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7.xml" ContentType="application/vnd.openxmlformats-officedocument.drawing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8.xml" ContentType="application/vnd.openxmlformats-officedocument.drawing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9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drawings/drawing10.xml" ContentType="application/vnd.openxmlformats-officedocument.drawing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11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12.xml" ContentType="application/vnd.openxmlformats-officedocument.drawing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drawings/drawing13.xml" ContentType="application/vnd.openxmlformats-officedocument.drawing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drawings/drawing14.xml" ContentType="application/vnd.openxmlformats-officedocument.drawing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drawings/drawing15.xml" ContentType="application/vnd.openxmlformats-officedocument.drawing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drawings/drawing16.xml" ContentType="application/vnd.openxmlformats-officedocument.drawing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17.xml" ContentType="application/vnd.openxmlformats-officedocument.drawing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drawings/drawing18.xml" ContentType="application/vnd.openxmlformats-officedocument.drawing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drawings/drawing19.xml" ContentType="application/vnd.openxmlformats-officedocument.drawing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drawings/drawing20.xml" ContentType="application/vnd.openxmlformats-officedocument.drawing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drawings/drawing21.xml" ContentType="application/vnd.openxmlformats-officedocument.drawing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drawings/drawing22.xml" ContentType="application/vnd.openxmlformats-officedocument.drawing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drawings/drawing23.xml" ContentType="application/vnd.openxmlformats-officedocument.drawing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drawings/drawing24.xml" ContentType="application/vnd.openxmlformats-officedocument.drawing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drawings/drawing25.xml" ContentType="application/vnd.openxmlformats-officedocument.drawing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drawings/drawing26.xml" ContentType="application/vnd.openxmlformats-officedocument.drawing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drawings/drawing27.xml" ContentType="application/vnd.openxmlformats-officedocument.drawing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drawings/drawing28.xml" ContentType="application/vnd.openxmlformats-officedocument.drawing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drawings/drawing29.xml" ContentType="application/vnd.openxmlformats-officedocument.drawing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drawings/drawing30.xml" ContentType="application/vnd.openxmlformats-officedocument.drawing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drawings/drawing31.xml" ContentType="application/vnd.openxmlformats-officedocument.drawing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drawings/drawing32.xml" ContentType="application/vnd.openxmlformats-officedocument.drawing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drawings/drawing33.xml" ContentType="application/vnd.openxmlformats-officedocument.drawing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drawings/drawing34.xml" ContentType="application/vnd.openxmlformats-officedocument.drawing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drawings/drawing35.xml" ContentType="application/vnd.openxmlformats-officedocument.drawing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drawings/drawing36.xml" ContentType="application/vnd.openxmlformats-officedocument.drawing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drawings/drawing37.xml" ContentType="application/vnd.openxmlformats-officedocument.drawing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drawings/drawing38.xml" ContentType="application/vnd.openxmlformats-officedocument.drawing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drawings/drawing39.xml" ContentType="application/vnd.openxmlformats-officedocument.drawing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drawings/drawing40.xml" ContentType="application/vnd.openxmlformats-officedocument.drawing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drawings/drawing41.xml" ContentType="application/vnd.openxmlformats-officedocument.drawing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drawings/drawing42.xml" ContentType="application/vnd.openxmlformats-officedocument.drawing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drawings/drawing43.xml" ContentType="application/vnd.openxmlformats-officedocument.drawing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drawings/drawing44.xml" ContentType="application/vnd.openxmlformats-officedocument.drawing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drawings/drawing45.xml" ContentType="application/vnd.openxmlformats-officedocument.drawing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drawings/drawing46.xml" ContentType="application/vnd.openxmlformats-officedocument.drawing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drawings/drawing47.xml" ContentType="application/vnd.openxmlformats-officedocument.drawing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drawings/drawing48.xml" ContentType="application/vnd.openxmlformats-officedocument.drawing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drawings/drawing49.xml" ContentType="application/vnd.openxmlformats-officedocument.drawing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drawings/drawing50.xml" ContentType="application/vnd.openxmlformats-officedocument.drawing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drawings/drawing51.xml" ContentType="application/vnd.openxmlformats-officedocument.drawing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drawings/drawing52.xml" ContentType="application/vnd.openxmlformats-officedocument.drawing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drawings/drawing53.xml" ContentType="application/vnd.openxmlformats-officedocument.drawing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drawings/drawing54.xml" ContentType="application/vnd.openxmlformats-officedocument.drawing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drawings/drawing55.xml" ContentType="application/vnd.openxmlformats-officedocument.drawing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drawings/drawing56.xml" ContentType="application/vnd.openxmlformats-officedocument.drawing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drawings/drawing57.xml" ContentType="application/vnd.openxmlformats-officedocument.drawing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drawings/drawing58.xml" ContentType="application/vnd.openxmlformats-officedocument.drawing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drawings/drawing59.xml" ContentType="application/vnd.openxmlformats-officedocument.drawing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drawings/drawing60.xml" ContentType="application/vnd.openxmlformats-officedocument.drawing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drawings/drawing61.xml" ContentType="application/vnd.openxmlformats-officedocument.drawing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drawings/drawing62.xml" ContentType="application/vnd.openxmlformats-officedocument.drawing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drawings/drawing63.xml" ContentType="application/vnd.openxmlformats-officedocument.drawing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drawings/drawing64.xml" ContentType="application/vnd.openxmlformats-officedocument.drawing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drawings/drawing65.xml" ContentType="application/vnd.openxmlformats-officedocument.drawing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drawings/drawing66.xml" ContentType="application/vnd.openxmlformats-officedocument.drawing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drawings/drawing67.xml" ContentType="application/vnd.openxmlformats-officedocument.drawing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drawings/drawing68.xml" ContentType="application/vnd.openxmlformats-officedocument.drawing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drawings/drawing69.xml" ContentType="application/vnd.openxmlformats-officedocument.drawing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drawings/drawing70.xml" ContentType="application/vnd.openxmlformats-officedocument.drawing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drawings/drawing71.xml" ContentType="application/vnd.openxmlformats-officedocument.drawing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drawings/drawing72.xml" ContentType="application/vnd.openxmlformats-officedocument.drawing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drawings/drawing73.xml" ContentType="application/vnd.openxmlformats-officedocument.drawing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drawings/drawing74.xml" ContentType="application/vnd.openxmlformats-officedocument.drawing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drawings/drawing75.xml" ContentType="application/vnd.openxmlformats-officedocument.drawing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drawings/drawing76.xml" ContentType="application/vnd.openxmlformats-officedocument.drawing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drawings/drawing77.xml" ContentType="application/vnd.openxmlformats-officedocument.drawing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drawings/drawing78.xml" ContentType="application/vnd.openxmlformats-officedocument.drawing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drawings/drawing79.xml" ContentType="application/vnd.openxmlformats-officedocument.drawing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drawings/drawing80.xml" ContentType="application/vnd.openxmlformats-officedocument.drawing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drawings/drawing81.xml" ContentType="application/vnd.openxmlformats-officedocument.drawing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S:\Section\QE\CQE\SEAGATE\1.Customer Data\11.New QIP Format\Graph Performance\03.Mar'2022\WW_37 Rename\"/>
    </mc:Choice>
  </mc:AlternateContent>
  <xr:revisionPtr revIDLastSave="0" documentId="13_ncr:1_{6C6D2240-50CD-4B4A-B1A3-1503ADFE8A38}" xr6:coauthVersionLast="47" xr6:coauthVersionMax="47" xr10:uidLastSave="{00000000-0000-0000-0000-000000000000}"/>
  <bookViews>
    <workbookView xWindow="-120" yWindow="-120" windowWidth="20640" windowHeight="11160" tabRatio="865" xr2:uid="{00000000-000D-0000-FFFF-FFFF00000000}"/>
  </bookViews>
  <sheets>
    <sheet name="Master " sheetId="131" r:id="rId1"/>
    <sheet name="Gram load " sheetId="1" r:id="rId2"/>
    <sheet name="PSA" sheetId="5" r:id="rId3"/>
    <sheet name="RSA" sheetId="6" r:id="rId4"/>
    <sheet name="LB Twist" sheetId="7" r:id="rId5"/>
    <sheet name="Tip tab Height " sheetId="8" r:id="rId6"/>
    <sheet name="Tail Hole X" sheetId="9" r:id="rId7"/>
    <sheet name="Tail Hole Y" sheetId="11" r:id="rId8"/>
    <sheet name="Circle Pad X-1" sheetId="29" r:id="rId9"/>
    <sheet name="Circle Pad X-2" sheetId="12" r:id="rId10"/>
    <sheet name="Circle Pad Y-1" sheetId="30" r:id="rId11"/>
    <sheet name="Circle Pad Y-2" sheetId="31" r:id="rId12"/>
    <sheet name="DCF" sheetId="32" r:id="rId13"/>
    <sheet name="Cs PZT-L" sheetId="33" r:id="rId14"/>
    <sheet name="Cs PZT-R" sheetId="34" r:id="rId15"/>
    <sheet name="Rs PZT-L" sheetId="35" r:id="rId16"/>
    <sheet name="Rs PZT-R" sheetId="21" r:id="rId17"/>
    <sheet name="Dimple X" sheetId="22" r:id="rId18"/>
    <sheet name="Dimple Y" sheetId="23" r:id="rId19"/>
    <sheet name="PZT-L Location X1_BL" sheetId="24" r:id="rId20"/>
    <sheet name="PZT-R Location X1_BR" sheetId="25" r:id="rId21"/>
    <sheet name="PZT-L Location Y1_BL" sheetId="26" r:id="rId22"/>
    <sheet name="PZT-R Location Y1_BR" sheetId="27" r:id="rId23"/>
    <sheet name="Ag  Paste Height Top Left" sheetId="28" r:id="rId24"/>
    <sheet name="Ag Paste Height Top Right" sheetId="17" r:id="rId25"/>
    <sheet name="Ag Paste Height Bottom Left" sheetId="18" r:id="rId26"/>
    <sheet name="Ag Paste Height Bottom Right" sheetId="19" r:id="rId27"/>
    <sheet name="Pitch Stiffness" sheetId="20" r:id="rId28"/>
    <sheet name="Roll Stiffness" sheetId="15" r:id="rId29"/>
    <sheet name="T1 Frequency" sheetId="16" r:id="rId30"/>
    <sheet name="T1 Gain" sheetId="14" r:id="rId31"/>
    <sheet name="GT Frequency" sheetId="13" r:id="rId32"/>
    <sheet name="GT Gain" sheetId="36" r:id="rId33"/>
    <sheet name="1st Sway Frequency" sheetId="38" r:id="rId34"/>
    <sheet name="1st Sway Gain" sheetId="37" r:id="rId35"/>
    <sheet name="T1 Notch" sheetId="39" r:id="rId36"/>
    <sheet name="PZT_N T1 Frequency " sheetId="63" r:id="rId37"/>
    <sheet name="PZT_N T1 Gain " sheetId="64" r:id="rId38"/>
    <sheet name="PZT_N G1T Frequency " sheetId="65" r:id="rId39"/>
    <sheet name="PZT_N G1T Gain " sheetId="66" r:id="rId40"/>
    <sheet name="PZT_N G1T Phase" sheetId="67" r:id="rId41"/>
    <sheet name="PZT_N G2T Frequency " sheetId="68" r:id="rId42"/>
    <sheet name="PZT_N G2T Gain" sheetId="69" r:id="rId43"/>
    <sheet name="PZT_N BT Frequency" sheetId="70" r:id="rId44"/>
    <sheet name="PZT_N BT Gain " sheetId="59" r:id="rId45"/>
    <sheet name="PZT_N 1st Sway Frequency" sheetId="60" r:id="rId46"/>
    <sheet name="PZT_N 1st Sway Gain" sheetId="61" r:id="rId47"/>
    <sheet name="N G4T Frequency" sheetId="62" r:id="rId48"/>
    <sheet name="PZT_N G4T Delta Gain" sheetId="57" r:id="rId49"/>
    <sheet name="PZT_N FX Yaw Frequency " sheetId="58" r:id="rId50"/>
    <sheet name="PZT_N FX Yaw Gain " sheetId="56" r:id="rId51"/>
    <sheet name="PZT_H T1 Frequency" sheetId="55" r:id="rId52"/>
    <sheet name="PZT_H T1 Gain " sheetId="120" r:id="rId53"/>
    <sheet name="PZT_H G1T Frequency " sheetId="121" r:id="rId54"/>
    <sheet name="PZT_H G1T Gain " sheetId="122" r:id="rId55"/>
    <sheet name="PZT_H G1T Phase" sheetId="123" r:id="rId56"/>
    <sheet name="PZT_H G2T Frequency " sheetId="124" r:id="rId57"/>
    <sheet name="PZT_H G2T Gain" sheetId="125" r:id="rId58"/>
    <sheet name="PZT_H BT Frequency" sheetId="126" r:id="rId59"/>
    <sheet name="PZT_H BT Gain" sheetId="127" r:id="rId60"/>
    <sheet name="PZT_H 1st Sway Frequency" sheetId="128" r:id="rId61"/>
    <sheet name="PZT_H 1st Sway Gain" sheetId="129" r:id="rId62"/>
    <sheet name="PZT_H G4T Frequency" sheetId="130" r:id="rId63"/>
    <sheet name="PZT_H G4T Delta Gain" sheetId="109" r:id="rId64"/>
    <sheet name="PZT_H FX Yaw Frequency" sheetId="110" r:id="rId65"/>
    <sheet name="PZT_H FX Yaw Gain" sheetId="111" r:id="rId66"/>
    <sheet name="PZT_L T1 Frequency" sheetId="112" r:id="rId67"/>
    <sheet name="PZT_L T1 Gain" sheetId="113" r:id="rId68"/>
    <sheet name="PZT_L G1T Frequency" sheetId="114" r:id="rId69"/>
    <sheet name="PZT_L G1T Gain " sheetId="115" r:id="rId70"/>
    <sheet name="PZT_L G1T Phase" sheetId="116" r:id="rId71"/>
    <sheet name="PZT_L G2T Frequency " sheetId="117" r:id="rId72"/>
    <sheet name="PZT_L G2T Gain" sheetId="118" r:id="rId73"/>
    <sheet name="PZT_L BT Frequency" sheetId="119" r:id="rId74"/>
    <sheet name="PZT_L BT Gain" sheetId="98" r:id="rId75"/>
    <sheet name="PZT_L 1st Sway Frequency" sheetId="99" r:id="rId76"/>
    <sheet name="PZT_L 1st Sway Gain" sheetId="100" r:id="rId77"/>
    <sheet name="PZT_L G4T Frequency" sheetId="101" r:id="rId78"/>
    <sheet name="PZT_L G4T Delta Gain" sheetId="102" r:id="rId79"/>
    <sheet name="PZT_L FX Yaw Frequency" sheetId="103" r:id="rId80"/>
    <sheet name="PZT_L FX Yaw Gain" sheetId="104" r:id="rId81"/>
    <sheet name="Stroke" sheetId="105" r:id="rId8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R23" i="5" l="1"/>
  <c r="AR23" i="6"/>
  <c r="AR23" i="20"/>
  <c r="AR23" i="15"/>
  <c r="AR23" i="39"/>
  <c r="AR23" i="1"/>
  <c r="AP23" i="5"/>
  <c r="AO23" i="5"/>
  <c r="AN23" i="5"/>
  <c r="AM23" i="5"/>
  <c r="AL23" i="5"/>
  <c r="AK23" i="5"/>
  <c r="AJ23" i="5"/>
  <c r="AI23" i="5"/>
  <c r="AH23" i="5"/>
  <c r="AG23" i="5"/>
  <c r="AF23" i="5"/>
  <c r="AP23" i="6"/>
  <c r="AO23" i="6"/>
  <c r="AN23" i="6"/>
  <c r="AM23" i="6"/>
  <c r="AL23" i="6"/>
  <c r="AK23" i="6"/>
  <c r="AJ23" i="6"/>
  <c r="AI23" i="6"/>
  <c r="AH23" i="6"/>
  <c r="AG23" i="6"/>
  <c r="AF23" i="6"/>
  <c r="AP23" i="20"/>
  <c r="AO23" i="20"/>
  <c r="AN23" i="20"/>
  <c r="AM23" i="20"/>
  <c r="AL23" i="20"/>
  <c r="AK23" i="20"/>
  <c r="AJ23" i="20"/>
  <c r="AI23" i="20"/>
  <c r="AH23" i="20"/>
  <c r="AG23" i="20"/>
  <c r="AF23" i="20"/>
  <c r="AP23" i="15"/>
  <c r="AO23" i="15"/>
  <c r="AN23" i="15"/>
  <c r="AM23" i="15"/>
  <c r="AL23" i="15"/>
  <c r="AK23" i="15"/>
  <c r="AJ23" i="15"/>
  <c r="AI23" i="15"/>
  <c r="AH23" i="15"/>
  <c r="AG23" i="15"/>
  <c r="AF23" i="15"/>
  <c r="AP23" i="39"/>
  <c r="AO23" i="39"/>
  <c r="AN23" i="39"/>
  <c r="AM23" i="39"/>
  <c r="AL23" i="39"/>
  <c r="AK23" i="39"/>
  <c r="AJ23" i="39"/>
  <c r="AI23" i="39"/>
  <c r="AH23" i="39"/>
  <c r="AG23" i="39"/>
  <c r="AF23" i="39"/>
  <c r="AP23" i="1"/>
  <c r="AO23" i="1"/>
  <c r="AN23" i="1"/>
  <c r="AM23" i="1"/>
  <c r="AL23" i="1"/>
  <c r="AK23" i="1"/>
  <c r="AJ23" i="1"/>
  <c r="AI23" i="1"/>
  <c r="AH23" i="1"/>
  <c r="AG23" i="1"/>
  <c r="AF23" i="1"/>
  <c r="AR13" i="5"/>
  <c r="AR13" i="6"/>
  <c r="AR13" i="20"/>
  <c r="AR13" i="15"/>
  <c r="AR13" i="39"/>
  <c r="AR13" i="1"/>
  <c r="AP13" i="5"/>
  <c r="AO13" i="5"/>
  <c r="AN13" i="5"/>
  <c r="AM13" i="5"/>
  <c r="AL13" i="5"/>
  <c r="AK13" i="5"/>
  <c r="AJ13" i="5"/>
  <c r="AI13" i="5"/>
  <c r="AH13" i="5"/>
  <c r="AG13" i="5"/>
  <c r="AF13" i="5"/>
  <c r="AP13" i="6"/>
  <c r="AO13" i="6"/>
  <c r="AN13" i="6"/>
  <c r="AM13" i="6"/>
  <c r="AL13" i="6"/>
  <c r="AK13" i="6"/>
  <c r="AJ13" i="6"/>
  <c r="AI13" i="6"/>
  <c r="AH13" i="6"/>
  <c r="AG13" i="6"/>
  <c r="AF13" i="6"/>
  <c r="AO13" i="20"/>
  <c r="AN13" i="20"/>
  <c r="AM13" i="20"/>
  <c r="AL13" i="20"/>
  <c r="AK13" i="20"/>
  <c r="AJ13" i="20"/>
  <c r="AI13" i="20"/>
  <c r="AH13" i="20"/>
  <c r="AG13" i="20"/>
  <c r="AF13" i="20"/>
  <c r="AO13" i="15"/>
  <c r="AN13" i="15"/>
  <c r="AM13" i="15"/>
  <c r="AL13" i="15"/>
  <c r="AK13" i="15"/>
  <c r="AJ13" i="15"/>
  <c r="AI13" i="15"/>
  <c r="AH13" i="15"/>
  <c r="AG13" i="15"/>
  <c r="AF13" i="15"/>
  <c r="AP13" i="39"/>
  <c r="AO13" i="39"/>
  <c r="AN13" i="39"/>
  <c r="AM13" i="39"/>
  <c r="AL13" i="39"/>
  <c r="AK13" i="39"/>
  <c r="AJ13" i="39"/>
  <c r="AI13" i="39"/>
  <c r="AH13" i="39"/>
  <c r="AG13" i="39"/>
  <c r="AF13" i="39"/>
  <c r="AP13" i="1"/>
  <c r="AO13" i="1"/>
  <c r="AN13" i="1"/>
  <c r="AM13" i="1"/>
  <c r="AL13" i="1"/>
  <c r="AK13" i="1"/>
  <c r="AJ13" i="1"/>
  <c r="AI13" i="1"/>
  <c r="AH13" i="1"/>
  <c r="AG13" i="1"/>
  <c r="AF13" i="1"/>
  <c r="B23" i="5"/>
  <c r="B23" i="6"/>
  <c r="B23" i="20"/>
  <c r="B23" i="15"/>
  <c r="B23" i="39"/>
  <c r="B23" i="1"/>
  <c r="B13" i="5"/>
  <c r="B13" i="6"/>
  <c r="B13" i="20"/>
  <c r="B13" i="15"/>
  <c r="B13" i="39"/>
  <c r="B13" i="1"/>
  <c r="J5" i="1" l="1"/>
  <c r="L5" i="9"/>
  <c r="K5" i="9"/>
  <c r="F5" i="9"/>
  <c r="E5" i="9"/>
  <c r="L5" i="11"/>
  <c r="K5" i="11"/>
  <c r="F5" i="11"/>
  <c r="E5" i="11"/>
  <c r="I5" i="32"/>
  <c r="I5" i="33"/>
  <c r="I5" i="34"/>
  <c r="I5" i="35"/>
  <c r="I5" i="21"/>
  <c r="I5" i="22"/>
  <c r="I5" i="23"/>
  <c r="I5" i="24"/>
  <c r="I5" i="25"/>
  <c r="I5" i="26"/>
  <c r="I5" i="27"/>
  <c r="I5" i="28"/>
  <c r="I5" i="17"/>
  <c r="I5" i="18"/>
  <c r="I5" i="19"/>
  <c r="I5" i="20"/>
  <c r="I5" i="15"/>
  <c r="I5" i="14"/>
  <c r="I5" i="36"/>
  <c r="I5" i="37"/>
  <c r="I5" i="39"/>
  <c r="I5" i="63"/>
  <c r="I5" i="64"/>
  <c r="I5" i="65"/>
  <c r="I5" i="66"/>
  <c r="I5" i="67"/>
  <c r="I5" i="69"/>
  <c r="I5" i="59"/>
  <c r="I5" i="61"/>
  <c r="I5" i="57"/>
  <c r="I5" i="58"/>
  <c r="I5" i="56"/>
  <c r="I5" i="55"/>
  <c r="I5" i="120"/>
  <c r="I5" i="121"/>
  <c r="I5" i="122"/>
  <c r="I5" i="123"/>
  <c r="I5" i="125"/>
  <c r="I5" i="127"/>
  <c r="I5" i="129"/>
  <c r="I5" i="109"/>
  <c r="I5" i="110"/>
  <c r="I5" i="111"/>
  <c r="I5" i="112"/>
  <c r="I5" i="113"/>
  <c r="I5" i="114"/>
  <c r="I5" i="115"/>
  <c r="I5" i="116"/>
  <c r="I5" i="118"/>
  <c r="I5" i="98"/>
  <c r="I5" i="100"/>
  <c r="I5" i="102"/>
  <c r="I5" i="103"/>
  <c r="I5" i="104"/>
  <c r="I5" i="105"/>
  <c r="U2" i="6" l="1"/>
  <c r="S2" i="1"/>
  <c r="U5" i="131" s="1"/>
  <c r="R2" i="1"/>
  <c r="Q3" i="1"/>
  <c r="P5" i="131" s="1"/>
  <c r="Q2" i="1"/>
  <c r="O5" i="131" s="1"/>
  <c r="C13" i="1"/>
  <c r="C23" i="1"/>
  <c r="C24" i="1"/>
  <c r="C25" i="1"/>
  <c r="C26" i="1"/>
  <c r="L37" i="131"/>
  <c r="K37" i="131"/>
  <c r="L36" i="131"/>
  <c r="K36" i="131"/>
  <c r="AA2" i="131"/>
  <c r="U2" i="131"/>
  <c r="O2" i="131"/>
  <c r="AS148" i="131"/>
  <c r="AR148" i="131"/>
  <c r="AQ148" i="131"/>
  <c r="AP148" i="131"/>
  <c r="AO148" i="131"/>
  <c r="AN148" i="131"/>
  <c r="G148" i="131"/>
  <c r="F148" i="131"/>
  <c r="K148" i="131" s="1"/>
  <c r="AS147" i="131"/>
  <c r="AR147" i="131"/>
  <c r="AQ147" i="131"/>
  <c r="AP147" i="131"/>
  <c r="AO147" i="131"/>
  <c r="AN147" i="131"/>
  <c r="G147" i="131"/>
  <c r="F147" i="131"/>
  <c r="AS146" i="131"/>
  <c r="AR146" i="131"/>
  <c r="AQ146" i="131"/>
  <c r="AP146" i="131"/>
  <c r="AO146" i="131"/>
  <c r="AN146" i="131"/>
  <c r="G146" i="131"/>
  <c r="F146" i="131"/>
  <c r="AS145" i="131"/>
  <c r="AR145" i="131"/>
  <c r="AQ145" i="131"/>
  <c r="AP145" i="131"/>
  <c r="AO145" i="131"/>
  <c r="AN145" i="131"/>
  <c r="G145" i="131"/>
  <c r="F145" i="131"/>
  <c r="AS144" i="131"/>
  <c r="AR144" i="131"/>
  <c r="AQ144" i="131"/>
  <c r="AP144" i="131"/>
  <c r="AO144" i="131"/>
  <c r="AN144" i="131"/>
  <c r="G144" i="131"/>
  <c r="F144" i="131"/>
  <c r="AS143" i="131"/>
  <c r="AR143" i="131"/>
  <c r="AQ143" i="131"/>
  <c r="AP143" i="131"/>
  <c r="AO143" i="131"/>
  <c r="AN143" i="131"/>
  <c r="G143" i="131"/>
  <c r="F143" i="131"/>
  <c r="AS142" i="131"/>
  <c r="AR142" i="131"/>
  <c r="AQ142" i="131"/>
  <c r="AP142" i="131"/>
  <c r="AO142" i="131"/>
  <c r="AN142" i="131"/>
  <c r="G142" i="131"/>
  <c r="F142" i="131"/>
  <c r="AS141" i="131"/>
  <c r="AR141" i="131"/>
  <c r="AQ141" i="131"/>
  <c r="AP141" i="131"/>
  <c r="AO141" i="131"/>
  <c r="AN141" i="131"/>
  <c r="G141" i="131"/>
  <c r="F141" i="131"/>
  <c r="AS140" i="131"/>
  <c r="AR140" i="131"/>
  <c r="AQ140" i="131"/>
  <c r="AP140" i="131"/>
  <c r="AO140" i="131"/>
  <c r="AN140" i="131"/>
  <c r="G140" i="131"/>
  <c r="F140" i="131"/>
  <c r="AS139" i="131"/>
  <c r="AR139" i="131"/>
  <c r="AQ139" i="131"/>
  <c r="AP139" i="131"/>
  <c r="AO139" i="131"/>
  <c r="AN139" i="131"/>
  <c r="G139" i="131"/>
  <c r="F139" i="131"/>
  <c r="AS138" i="131"/>
  <c r="AR138" i="131"/>
  <c r="AQ138" i="131"/>
  <c r="AP138" i="131"/>
  <c r="AO138" i="131"/>
  <c r="AN138" i="131"/>
  <c r="G138" i="131"/>
  <c r="F138" i="131"/>
  <c r="AS137" i="131"/>
  <c r="AR137" i="131"/>
  <c r="AQ137" i="131"/>
  <c r="AP137" i="131"/>
  <c r="AO137" i="131"/>
  <c r="AN137" i="131"/>
  <c r="G137" i="131"/>
  <c r="F137" i="131"/>
  <c r="AS136" i="131"/>
  <c r="AR136" i="131"/>
  <c r="AQ136" i="131"/>
  <c r="AP136" i="131"/>
  <c r="AO136" i="131"/>
  <c r="AN136" i="131"/>
  <c r="G136" i="131"/>
  <c r="F136" i="131"/>
  <c r="K136" i="131" s="1"/>
  <c r="AS135" i="131"/>
  <c r="AR135" i="131"/>
  <c r="AQ135" i="131"/>
  <c r="AP135" i="131"/>
  <c r="AO135" i="131"/>
  <c r="AN135" i="131"/>
  <c r="G135" i="131"/>
  <c r="F135" i="131"/>
  <c r="AS134" i="131"/>
  <c r="AR134" i="131"/>
  <c r="AQ134" i="131"/>
  <c r="AP134" i="131"/>
  <c r="AO134" i="131"/>
  <c r="AN134" i="131"/>
  <c r="G134" i="131"/>
  <c r="F134" i="131"/>
  <c r="AS133" i="131"/>
  <c r="AR133" i="131"/>
  <c r="AQ133" i="131"/>
  <c r="AP133" i="131"/>
  <c r="AO133" i="131"/>
  <c r="AN133" i="131"/>
  <c r="G133" i="131"/>
  <c r="F133" i="131"/>
  <c r="AS132" i="131"/>
  <c r="AR132" i="131"/>
  <c r="AQ132" i="131"/>
  <c r="AP132" i="131"/>
  <c r="AO132" i="131"/>
  <c r="AN132" i="131"/>
  <c r="G132" i="131"/>
  <c r="F132" i="131"/>
  <c r="AS131" i="131"/>
  <c r="AR131" i="131"/>
  <c r="AQ131" i="131"/>
  <c r="AP131" i="131"/>
  <c r="AO131" i="131"/>
  <c r="AN131" i="131"/>
  <c r="G131" i="131"/>
  <c r="F131" i="131"/>
  <c r="AS130" i="131"/>
  <c r="AR130" i="131"/>
  <c r="AQ130" i="131"/>
  <c r="AP130" i="131"/>
  <c r="AO130" i="131"/>
  <c r="AN130" i="131"/>
  <c r="G130" i="131"/>
  <c r="F130" i="131"/>
  <c r="AS129" i="131"/>
  <c r="AR129" i="131"/>
  <c r="AQ129" i="131"/>
  <c r="AP129" i="131"/>
  <c r="AO129" i="131"/>
  <c r="AN129" i="131"/>
  <c r="G129" i="131"/>
  <c r="F129" i="131"/>
  <c r="AS128" i="131"/>
  <c r="AR128" i="131"/>
  <c r="AQ128" i="131"/>
  <c r="AP128" i="131"/>
  <c r="AO128" i="131"/>
  <c r="AN128" i="131"/>
  <c r="G128" i="131"/>
  <c r="F128" i="131"/>
  <c r="AS127" i="131"/>
  <c r="AR127" i="131"/>
  <c r="AQ127" i="131"/>
  <c r="AP127" i="131"/>
  <c r="AO127" i="131"/>
  <c r="AN127" i="131"/>
  <c r="G127" i="131"/>
  <c r="F127" i="131"/>
  <c r="AS126" i="131"/>
  <c r="AR126" i="131"/>
  <c r="AQ126" i="131"/>
  <c r="AP126" i="131"/>
  <c r="AO126" i="131"/>
  <c r="AN126" i="131"/>
  <c r="G126" i="131"/>
  <c r="F126" i="131"/>
  <c r="AS125" i="131"/>
  <c r="AR125" i="131"/>
  <c r="AQ125" i="131"/>
  <c r="AP125" i="131"/>
  <c r="AO125" i="131"/>
  <c r="AN125" i="131"/>
  <c r="G125" i="131"/>
  <c r="F125" i="131"/>
  <c r="AS124" i="131"/>
  <c r="AR124" i="131"/>
  <c r="AQ124" i="131"/>
  <c r="AP124" i="131"/>
  <c r="AO124" i="131"/>
  <c r="AN124" i="131"/>
  <c r="G124" i="131"/>
  <c r="F124" i="131"/>
  <c r="AS123" i="131"/>
  <c r="AR123" i="131"/>
  <c r="AQ123" i="131"/>
  <c r="AP123" i="131"/>
  <c r="AO123" i="131"/>
  <c r="AN123" i="131"/>
  <c r="G123" i="131"/>
  <c r="F123" i="131"/>
  <c r="AS122" i="131"/>
  <c r="AR122" i="131"/>
  <c r="AQ122" i="131"/>
  <c r="AP122" i="131"/>
  <c r="AO122" i="131"/>
  <c r="AN122" i="131"/>
  <c r="G122" i="131"/>
  <c r="F122" i="131"/>
  <c r="AS121" i="131"/>
  <c r="AR121" i="131"/>
  <c r="AQ121" i="131"/>
  <c r="AP121" i="131"/>
  <c r="AO121" i="131"/>
  <c r="AN121" i="131"/>
  <c r="G121" i="131"/>
  <c r="L121" i="131" s="1"/>
  <c r="N121" i="131" s="1"/>
  <c r="F121" i="131"/>
  <c r="AS120" i="131"/>
  <c r="AR120" i="131"/>
  <c r="AQ120" i="131"/>
  <c r="AP120" i="131"/>
  <c r="AO120" i="131"/>
  <c r="AN120" i="131"/>
  <c r="G120" i="131"/>
  <c r="F120" i="131"/>
  <c r="AS119" i="131"/>
  <c r="AR119" i="131"/>
  <c r="AQ119" i="131"/>
  <c r="AP119" i="131"/>
  <c r="AO119" i="131"/>
  <c r="AN119" i="131"/>
  <c r="G119" i="131"/>
  <c r="F119" i="131"/>
  <c r="AS118" i="131"/>
  <c r="AR118" i="131"/>
  <c r="AQ118" i="131"/>
  <c r="AP118" i="131"/>
  <c r="AO118" i="131"/>
  <c r="AN118" i="131"/>
  <c r="G118" i="131"/>
  <c r="F118" i="131"/>
  <c r="AS117" i="131"/>
  <c r="AR117" i="131"/>
  <c r="AQ117" i="131"/>
  <c r="AP117" i="131"/>
  <c r="AO117" i="131"/>
  <c r="AN117" i="131"/>
  <c r="G117" i="131"/>
  <c r="F117" i="131"/>
  <c r="AS116" i="131"/>
  <c r="AR116" i="131"/>
  <c r="AQ116" i="131"/>
  <c r="AP116" i="131"/>
  <c r="AO116" i="131"/>
  <c r="AN116" i="131"/>
  <c r="G116" i="131"/>
  <c r="F116" i="131"/>
  <c r="AS115" i="131"/>
  <c r="AR115" i="131"/>
  <c r="AQ115" i="131"/>
  <c r="AP115" i="131"/>
  <c r="AO115" i="131"/>
  <c r="AN115" i="131"/>
  <c r="G115" i="131"/>
  <c r="F115" i="131"/>
  <c r="AS114" i="131"/>
  <c r="AR114" i="131"/>
  <c r="AQ114" i="131"/>
  <c r="AP114" i="131"/>
  <c r="AO114" i="131"/>
  <c r="AN114" i="131"/>
  <c r="G114" i="131"/>
  <c r="F114" i="131"/>
  <c r="AS113" i="131"/>
  <c r="AR113" i="131"/>
  <c r="AQ113" i="131"/>
  <c r="AP113" i="131"/>
  <c r="AO113" i="131"/>
  <c r="AN113" i="131"/>
  <c r="G113" i="131"/>
  <c r="F113" i="131"/>
  <c r="AS112" i="131"/>
  <c r="AR112" i="131"/>
  <c r="AQ112" i="131"/>
  <c r="AP112" i="131"/>
  <c r="AO112" i="131"/>
  <c r="AN112" i="131"/>
  <c r="G112" i="131"/>
  <c r="F112" i="131"/>
  <c r="AS111" i="131"/>
  <c r="AR111" i="131"/>
  <c r="AQ111" i="131"/>
  <c r="AP111" i="131"/>
  <c r="AO111" i="131"/>
  <c r="AN111" i="131"/>
  <c r="G111" i="131"/>
  <c r="F111" i="131"/>
  <c r="AS110" i="131"/>
  <c r="AR110" i="131"/>
  <c r="AQ110" i="131"/>
  <c r="AP110" i="131"/>
  <c r="AO110" i="131"/>
  <c r="AN110" i="131"/>
  <c r="G110" i="131"/>
  <c r="F110" i="131"/>
  <c r="AS109" i="131"/>
  <c r="AR109" i="131"/>
  <c r="AQ109" i="131"/>
  <c r="AP109" i="131"/>
  <c r="AO109" i="131"/>
  <c r="AN109" i="131"/>
  <c r="G109" i="131"/>
  <c r="F109" i="131"/>
  <c r="AS108" i="131"/>
  <c r="AR108" i="131"/>
  <c r="AQ108" i="131"/>
  <c r="AP108" i="131"/>
  <c r="AO108" i="131"/>
  <c r="AN108" i="131"/>
  <c r="G108" i="131"/>
  <c r="F108" i="131"/>
  <c r="AS107" i="131"/>
  <c r="AR107" i="131"/>
  <c r="AQ107" i="131"/>
  <c r="AP107" i="131"/>
  <c r="AO107" i="131"/>
  <c r="AN107" i="131"/>
  <c r="G107" i="131"/>
  <c r="F107" i="131"/>
  <c r="AS106" i="131"/>
  <c r="AR106" i="131"/>
  <c r="AQ106" i="131"/>
  <c r="AP106" i="131"/>
  <c r="AO106" i="131"/>
  <c r="AN106" i="131"/>
  <c r="G106" i="131"/>
  <c r="F106" i="131"/>
  <c r="AS105" i="131"/>
  <c r="AR105" i="131"/>
  <c r="AQ105" i="131"/>
  <c r="AP105" i="131"/>
  <c r="AO105" i="131"/>
  <c r="AN105" i="131"/>
  <c r="G105" i="131"/>
  <c r="F105" i="131"/>
  <c r="AS104" i="131"/>
  <c r="AR104" i="131"/>
  <c r="AQ104" i="131"/>
  <c r="AP104" i="131"/>
  <c r="AO104" i="131"/>
  <c r="AN104" i="131"/>
  <c r="G104" i="131"/>
  <c r="F104" i="131"/>
  <c r="AS103" i="131"/>
  <c r="AR103" i="131"/>
  <c r="AQ103" i="131"/>
  <c r="AP103" i="131"/>
  <c r="AO103" i="131"/>
  <c r="AN103" i="131"/>
  <c r="G103" i="131"/>
  <c r="F103" i="131"/>
  <c r="AS102" i="131"/>
  <c r="AR102" i="131"/>
  <c r="AQ102" i="131"/>
  <c r="AP102" i="131"/>
  <c r="AO102" i="131"/>
  <c r="AN102" i="131"/>
  <c r="G102" i="131"/>
  <c r="F102" i="131"/>
  <c r="AS101" i="131"/>
  <c r="AR101" i="131"/>
  <c r="AQ101" i="131"/>
  <c r="AP101" i="131"/>
  <c r="AO101" i="131"/>
  <c r="AN101" i="131"/>
  <c r="G101" i="131"/>
  <c r="F101" i="131"/>
  <c r="AS100" i="131"/>
  <c r="AR100" i="131"/>
  <c r="AQ100" i="131"/>
  <c r="AP100" i="131"/>
  <c r="AO100" i="131"/>
  <c r="AN100" i="131"/>
  <c r="G100" i="131"/>
  <c r="F100" i="131"/>
  <c r="AS99" i="131"/>
  <c r="AR99" i="131"/>
  <c r="AQ99" i="131"/>
  <c r="AP99" i="131"/>
  <c r="AO99" i="131"/>
  <c r="AN99" i="131"/>
  <c r="G99" i="131"/>
  <c r="F99" i="131"/>
  <c r="AS98" i="131"/>
  <c r="AR98" i="131"/>
  <c r="AQ98" i="131"/>
  <c r="AP98" i="131"/>
  <c r="AO98" i="131"/>
  <c r="AN98" i="131"/>
  <c r="G98" i="131"/>
  <c r="F98" i="131"/>
  <c r="AS97" i="131"/>
  <c r="AR97" i="131"/>
  <c r="AQ97" i="131"/>
  <c r="AP97" i="131"/>
  <c r="AO97" i="131"/>
  <c r="AN97" i="131"/>
  <c r="G97" i="131"/>
  <c r="F97" i="131"/>
  <c r="K97" i="131" s="1"/>
  <c r="AS96" i="131"/>
  <c r="AR96" i="131"/>
  <c r="AQ96" i="131"/>
  <c r="AP96" i="131"/>
  <c r="AO96" i="131"/>
  <c r="AN96" i="131"/>
  <c r="G96" i="131"/>
  <c r="F96" i="131"/>
  <c r="AS95" i="131"/>
  <c r="AR95" i="131"/>
  <c r="AQ95" i="131"/>
  <c r="AP95" i="131"/>
  <c r="AO95" i="131"/>
  <c r="AN95" i="131"/>
  <c r="G95" i="131"/>
  <c r="F95" i="131"/>
  <c r="AS94" i="131"/>
  <c r="AR94" i="131"/>
  <c r="AQ94" i="131"/>
  <c r="AP94" i="131"/>
  <c r="AO94" i="131"/>
  <c r="AN94" i="131"/>
  <c r="G94" i="131"/>
  <c r="F94" i="131"/>
  <c r="AS93" i="131"/>
  <c r="AR93" i="131"/>
  <c r="AQ93" i="131"/>
  <c r="AP93" i="131"/>
  <c r="AO93" i="131"/>
  <c r="AN93" i="131"/>
  <c r="G93" i="131"/>
  <c r="F93" i="131"/>
  <c r="AS92" i="131"/>
  <c r="AR92" i="131"/>
  <c r="AQ92" i="131"/>
  <c r="AP92" i="131"/>
  <c r="AO92" i="131"/>
  <c r="AN92" i="131"/>
  <c r="G92" i="131"/>
  <c r="F92" i="131"/>
  <c r="AS91" i="131"/>
  <c r="AR91" i="131"/>
  <c r="AQ91" i="131"/>
  <c r="AP91" i="131"/>
  <c r="AO91" i="131"/>
  <c r="AN91" i="131"/>
  <c r="G91" i="131"/>
  <c r="F91" i="131"/>
  <c r="AS90" i="131"/>
  <c r="AR90" i="131"/>
  <c r="AQ90" i="131"/>
  <c r="AP90" i="131"/>
  <c r="AO90" i="131"/>
  <c r="AN90" i="131"/>
  <c r="G90" i="131"/>
  <c r="F90" i="131"/>
  <c r="AS89" i="131"/>
  <c r="AR89" i="131"/>
  <c r="AQ89" i="131"/>
  <c r="AP89" i="131"/>
  <c r="AO89" i="131"/>
  <c r="AN89" i="131"/>
  <c r="G89" i="131"/>
  <c r="F89" i="131"/>
  <c r="AS88" i="131"/>
  <c r="AR88" i="131"/>
  <c r="AQ88" i="131"/>
  <c r="AP88" i="131"/>
  <c r="AO88" i="131"/>
  <c r="AN88" i="131"/>
  <c r="G88" i="131"/>
  <c r="F88" i="131"/>
  <c r="AS87" i="131"/>
  <c r="AR87" i="131"/>
  <c r="AQ87" i="131"/>
  <c r="AP87" i="131"/>
  <c r="AO87" i="131"/>
  <c r="AN87" i="131"/>
  <c r="G87" i="131"/>
  <c r="F87" i="131"/>
  <c r="AS86" i="131"/>
  <c r="AR86" i="131"/>
  <c r="AQ86" i="131"/>
  <c r="AP86" i="131"/>
  <c r="AO86" i="131"/>
  <c r="AN86" i="131"/>
  <c r="G86" i="131"/>
  <c r="F86" i="131"/>
  <c r="AS85" i="131"/>
  <c r="AR85" i="131"/>
  <c r="AQ85" i="131"/>
  <c r="AP85" i="131"/>
  <c r="AO85" i="131"/>
  <c r="AN85" i="131"/>
  <c r="G85" i="131"/>
  <c r="F85" i="131"/>
  <c r="AS84" i="131"/>
  <c r="AR84" i="131"/>
  <c r="AQ84" i="131"/>
  <c r="AP84" i="131"/>
  <c r="AO84" i="131"/>
  <c r="AN84" i="131"/>
  <c r="G84" i="131"/>
  <c r="F84" i="131"/>
  <c r="AS83" i="131"/>
  <c r="AR83" i="131"/>
  <c r="AQ83" i="131"/>
  <c r="AP83" i="131"/>
  <c r="AO83" i="131"/>
  <c r="AN83" i="131"/>
  <c r="G83" i="131"/>
  <c r="F83" i="131"/>
  <c r="AS82" i="131"/>
  <c r="AR82" i="131"/>
  <c r="AQ82" i="131"/>
  <c r="AP82" i="131"/>
  <c r="AO82" i="131"/>
  <c r="AN82" i="131"/>
  <c r="G82" i="131"/>
  <c r="F82" i="131"/>
  <c r="AS81" i="131"/>
  <c r="AR81" i="131"/>
  <c r="AQ81" i="131"/>
  <c r="AP81" i="131"/>
  <c r="AO81" i="131"/>
  <c r="AN81" i="131"/>
  <c r="G81" i="131"/>
  <c r="F81" i="131"/>
  <c r="AS80" i="131"/>
  <c r="AR80" i="131"/>
  <c r="AQ80" i="131"/>
  <c r="AP80" i="131"/>
  <c r="AO80" i="131"/>
  <c r="AN80" i="131"/>
  <c r="G80" i="131"/>
  <c r="F80" i="131"/>
  <c r="AS79" i="131"/>
  <c r="AR79" i="131"/>
  <c r="AQ79" i="131"/>
  <c r="AP79" i="131"/>
  <c r="AO79" i="131"/>
  <c r="AN79" i="131"/>
  <c r="G79" i="131"/>
  <c r="F79" i="131"/>
  <c r="AS78" i="131"/>
  <c r="AR78" i="131"/>
  <c r="AQ78" i="131"/>
  <c r="AP78" i="131"/>
  <c r="AO78" i="131"/>
  <c r="AN78" i="131"/>
  <c r="G78" i="131"/>
  <c r="F78" i="131"/>
  <c r="AS77" i="131"/>
  <c r="AR77" i="131"/>
  <c r="AQ77" i="131"/>
  <c r="AP77" i="131"/>
  <c r="AO77" i="131"/>
  <c r="AN77" i="131"/>
  <c r="G77" i="131"/>
  <c r="F77" i="131"/>
  <c r="AS76" i="131"/>
  <c r="AR76" i="131"/>
  <c r="AQ76" i="131"/>
  <c r="AP76" i="131"/>
  <c r="AO76" i="131"/>
  <c r="AN76" i="131"/>
  <c r="G76" i="131"/>
  <c r="F76" i="131"/>
  <c r="AS75" i="131"/>
  <c r="AR75" i="131"/>
  <c r="AQ75" i="131"/>
  <c r="AP75" i="131"/>
  <c r="AO75" i="131"/>
  <c r="AN75" i="131"/>
  <c r="G75" i="131"/>
  <c r="F75" i="131"/>
  <c r="AS74" i="131"/>
  <c r="AR74" i="131"/>
  <c r="AQ74" i="131"/>
  <c r="AP74" i="131"/>
  <c r="AO74" i="131"/>
  <c r="AN74" i="131"/>
  <c r="G74" i="131"/>
  <c r="F74" i="131"/>
  <c r="AS73" i="131"/>
  <c r="AR73" i="131"/>
  <c r="AQ73" i="131"/>
  <c r="AP73" i="131"/>
  <c r="AO73" i="131"/>
  <c r="AN73" i="131"/>
  <c r="G73" i="131"/>
  <c r="F73" i="131"/>
  <c r="AS72" i="131"/>
  <c r="AR72" i="131"/>
  <c r="AQ72" i="131"/>
  <c r="AP72" i="131"/>
  <c r="AO72" i="131"/>
  <c r="AN72" i="131"/>
  <c r="G72" i="131"/>
  <c r="F72" i="131"/>
  <c r="AS71" i="131"/>
  <c r="AR71" i="131"/>
  <c r="AQ71" i="131"/>
  <c r="AP71" i="131"/>
  <c r="AO71" i="131"/>
  <c r="AN71" i="131"/>
  <c r="G71" i="131"/>
  <c r="F71" i="131"/>
  <c r="AS70" i="131"/>
  <c r="AR70" i="131"/>
  <c r="AQ70" i="131"/>
  <c r="AP70" i="131"/>
  <c r="AO70" i="131"/>
  <c r="AN70" i="131"/>
  <c r="G70" i="131"/>
  <c r="F70" i="131"/>
  <c r="AS69" i="131"/>
  <c r="AR69" i="131"/>
  <c r="AQ69" i="131"/>
  <c r="AP69" i="131"/>
  <c r="AO69" i="131"/>
  <c r="AN69" i="131"/>
  <c r="G69" i="131"/>
  <c r="F69" i="131"/>
  <c r="AS68" i="131"/>
  <c r="AR68" i="131"/>
  <c r="AQ68" i="131"/>
  <c r="AP68" i="131"/>
  <c r="AO68" i="131"/>
  <c r="AN68" i="131"/>
  <c r="G68" i="131"/>
  <c r="F68" i="131"/>
  <c r="AS67" i="131"/>
  <c r="AR67" i="131"/>
  <c r="AQ67" i="131"/>
  <c r="AP67" i="131"/>
  <c r="AO67" i="131"/>
  <c r="AN67" i="131"/>
  <c r="G67" i="131"/>
  <c r="F67" i="131"/>
  <c r="AS66" i="131"/>
  <c r="AR66" i="131"/>
  <c r="AQ66" i="131"/>
  <c r="AP66" i="131"/>
  <c r="AO66" i="131"/>
  <c r="AN66" i="131"/>
  <c r="G66" i="131"/>
  <c r="F66" i="131"/>
  <c r="AS65" i="131"/>
  <c r="AR65" i="131"/>
  <c r="AQ65" i="131"/>
  <c r="AP65" i="131"/>
  <c r="AO65" i="131"/>
  <c r="AN65" i="131"/>
  <c r="G65" i="131"/>
  <c r="F65" i="131"/>
  <c r="AS64" i="131"/>
  <c r="AR64" i="131"/>
  <c r="AQ64" i="131"/>
  <c r="AP64" i="131"/>
  <c r="AO64" i="131"/>
  <c r="AN64" i="131"/>
  <c r="G64" i="131"/>
  <c r="F64" i="131"/>
  <c r="AS63" i="131"/>
  <c r="AR63" i="131"/>
  <c r="AQ63" i="131"/>
  <c r="AP63" i="131"/>
  <c r="AO63" i="131"/>
  <c r="AN63" i="131"/>
  <c r="G63" i="131"/>
  <c r="F63" i="131"/>
  <c r="AS62" i="131"/>
  <c r="AR62" i="131"/>
  <c r="AQ62" i="131"/>
  <c r="AP62" i="131"/>
  <c r="AO62" i="131"/>
  <c r="AN62" i="131"/>
  <c r="G62" i="131"/>
  <c r="F62" i="131"/>
  <c r="AS61" i="131"/>
  <c r="AR61" i="131"/>
  <c r="AQ61" i="131"/>
  <c r="AP61" i="131"/>
  <c r="AO61" i="131"/>
  <c r="AN61" i="131"/>
  <c r="G61" i="131"/>
  <c r="F61" i="131"/>
  <c r="AS60" i="131"/>
  <c r="AR60" i="131"/>
  <c r="AQ60" i="131"/>
  <c r="AP60" i="131"/>
  <c r="AO60" i="131"/>
  <c r="AN60" i="131"/>
  <c r="G60" i="131"/>
  <c r="F60" i="131"/>
  <c r="AS59" i="131"/>
  <c r="AR59" i="131"/>
  <c r="AQ59" i="131"/>
  <c r="AP59" i="131"/>
  <c r="AO59" i="131"/>
  <c r="AN59" i="131"/>
  <c r="G59" i="131"/>
  <c r="F59" i="131"/>
  <c r="AS58" i="131"/>
  <c r="AR58" i="131"/>
  <c r="AQ58" i="131"/>
  <c r="AP58" i="131"/>
  <c r="AO58" i="131"/>
  <c r="AN58" i="131"/>
  <c r="G58" i="131"/>
  <c r="F58" i="131"/>
  <c r="AS57" i="131"/>
  <c r="AR57" i="131"/>
  <c r="AQ57" i="131"/>
  <c r="AP57" i="131"/>
  <c r="AO57" i="131"/>
  <c r="AN57" i="131"/>
  <c r="G57" i="131"/>
  <c r="F57" i="131"/>
  <c r="L57" i="131" s="1"/>
  <c r="N57" i="131" s="1"/>
  <c r="AS56" i="131"/>
  <c r="AR56" i="131"/>
  <c r="AQ56" i="131"/>
  <c r="AP56" i="131"/>
  <c r="AO56" i="131"/>
  <c r="AN56" i="131"/>
  <c r="G56" i="131"/>
  <c r="F56" i="131"/>
  <c r="AS55" i="131"/>
  <c r="AR55" i="131"/>
  <c r="AQ55" i="131"/>
  <c r="AP55" i="131"/>
  <c r="AO55" i="131"/>
  <c r="AN55" i="131"/>
  <c r="G55" i="131"/>
  <c r="F55" i="131"/>
  <c r="AS54" i="131"/>
  <c r="AR54" i="131"/>
  <c r="AQ54" i="131"/>
  <c r="AP54" i="131"/>
  <c r="AO54" i="131"/>
  <c r="AN54" i="131"/>
  <c r="G54" i="131"/>
  <c r="F54" i="131"/>
  <c r="AS53" i="131"/>
  <c r="AR53" i="131"/>
  <c r="AQ53" i="131"/>
  <c r="AP53" i="131"/>
  <c r="AO53" i="131"/>
  <c r="AN53" i="131"/>
  <c r="G53" i="131"/>
  <c r="F53" i="131"/>
  <c r="AS52" i="131"/>
  <c r="AR52" i="131"/>
  <c r="AQ52" i="131"/>
  <c r="AP52" i="131"/>
  <c r="AO52" i="131"/>
  <c r="AN52" i="131"/>
  <c r="G52" i="131"/>
  <c r="F52" i="131"/>
  <c r="AS51" i="131"/>
  <c r="AR51" i="131"/>
  <c r="AQ51" i="131"/>
  <c r="AP51" i="131"/>
  <c r="AO51" i="131"/>
  <c r="AN51" i="131"/>
  <c r="G51" i="131"/>
  <c r="F51" i="131"/>
  <c r="AS50" i="131"/>
  <c r="AR50" i="131"/>
  <c r="AQ50" i="131"/>
  <c r="AP50" i="131"/>
  <c r="AO50" i="131"/>
  <c r="AN50" i="131"/>
  <c r="G50" i="131"/>
  <c r="F50" i="131"/>
  <c r="AS49" i="131"/>
  <c r="AR49" i="131"/>
  <c r="AQ49" i="131"/>
  <c r="AP49" i="131"/>
  <c r="AO49" i="131"/>
  <c r="AN49" i="131"/>
  <c r="G49" i="131"/>
  <c r="F49" i="131"/>
  <c r="AS48" i="131"/>
  <c r="AR48" i="131"/>
  <c r="AQ48" i="131"/>
  <c r="AP48" i="131"/>
  <c r="AO48" i="131"/>
  <c r="AN48" i="131"/>
  <c r="G48" i="131"/>
  <c r="F48" i="131"/>
  <c r="AS47" i="131"/>
  <c r="AR47" i="131"/>
  <c r="AQ47" i="131"/>
  <c r="AP47" i="131"/>
  <c r="AO47" i="131"/>
  <c r="AN47" i="131"/>
  <c r="G47" i="131"/>
  <c r="F47" i="131"/>
  <c r="AS46" i="131"/>
  <c r="AR46" i="131"/>
  <c r="AQ46" i="131"/>
  <c r="AP46" i="131"/>
  <c r="AO46" i="131"/>
  <c r="AN46" i="131"/>
  <c r="G46" i="131"/>
  <c r="F46" i="131"/>
  <c r="AS45" i="131"/>
  <c r="AR45" i="131"/>
  <c r="AQ45" i="131"/>
  <c r="AP45" i="131"/>
  <c r="AO45" i="131"/>
  <c r="AN45" i="131"/>
  <c r="G45" i="131"/>
  <c r="F45" i="131"/>
  <c r="AS44" i="131"/>
  <c r="AR44" i="131"/>
  <c r="AQ44" i="131"/>
  <c r="AP44" i="131"/>
  <c r="AO44" i="131"/>
  <c r="AN44" i="131"/>
  <c r="G44" i="131"/>
  <c r="F44" i="131"/>
  <c r="AS43" i="131"/>
  <c r="AR43" i="131"/>
  <c r="AQ43" i="131"/>
  <c r="AP43" i="131"/>
  <c r="AO43" i="131"/>
  <c r="AN43" i="131"/>
  <c r="G43" i="131"/>
  <c r="F43" i="131"/>
  <c r="AS42" i="131"/>
  <c r="AR42" i="131"/>
  <c r="AQ42" i="131"/>
  <c r="AP42" i="131"/>
  <c r="AO42" i="131"/>
  <c r="AN42" i="131"/>
  <c r="G42" i="131"/>
  <c r="F42" i="131"/>
  <c r="AS41" i="131"/>
  <c r="AR41" i="131"/>
  <c r="AQ41" i="131"/>
  <c r="AP41" i="131"/>
  <c r="AO41" i="131"/>
  <c r="AN41" i="131"/>
  <c r="G41" i="131"/>
  <c r="F41" i="131"/>
  <c r="AS40" i="131"/>
  <c r="AR40" i="131"/>
  <c r="AQ40" i="131"/>
  <c r="AP40" i="131"/>
  <c r="AO40" i="131"/>
  <c r="AN40" i="131"/>
  <c r="G40" i="131"/>
  <c r="F40" i="131"/>
  <c r="AS39" i="131"/>
  <c r="AR39" i="131"/>
  <c r="AQ39" i="131"/>
  <c r="AP39" i="131"/>
  <c r="AO39" i="131"/>
  <c r="AN39" i="131"/>
  <c r="G39" i="131"/>
  <c r="F39" i="131"/>
  <c r="AS38" i="131"/>
  <c r="AR38" i="131"/>
  <c r="AQ38" i="131"/>
  <c r="AP38" i="131"/>
  <c r="AO38" i="131"/>
  <c r="AN38" i="131"/>
  <c r="G38" i="131"/>
  <c r="F38" i="131"/>
  <c r="AS37" i="131"/>
  <c r="AR37" i="131"/>
  <c r="AQ37" i="131"/>
  <c r="AP37" i="131"/>
  <c r="AO37" i="131"/>
  <c r="AN37" i="131"/>
  <c r="AS36" i="131"/>
  <c r="AR36" i="131"/>
  <c r="AQ36" i="131"/>
  <c r="AP36" i="131"/>
  <c r="AO36" i="131"/>
  <c r="AN36" i="131"/>
  <c r="AS35" i="131"/>
  <c r="AR35" i="131"/>
  <c r="AQ35" i="131"/>
  <c r="AP35" i="131"/>
  <c r="AO35" i="131"/>
  <c r="AN35" i="131"/>
  <c r="G35" i="131"/>
  <c r="F35" i="131"/>
  <c r="AS34" i="131"/>
  <c r="AR34" i="131"/>
  <c r="AQ34" i="131"/>
  <c r="AP34" i="131"/>
  <c r="AO34" i="131"/>
  <c r="AN34" i="131"/>
  <c r="G34" i="131"/>
  <c r="F34" i="131"/>
  <c r="AS33" i="131"/>
  <c r="AR33" i="131"/>
  <c r="AQ33" i="131"/>
  <c r="AP33" i="131"/>
  <c r="AO33" i="131"/>
  <c r="AN33" i="131"/>
  <c r="G33" i="131"/>
  <c r="F33" i="131"/>
  <c r="AS32" i="131"/>
  <c r="AR32" i="131"/>
  <c r="AQ32" i="131"/>
  <c r="AP32" i="131"/>
  <c r="AO32" i="131"/>
  <c r="AN32" i="131"/>
  <c r="G32" i="131"/>
  <c r="F32" i="131"/>
  <c r="AS31" i="131"/>
  <c r="AR31" i="131"/>
  <c r="AQ31" i="131"/>
  <c r="AP31" i="131"/>
  <c r="AO31" i="131"/>
  <c r="AN31" i="131"/>
  <c r="G31" i="131"/>
  <c r="F31" i="131"/>
  <c r="AS30" i="131"/>
  <c r="AR30" i="131"/>
  <c r="AQ30" i="131"/>
  <c r="AP30" i="131"/>
  <c r="AO30" i="131"/>
  <c r="AN30" i="131"/>
  <c r="G30" i="131"/>
  <c r="F30" i="131"/>
  <c r="AS29" i="131"/>
  <c r="AR29" i="131"/>
  <c r="AQ29" i="131"/>
  <c r="AP29" i="131"/>
  <c r="AO29" i="131"/>
  <c r="AN29" i="131"/>
  <c r="G29" i="131"/>
  <c r="F29" i="131"/>
  <c r="AS28" i="131"/>
  <c r="AR28" i="131"/>
  <c r="AQ28" i="131"/>
  <c r="AP28" i="131"/>
  <c r="AO28" i="131"/>
  <c r="AN28" i="131"/>
  <c r="G28" i="131"/>
  <c r="F28" i="131"/>
  <c r="AS27" i="131"/>
  <c r="AR27" i="131"/>
  <c r="AQ27" i="131"/>
  <c r="AP27" i="131"/>
  <c r="AO27" i="131"/>
  <c r="AN27" i="131"/>
  <c r="G27" i="131"/>
  <c r="F27" i="131"/>
  <c r="AS26" i="131"/>
  <c r="AR26" i="131"/>
  <c r="AQ26" i="131"/>
  <c r="AP26" i="131"/>
  <c r="AO26" i="131"/>
  <c r="AN26" i="131"/>
  <c r="G26" i="131"/>
  <c r="F26" i="131"/>
  <c r="AS25" i="131"/>
  <c r="AR25" i="131"/>
  <c r="AQ25" i="131"/>
  <c r="AP25" i="131"/>
  <c r="AO25" i="131"/>
  <c r="AN25" i="131"/>
  <c r="G25" i="131"/>
  <c r="F25" i="131"/>
  <c r="AS24" i="131"/>
  <c r="AR24" i="131"/>
  <c r="AQ24" i="131"/>
  <c r="AP24" i="131"/>
  <c r="AO24" i="131"/>
  <c r="AN24" i="131"/>
  <c r="G24" i="131"/>
  <c r="F24" i="131"/>
  <c r="AS23" i="131"/>
  <c r="AR23" i="131"/>
  <c r="AQ23" i="131"/>
  <c r="AP23" i="131"/>
  <c r="AO23" i="131"/>
  <c r="AN23" i="131"/>
  <c r="G23" i="131"/>
  <c r="F23" i="131"/>
  <c r="AS22" i="131"/>
  <c r="AR22" i="131"/>
  <c r="AQ22" i="131"/>
  <c r="AP22" i="131"/>
  <c r="AO22" i="131"/>
  <c r="AN22" i="131"/>
  <c r="G22" i="131"/>
  <c r="F22" i="131"/>
  <c r="AS21" i="131"/>
  <c r="AR21" i="131"/>
  <c r="AQ21" i="131"/>
  <c r="AP21" i="131"/>
  <c r="AO21" i="131"/>
  <c r="AN21" i="131"/>
  <c r="G21" i="131"/>
  <c r="F21" i="131"/>
  <c r="AS20" i="131"/>
  <c r="AR20" i="131"/>
  <c r="AQ20" i="131"/>
  <c r="AP20" i="131"/>
  <c r="AO20" i="131"/>
  <c r="AN20" i="131"/>
  <c r="G20" i="131"/>
  <c r="F20" i="131"/>
  <c r="K20" i="131" s="1"/>
  <c r="AS19" i="131"/>
  <c r="AR19" i="131"/>
  <c r="AQ19" i="131"/>
  <c r="AP19" i="131"/>
  <c r="AO19" i="131"/>
  <c r="AN19" i="131"/>
  <c r="G19" i="131"/>
  <c r="F19" i="131"/>
  <c r="K19" i="131" s="1"/>
  <c r="AS18" i="131"/>
  <c r="AR18" i="131"/>
  <c r="AQ18" i="131"/>
  <c r="AP18" i="131"/>
  <c r="AO18" i="131"/>
  <c r="AN18" i="131"/>
  <c r="G18" i="131"/>
  <c r="F18" i="131"/>
  <c r="K18" i="131" s="1"/>
  <c r="AS17" i="131"/>
  <c r="AR17" i="131"/>
  <c r="AQ17" i="131"/>
  <c r="AP17" i="131"/>
  <c r="AO17" i="131"/>
  <c r="AN17" i="131"/>
  <c r="G17" i="131"/>
  <c r="F17" i="131"/>
  <c r="AS16" i="131"/>
  <c r="AR16" i="131"/>
  <c r="AQ16" i="131"/>
  <c r="AP16" i="131"/>
  <c r="AO16" i="131"/>
  <c r="AN16" i="131"/>
  <c r="G16" i="131"/>
  <c r="F16" i="131"/>
  <c r="AS15" i="131"/>
  <c r="AR15" i="131"/>
  <c r="AQ15" i="131"/>
  <c r="AP15" i="131"/>
  <c r="AO15" i="131"/>
  <c r="AN15" i="131"/>
  <c r="G15" i="131"/>
  <c r="F15" i="131"/>
  <c r="AS14" i="131"/>
  <c r="AR14" i="131"/>
  <c r="AQ14" i="131"/>
  <c r="AP14" i="131"/>
  <c r="AO14" i="131"/>
  <c r="AN14" i="131"/>
  <c r="G14" i="131"/>
  <c r="F14" i="131"/>
  <c r="AS13" i="131"/>
  <c r="AR13" i="131"/>
  <c r="AQ13" i="131"/>
  <c r="AP13" i="131"/>
  <c r="AO13" i="131"/>
  <c r="AN13" i="131"/>
  <c r="G13" i="131"/>
  <c r="F13" i="131"/>
  <c r="AS12" i="131"/>
  <c r="AR12" i="131"/>
  <c r="AQ12" i="131"/>
  <c r="AP12" i="131"/>
  <c r="AO12" i="131"/>
  <c r="AN12" i="131"/>
  <c r="G12" i="131"/>
  <c r="F12" i="131"/>
  <c r="AS11" i="131"/>
  <c r="AR11" i="131"/>
  <c r="AQ11" i="131"/>
  <c r="AP11" i="131"/>
  <c r="AO11" i="131"/>
  <c r="AN11" i="131"/>
  <c r="G11" i="131"/>
  <c r="F11" i="131"/>
  <c r="AS10" i="131"/>
  <c r="AR10" i="131"/>
  <c r="AQ10" i="131"/>
  <c r="AP10" i="131"/>
  <c r="AO10" i="131"/>
  <c r="AN10" i="131"/>
  <c r="G10" i="131"/>
  <c r="F10" i="131"/>
  <c r="AS9" i="131"/>
  <c r="AR9" i="131"/>
  <c r="AQ9" i="131"/>
  <c r="AP9" i="131"/>
  <c r="AO9" i="131"/>
  <c r="AN9" i="131"/>
  <c r="G9" i="131"/>
  <c r="F9" i="131"/>
  <c r="AS8" i="131"/>
  <c r="AR8" i="131"/>
  <c r="AQ8" i="131"/>
  <c r="AP8" i="131"/>
  <c r="AO8" i="131"/>
  <c r="AN8" i="131"/>
  <c r="G8" i="131"/>
  <c r="F8" i="131"/>
  <c r="AS7" i="131"/>
  <c r="AR7" i="131"/>
  <c r="AQ7" i="131"/>
  <c r="AP7" i="131"/>
  <c r="AO7" i="131"/>
  <c r="AN7" i="131"/>
  <c r="G7" i="131"/>
  <c r="F7" i="131"/>
  <c r="AS6" i="131"/>
  <c r="AR6" i="131"/>
  <c r="AQ6" i="131"/>
  <c r="AP6" i="131"/>
  <c r="AO6" i="131"/>
  <c r="AN6" i="131"/>
  <c r="G6" i="131"/>
  <c r="F6" i="131"/>
  <c r="AS5" i="131"/>
  <c r="AR5" i="131"/>
  <c r="AQ5" i="131"/>
  <c r="AP5" i="131"/>
  <c r="AO5" i="131"/>
  <c r="AN5" i="131"/>
  <c r="G5" i="131"/>
  <c r="F5" i="131"/>
  <c r="U3" i="5"/>
  <c r="AB6" i="131" s="1"/>
  <c r="U3" i="6"/>
  <c r="AB7" i="131" s="1"/>
  <c r="U3" i="7"/>
  <c r="AB8" i="131" s="1"/>
  <c r="U3" i="8"/>
  <c r="AB9" i="131" s="1"/>
  <c r="U3" i="9"/>
  <c r="AB10" i="131" s="1"/>
  <c r="U3" i="11"/>
  <c r="AB11" i="131" s="1"/>
  <c r="U3" i="29"/>
  <c r="AB12" i="131" s="1"/>
  <c r="U3" i="12"/>
  <c r="AB13" i="131" s="1"/>
  <c r="U3" i="30"/>
  <c r="AB14" i="131" s="1"/>
  <c r="U3" i="31"/>
  <c r="AB15" i="131" s="1"/>
  <c r="U3" i="32"/>
  <c r="AB16" i="131" s="1"/>
  <c r="U3" i="33"/>
  <c r="AB17" i="131" s="1"/>
  <c r="U3" i="34"/>
  <c r="AB18" i="131" s="1"/>
  <c r="U3" i="35"/>
  <c r="AB19" i="131" s="1"/>
  <c r="U3" i="21"/>
  <c r="AB20" i="131" s="1"/>
  <c r="U3" i="22"/>
  <c r="AB21" i="131" s="1"/>
  <c r="U3" i="23"/>
  <c r="AB22" i="131" s="1"/>
  <c r="U3" i="24"/>
  <c r="AB23" i="131" s="1"/>
  <c r="U3" i="25"/>
  <c r="AB24" i="131" s="1"/>
  <c r="U3" i="26"/>
  <c r="AB25" i="131" s="1"/>
  <c r="U3" i="27"/>
  <c r="AB26" i="131" s="1"/>
  <c r="U3" i="28"/>
  <c r="AB27" i="131" s="1"/>
  <c r="U3" i="17"/>
  <c r="AB28" i="131" s="1"/>
  <c r="U3" i="18"/>
  <c r="AB29" i="131" s="1"/>
  <c r="U3" i="19"/>
  <c r="AB30" i="131" s="1"/>
  <c r="U3" i="20"/>
  <c r="AB36" i="131" s="1"/>
  <c r="U3" i="15"/>
  <c r="AB37" i="131" s="1"/>
  <c r="U3" i="16"/>
  <c r="AB90" i="131" s="1"/>
  <c r="U3" i="14"/>
  <c r="AB91" i="131" s="1"/>
  <c r="U3" i="13"/>
  <c r="AB92" i="131" s="1"/>
  <c r="U3" i="36"/>
  <c r="AB93" i="131" s="1"/>
  <c r="U3" i="38"/>
  <c r="AB94" i="131" s="1"/>
  <c r="U3" i="37"/>
  <c r="AB95" i="131" s="1"/>
  <c r="U3" i="39"/>
  <c r="AB96" i="131" s="1"/>
  <c r="U3" i="63"/>
  <c r="AB98" i="131" s="1"/>
  <c r="U3" i="64"/>
  <c r="AB99" i="131" s="1"/>
  <c r="U3" i="65"/>
  <c r="AB100" i="131" s="1"/>
  <c r="U3" i="66"/>
  <c r="AB101" i="131" s="1"/>
  <c r="U3" i="67"/>
  <c r="AB102" i="131" s="1"/>
  <c r="U3" i="68"/>
  <c r="AB103" i="131" s="1"/>
  <c r="U3" i="69"/>
  <c r="AB104" i="131" s="1"/>
  <c r="U3" i="70"/>
  <c r="AB105" i="131" s="1"/>
  <c r="U3" i="59"/>
  <c r="AB106" i="131" s="1"/>
  <c r="U3" i="60"/>
  <c r="AB107" i="131" s="1"/>
  <c r="U3" i="61"/>
  <c r="AB108" i="131" s="1"/>
  <c r="U3" i="62"/>
  <c r="AB109" i="131" s="1"/>
  <c r="U3" i="57"/>
  <c r="AB111" i="131" s="1"/>
  <c r="U3" i="58"/>
  <c r="AB112" i="131" s="1"/>
  <c r="U3" i="56"/>
  <c r="AB113" i="131" s="1"/>
  <c r="U3" i="55"/>
  <c r="AB115" i="131" s="1"/>
  <c r="U3" i="120"/>
  <c r="AB116" i="131" s="1"/>
  <c r="U3" i="121"/>
  <c r="AB117" i="131" s="1"/>
  <c r="U3" i="122"/>
  <c r="AB118" i="131" s="1"/>
  <c r="U3" i="123"/>
  <c r="AB119" i="131" s="1"/>
  <c r="U3" i="124"/>
  <c r="AB120" i="131" s="1"/>
  <c r="U3" i="125"/>
  <c r="AB121" i="131" s="1"/>
  <c r="U3" i="126"/>
  <c r="AB122" i="131" s="1"/>
  <c r="U3" i="127"/>
  <c r="AB123" i="131" s="1"/>
  <c r="U3" i="128"/>
  <c r="AB124" i="131" s="1"/>
  <c r="U3" i="129"/>
  <c r="AB125" i="131" s="1"/>
  <c r="U3" i="130"/>
  <c r="AB126" i="131" s="1"/>
  <c r="U3" i="109"/>
  <c r="AB128" i="131" s="1"/>
  <c r="U3" i="110"/>
  <c r="AB129" i="131" s="1"/>
  <c r="U3" i="111"/>
  <c r="AB130" i="131" s="1"/>
  <c r="U3" i="112"/>
  <c r="AB132" i="131" s="1"/>
  <c r="U3" i="113"/>
  <c r="AB133" i="131" s="1"/>
  <c r="U3" i="114"/>
  <c r="AB134" i="131" s="1"/>
  <c r="U3" i="115"/>
  <c r="AB135" i="131" s="1"/>
  <c r="U3" i="116"/>
  <c r="AB136" i="131" s="1"/>
  <c r="U3" i="117"/>
  <c r="AB137" i="131" s="1"/>
  <c r="U3" i="118"/>
  <c r="AB138" i="131" s="1"/>
  <c r="U3" i="119"/>
  <c r="AB139" i="131" s="1"/>
  <c r="U3" i="98"/>
  <c r="AB140" i="131" s="1"/>
  <c r="U3" i="99"/>
  <c r="AB141" i="131" s="1"/>
  <c r="U3" i="100"/>
  <c r="AB142" i="131" s="1"/>
  <c r="U3" i="101"/>
  <c r="AB143" i="131" s="1"/>
  <c r="U3" i="102"/>
  <c r="AB145" i="131" s="1"/>
  <c r="U3" i="103"/>
  <c r="AB146" i="131" s="1"/>
  <c r="U3" i="104"/>
  <c r="AB147" i="131" s="1"/>
  <c r="U3" i="105"/>
  <c r="AB148" i="131" s="1"/>
  <c r="U3" i="1"/>
  <c r="AB5" i="131" s="1"/>
  <c r="U2" i="5"/>
  <c r="AA6" i="131" s="1"/>
  <c r="AA7" i="131"/>
  <c r="U2" i="7"/>
  <c r="AA8" i="131" s="1"/>
  <c r="U2" i="8"/>
  <c r="AA9" i="131" s="1"/>
  <c r="U2" i="9"/>
  <c r="AA10" i="131" s="1"/>
  <c r="U2" i="11"/>
  <c r="AA11" i="131" s="1"/>
  <c r="U2" i="29"/>
  <c r="AA12" i="131" s="1"/>
  <c r="U2" i="12"/>
  <c r="AA13" i="131" s="1"/>
  <c r="U2" i="30"/>
  <c r="AA14" i="131" s="1"/>
  <c r="U2" i="31"/>
  <c r="AA15" i="131" s="1"/>
  <c r="U2" i="32"/>
  <c r="AA16" i="131" s="1"/>
  <c r="U2" i="33"/>
  <c r="AA17" i="131" s="1"/>
  <c r="U2" i="34"/>
  <c r="AA18" i="131" s="1"/>
  <c r="U2" i="35"/>
  <c r="AA19" i="131" s="1"/>
  <c r="U2" i="21"/>
  <c r="AA20" i="131" s="1"/>
  <c r="U2" i="22"/>
  <c r="AA21" i="131" s="1"/>
  <c r="U2" i="23"/>
  <c r="AA22" i="131" s="1"/>
  <c r="U2" i="24"/>
  <c r="AA23" i="131" s="1"/>
  <c r="U2" i="25"/>
  <c r="AA24" i="131" s="1"/>
  <c r="U2" i="26"/>
  <c r="AA25" i="131" s="1"/>
  <c r="U2" i="27"/>
  <c r="AA26" i="131" s="1"/>
  <c r="U2" i="28"/>
  <c r="AA27" i="131" s="1"/>
  <c r="U2" i="17"/>
  <c r="AA28" i="131" s="1"/>
  <c r="U2" i="18"/>
  <c r="AA29" i="131" s="1"/>
  <c r="U2" i="19"/>
  <c r="AA30" i="131" s="1"/>
  <c r="U2" i="20"/>
  <c r="AA36" i="131" s="1"/>
  <c r="U2" i="15"/>
  <c r="AA37" i="131" s="1"/>
  <c r="U2" i="16"/>
  <c r="AA90" i="131" s="1"/>
  <c r="U2" i="14"/>
  <c r="AA91" i="131" s="1"/>
  <c r="U2" i="13"/>
  <c r="AA92" i="131" s="1"/>
  <c r="U2" i="36"/>
  <c r="AA93" i="131" s="1"/>
  <c r="U2" i="38"/>
  <c r="AA94" i="131" s="1"/>
  <c r="U2" i="37"/>
  <c r="AA95" i="131" s="1"/>
  <c r="U2" i="39"/>
  <c r="AA96" i="131" s="1"/>
  <c r="U2" i="63"/>
  <c r="AA98" i="131" s="1"/>
  <c r="U2" i="64"/>
  <c r="AA99" i="131" s="1"/>
  <c r="U2" i="65"/>
  <c r="AA100" i="131" s="1"/>
  <c r="U2" i="66"/>
  <c r="AA101" i="131" s="1"/>
  <c r="U2" i="67"/>
  <c r="AA102" i="131" s="1"/>
  <c r="U2" i="68"/>
  <c r="AA103" i="131" s="1"/>
  <c r="U2" i="69"/>
  <c r="AA104" i="131" s="1"/>
  <c r="U2" i="70"/>
  <c r="AA105" i="131" s="1"/>
  <c r="U2" i="59"/>
  <c r="AA106" i="131" s="1"/>
  <c r="U2" i="60"/>
  <c r="AA107" i="131" s="1"/>
  <c r="U2" i="61"/>
  <c r="AA108" i="131" s="1"/>
  <c r="U2" i="62"/>
  <c r="AA109" i="131" s="1"/>
  <c r="U2" i="57"/>
  <c r="AA111" i="131" s="1"/>
  <c r="U2" i="58"/>
  <c r="AA112" i="131" s="1"/>
  <c r="U2" i="56"/>
  <c r="AA113" i="131" s="1"/>
  <c r="U2" i="55"/>
  <c r="AA115" i="131" s="1"/>
  <c r="U2" i="120"/>
  <c r="AA116" i="131" s="1"/>
  <c r="U2" i="121"/>
  <c r="AA117" i="131" s="1"/>
  <c r="U2" i="122"/>
  <c r="AA118" i="131" s="1"/>
  <c r="U2" i="123"/>
  <c r="AA119" i="131" s="1"/>
  <c r="U2" i="124"/>
  <c r="AA120" i="131" s="1"/>
  <c r="U2" i="125"/>
  <c r="AA121" i="131" s="1"/>
  <c r="U2" i="126"/>
  <c r="AA122" i="131" s="1"/>
  <c r="U2" i="127"/>
  <c r="AA123" i="131" s="1"/>
  <c r="U2" i="128"/>
  <c r="AA124" i="131" s="1"/>
  <c r="U2" i="129"/>
  <c r="AA125" i="131" s="1"/>
  <c r="U2" i="130"/>
  <c r="AA126" i="131" s="1"/>
  <c r="U2" i="109"/>
  <c r="AA128" i="131" s="1"/>
  <c r="U2" i="110"/>
  <c r="AA129" i="131" s="1"/>
  <c r="U2" i="111"/>
  <c r="AA130" i="131" s="1"/>
  <c r="U2" i="112"/>
  <c r="AA132" i="131" s="1"/>
  <c r="U2" i="113"/>
  <c r="AA133" i="131" s="1"/>
  <c r="U2" i="114"/>
  <c r="AA134" i="131" s="1"/>
  <c r="U2" i="115"/>
  <c r="AA135" i="131" s="1"/>
  <c r="U2" i="116"/>
  <c r="AA136" i="131" s="1"/>
  <c r="U2" i="117"/>
  <c r="AA137" i="131" s="1"/>
  <c r="U2" i="118"/>
  <c r="AA138" i="131" s="1"/>
  <c r="U2" i="119"/>
  <c r="AA139" i="131" s="1"/>
  <c r="U2" i="98"/>
  <c r="AA140" i="131" s="1"/>
  <c r="U2" i="99"/>
  <c r="AA141" i="131" s="1"/>
  <c r="U2" i="100"/>
  <c r="AA142" i="131" s="1"/>
  <c r="U2" i="101"/>
  <c r="AA143" i="131" s="1"/>
  <c r="U2" i="102"/>
  <c r="AA145" i="131" s="1"/>
  <c r="U2" i="103"/>
  <c r="AA146" i="131" s="1"/>
  <c r="U2" i="104"/>
  <c r="AA147" i="131" s="1"/>
  <c r="U2" i="105"/>
  <c r="AA148" i="131" s="1"/>
  <c r="U2" i="1"/>
  <c r="AA5" i="131" s="1"/>
  <c r="V3" i="5"/>
  <c r="AE6" i="131" s="1"/>
  <c r="V3" i="6"/>
  <c r="AE7" i="131" s="1"/>
  <c r="V3" i="7"/>
  <c r="AE8" i="131" s="1"/>
  <c r="V3" i="8"/>
  <c r="AE9" i="131" s="1"/>
  <c r="V3" i="9"/>
  <c r="AE10" i="131" s="1"/>
  <c r="V3" i="11"/>
  <c r="AE11" i="131" s="1"/>
  <c r="V3" i="29"/>
  <c r="AE12" i="131" s="1"/>
  <c r="V3" i="12"/>
  <c r="AE13" i="131" s="1"/>
  <c r="V3" i="30"/>
  <c r="AE14" i="131" s="1"/>
  <c r="V3" i="31"/>
  <c r="AE15" i="131" s="1"/>
  <c r="V3" i="32"/>
  <c r="AE16" i="131" s="1"/>
  <c r="V3" i="33"/>
  <c r="AE17" i="131" s="1"/>
  <c r="V3" i="34"/>
  <c r="AE18" i="131" s="1"/>
  <c r="V3" i="35"/>
  <c r="AE19" i="131" s="1"/>
  <c r="V3" i="21"/>
  <c r="AE20" i="131" s="1"/>
  <c r="V3" i="22"/>
  <c r="AE21" i="131" s="1"/>
  <c r="V3" i="23"/>
  <c r="AE22" i="131" s="1"/>
  <c r="V3" i="24"/>
  <c r="AE23" i="131" s="1"/>
  <c r="V3" i="25"/>
  <c r="AE24" i="131" s="1"/>
  <c r="V3" i="26"/>
  <c r="AE25" i="131" s="1"/>
  <c r="V3" i="27"/>
  <c r="AE26" i="131" s="1"/>
  <c r="V3" i="28"/>
  <c r="AE27" i="131" s="1"/>
  <c r="V3" i="17"/>
  <c r="AE28" i="131" s="1"/>
  <c r="V3" i="18"/>
  <c r="AE29" i="131" s="1"/>
  <c r="V3" i="19"/>
  <c r="AE30" i="131" s="1"/>
  <c r="V3" i="20"/>
  <c r="AE36" i="131" s="1"/>
  <c r="V3" i="15"/>
  <c r="AE37" i="131" s="1"/>
  <c r="V3" i="16"/>
  <c r="AE90" i="131" s="1"/>
  <c r="V3" i="14"/>
  <c r="AE91" i="131" s="1"/>
  <c r="V3" i="13"/>
  <c r="AE92" i="131" s="1"/>
  <c r="V3" i="36"/>
  <c r="AE93" i="131" s="1"/>
  <c r="V3" i="38"/>
  <c r="AE94" i="131" s="1"/>
  <c r="V3" i="37"/>
  <c r="AE95" i="131" s="1"/>
  <c r="V3" i="39"/>
  <c r="AE96" i="131" s="1"/>
  <c r="V3" i="63"/>
  <c r="AE98" i="131" s="1"/>
  <c r="V3" i="64"/>
  <c r="AE99" i="131" s="1"/>
  <c r="V3" i="65"/>
  <c r="AE100" i="131" s="1"/>
  <c r="V3" i="66"/>
  <c r="AE101" i="131" s="1"/>
  <c r="V3" i="67"/>
  <c r="AE102" i="131" s="1"/>
  <c r="V3" i="68"/>
  <c r="AE103" i="131" s="1"/>
  <c r="V3" i="69"/>
  <c r="AE104" i="131" s="1"/>
  <c r="V3" i="70"/>
  <c r="AE105" i="131" s="1"/>
  <c r="V3" i="59"/>
  <c r="AE106" i="131" s="1"/>
  <c r="V3" i="60"/>
  <c r="AE107" i="131" s="1"/>
  <c r="V3" i="61"/>
  <c r="AE108" i="131" s="1"/>
  <c r="V3" i="62"/>
  <c r="AE109" i="131" s="1"/>
  <c r="V3" i="57"/>
  <c r="AE111" i="131" s="1"/>
  <c r="V3" i="58"/>
  <c r="AE112" i="131" s="1"/>
  <c r="V3" i="56"/>
  <c r="AE113" i="131" s="1"/>
  <c r="V3" i="55"/>
  <c r="AE115" i="131" s="1"/>
  <c r="V3" i="120"/>
  <c r="AE116" i="131" s="1"/>
  <c r="V3" i="121"/>
  <c r="AE117" i="131" s="1"/>
  <c r="V3" i="122"/>
  <c r="AE118" i="131" s="1"/>
  <c r="V3" i="123"/>
  <c r="AE119" i="131" s="1"/>
  <c r="V3" i="124"/>
  <c r="AE120" i="131" s="1"/>
  <c r="V3" i="125"/>
  <c r="AE121" i="131" s="1"/>
  <c r="V3" i="126"/>
  <c r="AE122" i="131" s="1"/>
  <c r="V3" i="127"/>
  <c r="AE123" i="131" s="1"/>
  <c r="V3" i="128"/>
  <c r="AE124" i="131" s="1"/>
  <c r="V3" i="129"/>
  <c r="AE125" i="131" s="1"/>
  <c r="V3" i="130"/>
  <c r="AE126" i="131" s="1"/>
  <c r="V3" i="109"/>
  <c r="AE128" i="131" s="1"/>
  <c r="V3" i="110"/>
  <c r="AE129" i="131" s="1"/>
  <c r="V3" i="111"/>
  <c r="AE130" i="131" s="1"/>
  <c r="V3" i="112"/>
  <c r="AE132" i="131" s="1"/>
  <c r="V3" i="113"/>
  <c r="AE133" i="131" s="1"/>
  <c r="V3" i="114"/>
  <c r="AE134" i="131" s="1"/>
  <c r="V3" i="115"/>
  <c r="AE135" i="131" s="1"/>
  <c r="V3" i="116"/>
  <c r="AE136" i="131" s="1"/>
  <c r="V3" i="117"/>
  <c r="AE137" i="131" s="1"/>
  <c r="V3" i="118"/>
  <c r="AE138" i="131" s="1"/>
  <c r="V3" i="119"/>
  <c r="AE139" i="131" s="1"/>
  <c r="V3" i="98"/>
  <c r="AE140" i="131" s="1"/>
  <c r="V3" i="99"/>
  <c r="AE141" i="131" s="1"/>
  <c r="V3" i="100"/>
  <c r="AE142" i="131" s="1"/>
  <c r="V3" i="101"/>
  <c r="AE143" i="131" s="1"/>
  <c r="V3" i="102"/>
  <c r="AE145" i="131" s="1"/>
  <c r="V3" i="103"/>
  <c r="AE146" i="131" s="1"/>
  <c r="V3" i="104"/>
  <c r="AE147" i="131" s="1"/>
  <c r="V3" i="105"/>
  <c r="AE148" i="131" s="1"/>
  <c r="V3" i="1"/>
  <c r="AE5" i="131" s="1"/>
  <c r="V2" i="5"/>
  <c r="AD6" i="131" s="1"/>
  <c r="V2" i="6"/>
  <c r="AD7" i="131" s="1"/>
  <c r="V2" i="7"/>
  <c r="AD8" i="131" s="1"/>
  <c r="V2" i="8"/>
  <c r="AD9" i="131" s="1"/>
  <c r="V2" i="9"/>
  <c r="AD10" i="131" s="1"/>
  <c r="V2" i="11"/>
  <c r="AD11" i="131" s="1"/>
  <c r="V2" i="29"/>
  <c r="AD12" i="131" s="1"/>
  <c r="V2" i="12"/>
  <c r="AD13" i="131" s="1"/>
  <c r="V2" i="30"/>
  <c r="AD14" i="131" s="1"/>
  <c r="V2" i="31"/>
  <c r="AD15" i="131" s="1"/>
  <c r="V2" i="32"/>
  <c r="AD16" i="131" s="1"/>
  <c r="V2" i="33"/>
  <c r="AD17" i="131" s="1"/>
  <c r="V2" i="34"/>
  <c r="AD18" i="131" s="1"/>
  <c r="V2" i="35"/>
  <c r="AD19" i="131" s="1"/>
  <c r="V2" i="21"/>
  <c r="AD20" i="131" s="1"/>
  <c r="V2" i="22"/>
  <c r="AD21" i="131" s="1"/>
  <c r="V2" i="23"/>
  <c r="AD22" i="131" s="1"/>
  <c r="V2" i="24"/>
  <c r="AD23" i="131" s="1"/>
  <c r="V2" i="25"/>
  <c r="AD24" i="131" s="1"/>
  <c r="V2" i="26"/>
  <c r="AD25" i="131" s="1"/>
  <c r="V2" i="27"/>
  <c r="AD26" i="131" s="1"/>
  <c r="V2" i="28"/>
  <c r="AD27" i="131" s="1"/>
  <c r="V2" i="17"/>
  <c r="AD28" i="131" s="1"/>
  <c r="V2" i="18"/>
  <c r="AD29" i="131" s="1"/>
  <c r="V2" i="19"/>
  <c r="AD30" i="131" s="1"/>
  <c r="V2" i="20"/>
  <c r="AD36" i="131" s="1"/>
  <c r="V2" i="15"/>
  <c r="AD37" i="131" s="1"/>
  <c r="V2" i="16"/>
  <c r="AD90" i="131" s="1"/>
  <c r="V2" i="14"/>
  <c r="AD91" i="131" s="1"/>
  <c r="V2" i="13"/>
  <c r="AD92" i="131" s="1"/>
  <c r="V2" i="36"/>
  <c r="AD93" i="131" s="1"/>
  <c r="V2" i="38"/>
  <c r="AD94" i="131" s="1"/>
  <c r="V2" i="37"/>
  <c r="AD95" i="131" s="1"/>
  <c r="V2" i="39"/>
  <c r="AD96" i="131" s="1"/>
  <c r="V2" i="63"/>
  <c r="AD98" i="131" s="1"/>
  <c r="V2" i="64"/>
  <c r="AD99" i="131" s="1"/>
  <c r="V2" i="65"/>
  <c r="AD100" i="131" s="1"/>
  <c r="V2" i="66"/>
  <c r="AD101" i="131" s="1"/>
  <c r="V2" i="67"/>
  <c r="AD102" i="131" s="1"/>
  <c r="V2" i="68"/>
  <c r="AD103" i="131" s="1"/>
  <c r="V2" i="69"/>
  <c r="AD104" i="131" s="1"/>
  <c r="V2" i="70"/>
  <c r="AD105" i="131" s="1"/>
  <c r="V2" i="59"/>
  <c r="AD106" i="131" s="1"/>
  <c r="V2" i="60"/>
  <c r="AD107" i="131" s="1"/>
  <c r="V2" i="61"/>
  <c r="AD108" i="131" s="1"/>
  <c r="V2" i="62"/>
  <c r="AD109" i="131" s="1"/>
  <c r="V2" i="57"/>
  <c r="AD111" i="131" s="1"/>
  <c r="V2" i="58"/>
  <c r="AD112" i="131" s="1"/>
  <c r="V2" i="56"/>
  <c r="AD113" i="131" s="1"/>
  <c r="V2" i="55"/>
  <c r="AD115" i="131" s="1"/>
  <c r="V2" i="120"/>
  <c r="AD116" i="131" s="1"/>
  <c r="V2" i="121"/>
  <c r="AD117" i="131" s="1"/>
  <c r="V2" i="122"/>
  <c r="AD118" i="131" s="1"/>
  <c r="V2" i="123"/>
  <c r="AD119" i="131" s="1"/>
  <c r="V2" i="124"/>
  <c r="AD120" i="131" s="1"/>
  <c r="V2" i="125"/>
  <c r="AD121" i="131" s="1"/>
  <c r="V2" i="126"/>
  <c r="AD122" i="131" s="1"/>
  <c r="V2" i="127"/>
  <c r="AD123" i="131" s="1"/>
  <c r="V2" i="128"/>
  <c r="AD124" i="131" s="1"/>
  <c r="V2" i="129"/>
  <c r="AD125" i="131" s="1"/>
  <c r="V2" i="130"/>
  <c r="AD126" i="131" s="1"/>
  <c r="V2" i="109"/>
  <c r="AD128" i="131" s="1"/>
  <c r="V2" i="110"/>
  <c r="AD129" i="131" s="1"/>
  <c r="V2" i="111"/>
  <c r="AD130" i="131" s="1"/>
  <c r="V2" i="112"/>
  <c r="AD132" i="131" s="1"/>
  <c r="V2" i="113"/>
  <c r="AD133" i="131" s="1"/>
  <c r="V2" i="114"/>
  <c r="AD134" i="131" s="1"/>
  <c r="V2" i="115"/>
  <c r="AD135" i="131" s="1"/>
  <c r="V2" i="116"/>
  <c r="AD136" i="131" s="1"/>
  <c r="V2" i="117"/>
  <c r="AD137" i="131" s="1"/>
  <c r="V2" i="118"/>
  <c r="AD138" i="131" s="1"/>
  <c r="V2" i="119"/>
  <c r="AD139" i="131" s="1"/>
  <c r="V2" i="98"/>
  <c r="AD140" i="131" s="1"/>
  <c r="V2" i="99"/>
  <c r="AD141" i="131" s="1"/>
  <c r="V2" i="100"/>
  <c r="AD142" i="131" s="1"/>
  <c r="V2" i="101"/>
  <c r="AD143" i="131" s="1"/>
  <c r="V2" i="102"/>
  <c r="AD145" i="131" s="1"/>
  <c r="V2" i="103"/>
  <c r="AD146" i="131" s="1"/>
  <c r="V2" i="104"/>
  <c r="AD147" i="131" s="1"/>
  <c r="V2" i="105"/>
  <c r="AD148" i="131" s="1"/>
  <c r="V2" i="1"/>
  <c r="AD5" i="131" s="1"/>
  <c r="L38" i="131" l="1"/>
  <c r="N38" i="131" s="1"/>
  <c r="L42" i="131"/>
  <c r="N42" i="131" s="1"/>
  <c r="L45" i="131"/>
  <c r="N45" i="131" s="1"/>
  <c r="L48" i="131"/>
  <c r="N48" i="131" s="1"/>
  <c r="L55" i="131"/>
  <c r="N55" i="131" s="1"/>
  <c r="L58" i="131"/>
  <c r="N58" i="131" s="1"/>
  <c r="L60" i="131"/>
  <c r="N60" i="131" s="1"/>
  <c r="L64" i="131"/>
  <c r="N64" i="131" s="1"/>
  <c r="L67" i="131"/>
  <c r="N67" i="131" s="1"/>
  <c r="K70" i="131"/>
  <c r="L71" i="131"/>
  <c r="N71" i="131" s="1"/>
  <c r="L77" i="131"/>
  <c r="L78" i="131"/>
  <c r="K82" i="131"/>
  <c r="L86" i="131"/>
  <c r="L90" i="131"/>
  <c r="N90" i="131" s="1"/>
  <c r="L93" i="131"/>
  <c r="N93" i="131" s="1"/>
  <c r="L94" i="131"/>
  <c r="N94" i="131" s="1"/>
  <c r="L98" i="131"/>
  <c r="N98" i="131" s="1"/>
  <c r="L100" i="131"/>
  <c r="N100" i="131" s="1"/>
  <c r="L101" i="131"/>
  <c r="N101" i="131" s="1"/>
  <c r="K103" i="131"/>
  <c r="K112" i="131"/>
  <c r="L115" i="131"/>
  <c r="N115" i="131" s="1"/>
  <c r="L116" i="131"/>
  <c r="N116" i="131" s="1"/>
  <c r="L119" i="131"/>
  <c r="N119" i="131" s="1"/>
  <c r="L124" i="131"/>
  <c r="N124" i="131" s="1"/>
  <c r="L128" i="131"/>
  <c r="L131" i="131"/>
  <c r="L134" i="131"/>
  <c r="N134" i="131" s="1"/>
  <c r="L137" i="131"/>
  <c r="N137" i="131" s="1"/>
  <c r="L140" i="131"/>
  <c r="N140" i="131" s="1"/>
  <c r="L143" i="131"/>
  <c r="N143" i="131" s="1"/>
  <c r="K90" i="131"/>
  <c r="L6" i="131"/>
  <c r="N6" i="131" s="1"/>
  <c r="L7" i="131"/>
  <c r="N7" i="131" s="1"/>
  <c r="L9" i="131"/>
  <c r="N9" i="131" s="1"/>
  <c r="L10" i="131"/>
  <c r="N10" i="131" s="1"/>
  <c r="L12" i="131"/>
  <c r="N12" i="131" s="1"/>
  <c r="L13" i="131"/>
  <c r="N13" i="131" s="1"/>
  <c r="L15" i="131"/>
  <c r="N15" i="131" s="1"/>
  <c r="K16" i="131"/>
  <c r="L18" i="131"/>
  <c r="N18" i="131" s="1"/>
  <c r="L19" i="131"/>
  <c r="N19" i="131" s="1"/>
  <c r="L20" i="131"/>
  <c r="N20" i="131" s="1"/>
  <c r="K21" i="131"/>
  <c r="K23" i="131"/>
  <c r="L26" i="131"/>
  <c r="N26" i="131" s="1"/>
  <c r="L28" i="131"/>
  <c r="N28" i="131" s="1"/>
  <c r="K29" i="131"/>
  <c r="L31" i="131"/>
  <c r="N31" i="131" s="1"/>
  <c r="K32" i="131"/>
  <c r="L34" i="131"/>
  <c r="N34" i="131" s="1"/>
  <c r="K35" i="131"/>
  <c r="K67" i="131"/>
  <c r="K134" i="131"/>
  <c r="K137" i="131"/>
  <c r="L41" i="131"/>
  <c r="N41" i="131" s="1"/>
  <c r="K42" i="131"/>
  <c r="L44" i="131"/>
  <c r="N44" i="131" s="1"/>
  <c r="K48" i="131"/>
  <c r="L51" i="131"/>
  <c r="N51" i="131" s="1"/>
  <c r="L54" i="131"/>
  <c r="N54" i="131" s="1"/>
  <c r="L61" i="131"/>
  <c r="N61" i="131" s="1"/>
  <c r="K64" i="131"/>
  <c r="L70" i="131"/>
  <c r="N70" i="131" s="1"/>
  <c r="L73" i="131"/>
  <c r="L74" i="131"/>
  <c r="L81" i="131"/>
  <c r="L82" i="131"/>
  <c r="L85" i="131"/>
  <c r="K86" i="131"/>
  <c r="L89" i="131"/>
  <c r="K93" i="131"/>
  <c r="L97" i="131"/>
  <c r="K98" i="131"/>
  <c r="K100" i="131"/>
  <c r="L103" i="131"/>
  <c r="N103" i="131" s="1"/>
  <c r="L106" i="131"/>
  <c r="N106" i="131" s="1"/>
  <c r="L109" i="131"/>
  <c r="N109" i="131" s="1"/>
  <c r="L112" i="131"/>
  <c r="N112" i="131" s="1"/>
  <c r="K116" i="131"/>
  <c r="L118" i="131"/>
  <c r="N118" i="131" s="1"/>
  <c r="K121" i="131"/>
  <c r="K124" i="131"/>
  <c r="K127" i="131"/>
  <c r="K128" i="131"/>
  <c r="L130" i="131"/>
  <c r="N130" i="131" s="1"/>
  <c r="L136" i="131"/>
  <c r="N136" i="131" s="1"/>
  <c r="L139" i="131"/>
  <c r="N139" i="131" s="1"/>
  <c r="K140" i="131"/>
  <c r="L142" i="131"/>
  <c r="N142" i="131" s="1"/>
  <c r="L145" i="131"/>
  <c r="L146" i="131"/>
  <c r="N146" i="131" s="1"/>
  <c r="K45" i="131"/>
  <c r="L148" i="131"/>
  <c r="N148" i="131" s="1"/>
  <c r="K78" i="131"/>
  <c r="K55" i="131"/>
  <c r="K12" i="131"/>
  <c r="L16" i="131"/>
  <c r="N16" i="131" s="1"/>
  <c r="K38" i="131"/>
  <c r="K9" i="131"/>
  <c r="K51" i="131"/>
  <c r="K61" i="131"/>
  <c r="K106" i="131"/>
  <c r="L127" i="131"/>
  <c r="K26" i="131"/>
  <c r="K6" i="131"/>
  <c r="K15" i="131"/>
  <c r="K54" i="131"/>
  <c r="K74" i="131"/>
  <c r="K109" i="131"/>
  <c r="K118" i="131"/>
  <c r="L39" i="131"/>
  <c r="N39" i="131" s="1"/>
  <c r="K39" i="131"/>
  <c r="L40" i="131"/>
  <c r="N40" i="131" s="1"/>
  <c r="K40" i="131"/>
  <c r="L5" i="131"/>
  <c r="N5" i="131" s="1"/>
  <c r="K7" i="131"/>
  <c r="L8" i="131"/>
  <c r="N8" i="131" s="1"/>
  <c r="K10" i="131"/>
  <c r="L11" i="131"/>
  <c r="N11" i="131" s="1"/>
  <c r="K13" i="131"/>
  <c r="L14" i="131"/>
  <c r="N14" i="131" s="1"/>
  <c r="L17" i="131"/>
  <c r="N17" i="131" s="1"/>
  <c r="L22" i="131"/>
  <c r="N22" i="131" s="1"/>
  <c r="L23" i="131"/>
  <c r="N23" i="131" s="1"/>
  <c r="L29" i="131"/>
  <c r="N29" i="131" s="1"/>
  <c r="L32" i="131"/>
  <c r="N32" i="131" s="1"/>
  <c r="L35" i="131"/>
  <c r="N35" i="131" s="1"/>
  <c r="K146" i="131"/>
  <c r="K41" i="131"/>
  <c r="L43" i="131"/>
  <c r="N43" i="131" s="1"/>
  <c r="K43" i="131"/>
  <c r="K44" i="131"/>
  <c r="L46" i="131"/>
  <c r="N46" i="131" s="1"/>
  <c r="K46" i="131"/>
  <c r="L47" i="131"/>
  <c r="N47" i="131" s="1"/>
  <c r="K47" i="131"/>
  <c r="L49" i="131"/>
  <c r="N49" i="131" s="1"/>
  <c r="L50" i="131"/>
  <c r="N50" i="131" s="1"/>
  <c r="K50" i="131"/>
  <c r="L52" i="131"/>
  <c r="N52" i="131" s="1"/>
  <c r="L53" i="131"/>
  <c r="N53" i="131" s="1"/>
  <c r="K53" i="131"/>
  <c r="L56" i="131"/>
  <c r="N56" i="131" s="1"/>
  <c r="K56" i="131"/>
  <c r="K57" i="131"/>
  <c r="L59" i="131"/>
  <c r="N59" i="131" s="1"/>
  <c r="K59" i="131"/>
  <c r="K60" i="131"/>
  <c r="L62" i="131"/>
  <c r="N62" i="131" s="1"/>
  <c r="K62" i="131"/>
  <c r="L63" i="131"/>
  <c r="N63" i="131" s="1"/>
  <c r="K63" i="131"/>
  <c r="L65" i="131"/>
  <c r="N65" i="131" s="1"/>
  <c r="L66" i="131"/>
  <c r="N66" i="131" s="1"/>
  <c r="K66" i="131"/>
  <c r="L68" i="131"/>
  <c r="N68" i="131" s="1"/>
  <c r="L69" i="131"/>
  <c r="N69" i="131" s="1"/>
  <c r="K69" i="131"/>
  <c r="L72" i="131"/>
  <c r="K72" i="131"/>
  <c r="K73" i="131"/>
  <c r="L75" i="131"/>
  <c r="L76" i="131"/>
  <c r="K76" i="131"/>
  <c r="K77" i="131"/>
  <c r="L79" i="131"/>
  <c r="L80" i="131"/>
  <c r="K80" i="131"/>
  <c r="K81" i="131"/>
  <c r="L83" i="131"/>
  <c r="L84" i="131"/>
  <c r="K84" i="131"/>
  <c r="K85" i="131"/>
  <c r="L87" i="131"/>
  <c r="L88" i="131"/>
  <c r="K88" i="131"/>
  <c r="K89" i="131"/>
  <c r="L91" i="131"/>
  <c r="K91" i="131"/>
  <c r="L92" i="131"/>
  <c r="N92" i="131" s="1"/>
  <c r="K92" i="131"/>
  <c r="L95" i="131"/>
  <c r="N95" i="131" s="1"/>
  <c r="K95" i="131"/>
  <c r="L96" i="131"/>
  <c r="K96" i="131"/>
  <c r="L99" i="131"/>
  <c r="N99" i="131" s="1"/>
  <c r="K99" i="131"/>
  <c r="L102" i="131"/>
  <c r="N102" i="131" s="1"/>
  <c r="K102" i="131"/>
  <c r="L104" i="131"/>
  <c r="N104" i="131" s="1"/>
  <c r="L105" i="131"/>
  <c r="N105" i="131" s="1"/>
  <c r="K105" i="131"/>
  <c r="L107" i="131"/>
  <c r="N107" i="131" s="1"/>
  <c r="L108" i="131"/>
  <c r="N108" i="131" s="1"/>
  <c r="K108" i="131"/>
  <c r="L110" i="131"/>
  <c r="N110" i="131" s="1"/>
  <c r="L111" i="131"/>
  <c r="N111" i="131" s="1"/>
  <c r="K111" i="131"/>
  <c r="L113" i="131"/>
  <c r="N113" i="131" s="1"/>
  <c r="L114" i="131"/>
  <c r="K114" i="131"/>
  <c r="K115" i="131"/>
  <c r="L117" i="131"/>
  <c r="N117" i="131" s="1"/>
  <c r="K117" i="131"/>
  <c r="L120" i="131"/>
  <c r="N120" i="131" s="1"/>
  <c r="K120" i="131"/>
  <c r="L122" i="131"/>
  <c r="N122" i="131" s="1"/>
  <c r="L123" i="131"/>
  <c r="N123" i="131" s="1"/>
  <c r="K123" i="131"/>
  <c r="L125" i="131"/>
  <c r="N125" i="131" s="1"/>
  <c r="L126" i="131"/>
  <c r="N126" i="131" s="1"/>
  <c r="K126" i="131"/>
  <c r="L129" i="131"/>
  <c r="N129" i="131" s="1"/>
  <c r="K129" i="131"/>
  <c r="K130" i="131"/>
  <c r="L132" i="131"/>
  <c r="N132" i="131" s="1"/>
  <c r="K132" i="131"/>
  <c r="L133" i="131"/>
  <c r="N133" i="131" s="1"/>
  <c r="K133" i="131"/>
  <c r="L135" i="131"/>
  <c r="N135" i="131" s="1"/>
  <c r="K135" i="131"/>
  <c r="L138" i="131"/>
  <c r="N138" i="131" s="1"/>
  <c r="K138" i="131"/>
  <c r="K139" i="131"/>
  <c r="L141" i="131"/>
  <c r="N141" i="131" s="1"/>
  <c r="K141" i="131"/>
  <c r="K142" i="131"/>
  <c r="L144" i="131"/>
  <c r="K144" i="131"/>
  <c r="K145" i="131"/>
  <c r="L147" i="131"/>
  <c r="N147" i="131" s="1"/>
  <c r="K147" i="131"/>
  <c r="K49" i="131"/>
  <c r="K68" i="131"/>
  <c r="K75" i="131"/>
  <c r="K83" i="131"/>
  <c r="K104" i="131"/>
  <c r="K110" i="131"/>
  <c r="K122" i="131"/>
  <c r="K5" i="131"/>
  <c r="K8" i="131"/>
  <c r="K11" i="131"/>
  <c r="K14" i="131"/>
  <c r="K17" i="131"/>
  <c r="K58" i="131"/>
  <c r="K71" i="131"/>
  <c r="K94" i="131"/>
  <c r="K101" i="131"/>
  <c r="K119" i="131"/>
  <c r="K131" i="131"/>
  <c r="K143" i="131"/>
  <c r="L21" i="131"/>
  <c r="N21" i="131" s="1"/>
  <c r="K22" i="131"/>
  <c r="L24" i="131"/>
  <c r="N24" i="131" s="1"/>
  <c r="K24" i="131"/>
  <c r="L25" i="131"/>
  <c r="N25" i="131" s="1"/>
  <c r="K25" i="131"/>
  <c r="L27" i="131"/>
  <c r="N27" i="131" s="1"/>
  <c r="K27" i="131"/>
  <c r="K28" i="131"/>
  <c r="L30" i="131"/>
  <c r="N30" i="131" s="1"/>
  <c r="K30" i="131"/>
  <c r="K31" i="131"/>
  <c r="L33" i="131"/>
  <c r="N33" i="131" s="1"/>
  <c r="K33" i="131"/>
  <c r="K34" i="131"/>
  <c r="K52" i="131"/>
  <c r="K65" i="131"/>
  <c r="K79" i="131"/>
  <c r="K87" i="131"/>
  <c r="K107" i="131"/>
  <c r="K113" i="131"/>
  <c r="K125" i="131"/>
  <c r="N91" i="131"/>
  <c r="N145" i="131"/>
  <c r="N96" i="131"/>
  <c r="N128" i="131"/>
  <c r="N25" i="14"/>
  <c r="M25" i="14"/>
  <c r="L25" i="14"/>
  <c r="K25" i="14"/>
  <c r="J25" i="14"/>
  <c r="I25" i="14"/>
  <c r="H25" i="14"/>
  <c r="G25" i="14"/>
  <c r="F25" i="14"/>
  <c r="E25" i="14"/>
  <c r="D25" i="14"/>
  <c r="C25" i="14"/>
  <c r="B25" i="14"/>
  <c r="N26" i="13"/>
  <c r="M26" i="13"/>
  <c r="L26" i="13"/>
  <c r="K26" i="13"/>
  <c r="J26" i="13"/>
  <c r="I26" i="13"/>
  <c r="H26" i="13"/>
  <c r="G26" i="13"/>
  <c r="F26" i="13"/>
  <c r="E26" i="13"/>
  <c r="D26" i="13"/>
  <c r="C26" i="13"/>
  <c r="B26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B25" i="13"/>
  <c r="N24" i="13"/>
  <c r="M24" i="13"/>
  <c r="L24" i="13"/>
  <c r="K24" i="13"/>
  <c r="J24" i="13"/>
  <c r="I24" i="13"/>
  <c r="H24" i="13"/>
  <c r="G24" i="13"/>
  <c r="F24" i="13"/>
  <c r="E24" i="13"/>
  <c r="D24" i="13"/>
  <c r="C24" i="13"/>
  <c r="B24" i="13"/>
  <c r="N25" i="36"/>
  <c r="M25" i="36"/>
  <c r="L25" i="36"/>
  <c r="K25" i="36"/>
  <c r="J25" i="36"/>
  <c r="I25" i="36"/>
  <c r="H25" i="36"/>
  <c r="G25" i="36"/>
  <c r="F25" i="36"/>
  <c r="E25" i="36"/>
  <c r="D25" i="36"/>
  <c r="C25" i="36"/>
  <c r="B25" i="36"/>
  <c r="N26" i="38"/>
  <c r="M26" i="38"/>
  <c r="L26" i="38"/>
  <c r="K26" i="38"/>
  <c r="J26" i="38"/>
  <c r="I26" i="38"/>
  <c r="H26" i="38"/>
  <c r="G26" i="38"/>
  <c r="F26" i="38"/>
  <c r="E26" i="38"/>
  <c r="D26" i="38"/>
  <c r="C26" i="38"/>
  <c r="B26" i="38"/>
  <c r="N25" i="38"/>
  <c r="M25" i="38"/>
  <c r="L25" i="38"/>
  <c r="K25" i="38"/>
  <c r="J25" i="38"/>
  <c r="I25" i="38"/>
  <c r="H25" i="38"/>
  <c r="G25" i="38"/>
  <c r="F25" i="38"/>
  <c r="E25" i="38"/>
  <c r="D25" i="38"/>
  <c r="C25" i="38"/>
  <c r="B25" i="38"/>
  <c r="N24" i="38"/>
  <c r="M24" i="38"/>
  <c r="L24" i="38"/>
  <c r="K24" i="38"/>
  <c r="J24" i="38"/>
  <c r="I24" i="38"/>
  <c r="H24" i="38"/>
  <c r="G24" i="38"/>
  <c r="F24" i="38"/>
  <c r="E24" i="38"/>
  <c r="D24" i="38"/>
  <c r="C24" i="38"/>
  <c r="B24" i="38"/>
  <c r="N25" i="37"/>
  <c r="M25" i="37"/>
  <c r="L25" i="37"/>
  <c r="K25" i="37"/>
  <c r="J25" i="37"/>
  <c r="I25" i="37"/>
  <c r="H25" i="37"/>
  <c r="G25" i="37"/>
  <c r="F25" i="37"/>
  <c r="E25" i="37"/>
  <c r="D25" i="37"/>
  <c r="C25" i="37"/>
  <c r="B25" i="37"/>
  <c r="N26" i="39"/>
  <c r="M26" i="39"/>
  <c r="L26" i="39"/>
  <c r="K26" i="39"/>
  <c r="J26" i="39"/>
  <c r="I26" i="39"/>
  <c r="H26" i="39"/>
  <c r="G26" i="39"/>
  <c r="F26" i="39"/>
  <c r="E26" i="39"/>
  <c r="D26" i="39"/>
  <c r="C26" i="39"/>
  <c r="B26" i="39"/>
  <c r="N25" i="39"/>
  <c r="M25" i="39"/>
  <c r="L25" i="39"/>
  <c r="K25" i="39"/>
  <c r="J25" i="39"/>
  <c r="I25" i="39"/>
  <c r="H25" i="39"/>
  <c r="G25" i="39"/>
  <c r="F25" i="39"/>
  <c r="E25" i="39"/>
  <c r="D25" i="39"/>
  <c r="C25" i="39"/>
  <c r="B25" i="39"/>
  <c r="N24" i="39"/>
  <c r="M24" i="39"/>
  <c r="L24" i="39"/>
  <c r="K24" i="39"/>
  <c r="J24" i="39"/>
  <c r="I24" i="39"/>
  <c r="H24" i="39"/>
  <c r="G24" i="39"/>
  <c r="F24" i="39"/>
  <c r="E24" i="39"/>
  <c r="D24" i="39"/>
  <c r="C24" i="39"/>
  <c r="B24" i="39"/>
  <c r="N26" i="63"/>
  <c r="M26" i="63"/>
  <c r="L26" i="63"/>
  <c r="K26" i="63"/>
  <c r="J26" i="63"/>
  <c r="I26" i="63"/>
  <c r="H26" i="63"/>
  <c r="G26" i="63"/>
  <c r="F26" i="63"/>
  <c r="E26" i="63"/>
  <c r="E23" i="63" s="1"/>
  <c r="D26" i="63"/>
  <c r="C26" i="63"/>
  <c r="B26" i="63"/>
  <c r="N25" i="63"/>
  <c r="AC23" i="63" s="1"/>
  <c r="M25" i="63"/>
  <c r="L25" i="63"/>
  <c r="K25" i="63"/>
  <c r="J25" i="63"/>
  <c r="I25" i="63"/>
  <c r="H25" i="63"/>
  <c r="G25" i="63"/>
  <c r="V23" i="63" s="1"/>
  <c r="F25" i="63"/>
  <c r="E25" i="63"/>
  <c r="D25" i="63"/>
  <c r="C25" i="63"/>
  <c r="B25" i="63"/>
  <c r="N24" i="63"/>
  <c r="M24" i="63"/>
  <c r="L24" i="63"/>
  <c r="K24" i="63"/>
  <c r="J24" i="63"/>
  <c r="I24" i="63"/>
  <c r="H24" i="63"/>
  <c r="G24" i="63"/>
  <c r="F24" i="63"/>
  <c r="E24" i="63"/>
  <c r="D24" i="63"/>
  <c r="C24" i="63"/>
  <c r="B24" i="63"/>
  <c r="N25" i="64"/>
  <c r="M25" i="64"/>
  <c r="L25" i="64"/>
  <c r="K25" i="64"/>
  <c r="J25" i="64"/>
  <c r="I25" i="64"/>
  <c r="H25" i="64"/>
  <c r="G25" i="64"/>
  <c r="F25" i="64"/>
  <c r="E25" i="64"/>
  <c r="D25" i="64"/>
  <c r="C25" i="64"/>
  <c r="B25" i="64"/>
  <c r="N26" i="65"/>
  <c r="M26" i="65"/>
  <c r="L26" i="65"/>
  <c r="K26" i="65"/>
  <c r="J26" i="65"/>
  <c r="I26" i="65"/>
  <c r="H26" i="65"/>
  <c r="G26" i="65"/>
  <c r="F26" i="65"/>
  <c r="E26" i="65"/>
  <c r="D26" i="65"/>
  <c r="C26" i="65"/>
  <c r="B26" i="65"/>
  <c r="N25" i="65"/>
  <c r="M25" i="65"/>
  <c r="L25" i="65"/>
  <c r="K25" i="65"/>
  <c r="J25" i="65"/>
  <c r="I25" i="65"/>
  <c r="H25" i="65"/>
  <c r="G25" i="65"/>
  <c r="F25" i="65"/>
  <c r="E25" i="65"/>
  <c r="D25" i="65"/>
  <c r="C25" i="65"/>
  <c r="B25" i="65"/>
  <c r="N24" i="65"/>
  <c r="M24" i="65"/>
  <c r="L24" i="65"/>
  <c r="K24" i="65"/>
  <c r="J24" i="65"/>
  <c r="I24" i="65"/>
  <c r="H24" i="65"/>
  <c r="G24" i="65"/>
  <c r="F24" i="65"/>
  <c r="E24" i="65"/>
  <c r="D24" i="65"/>
  <c r="C24" i="65"/>
  <c r="B24" i="65"/>
  <c r="N25" i="66"/>
  <c r="M25" i="66"/>
  <c r="L25" i="66"/>
  <c r="K25" i="66"/>
  <c r="J25" i="66"/>
  <c r="I25" i="66"/>
  <c r="H25" i="66"/>
  <c r="G25" i="66"/>
  <c r="F25" i="66"/>
  <c r="E25" i="66"/>
  <c r="D25" i="66"/>
  <c r="C25" i="66"/>
  <c r="B25" i="66"/>
  <c r="N26" i="67"/>
  <c r="M26" i="67"/>
  <c r="L26" i="67"/>
  <c r="K26" i="67"/>
  <c r="J26" i="67"/>
  <c r="I26" i="67"/>
  <c r="H26" i="67"/>
  <c r="G26" i="67"/>
  <c r="G13" i="67" s="1"/>
  <c r="F26" i="67"/>
  <c r="E26" i="67"/>
  <c r="D26" i="67"/>
  <c r="C26" i="67"/>
  <c r="B26" i="67"/>
  <c r="N26" i="68"/>
  <c r="M26" i="68"/>
  <c r="L26" i="68"/>
  <c r="K26" i="68"/>
  <c r="J26" i="68"/>
  <c r="I26" i="68"/>
  <c r="H26" i="68"/>
  <c r="G26" i="68"/>
  <c r="F26" i="68"/>
  <c r="E26" i="68"/>
  <c r="D26" i="68"/>
  <c r="C26" i="68"/>
  <c r="B26" i="68"/>
  <c r="N25" i="68"/>
  <c r="M25" i="68"/>
  <c r="L25" i="68"/>
  <c r="K25" i="68"/>
  <c r="J25" i="68"/>
  <c r="I25" i="68"/>
  <c r="H25" i="68"/>
  <c r="G25" i="68"/>
  <c r="F25" i="68"/>
  <c r="E25" i="68"/>
  <c r="D25" i="68"/>
  <c r="C25" i="68"/>
  <c r="B25" i="68"/>
  <c r="N24" i="68"/>
  <c r="M24" i="68"/>
  <c r="L24" i="68"/>
  <c r="K24" i="68"/>
  <c r="J24" i="68"/>
  <c r="I24" i="68"/>
  <c r="H24" i="68"/>
  <c r="G24" i="68"/>
  <c r="F24" i="68"/>
  <c r="E24" i="68"/>
  <c r="D24" i="68"/>
  <c r="C24" i="68"/>
  <c r="B24" i="68"/>
  <c r="N25" i="69"/>
  <c r="M25" i="69"/>
  <c r="L25" i="69"/>
  <c r="K25" i="69"/>
  <c r="J25" i="69"/>
  <c r="I25" i="69"/>
  <c r="H25" i="69"/>
  <c r="G25" i="69"/>
  <c r="F25" i="69"/>
  <c r="E25" i="69"/>
  <c r="D25" i="69"/>
  <c r="C25" i="69"/>
  <c r="B25" i="69"/>
  <c r="N26" i="70"/>
  <c r="M26" i="70"/>
  <c r="L26" i="70"/>
  <c r="K26" i="70"/>
  <c r="J26" i="70"/>
  <c r="I26" i="70"/>
  <c r="H26" i="70"/>
  <c r="G26" i="70"/>
  <c r="F26" i="70"/>
  <c r="E26" i="70"/>
  <c r="D26" i="70"/>
  <c r="C26" i="70"/>
  <c r="B26" i="70"/>
  <c r="N25" i="70"/>
  <c r="M25" i="70"/>
  <c r="L25" i="70"/>
  <c r="K25" i="70"/>
  <c r="J25" i="70"/>
  <c r="I25" i="70"/>
  <c r="H25" i="70"/>
  <c r="G25" i="70"/>
  <c r="F25" i="70"/>
  <c r="E25" i="70"/>
  <c r="D25" i="70"/>
  <c r="C25" i="70"/>
  <c r="B25" i="70"/>
  <c r="N24" i="70"/>
  <c r="M24" i="70"/>
  <c r="L24" i="70"/>
  <c r="K24" i="70"/>
  <c r="J24" i="70"/>
  <c r="I24" i="70"/>
  <c r="H24" i="70"/>
  <c r="G24" i="70"/>
  <c r="F24" i="70"/>
  <c r="E24" i="70"/>
  <c r="D24" i="70"/>
  <c r="C24" i="70"/>
  <c r="B24" i="70"/>
  <c r="N25" i="59"/>
  <c r="M25" i="59"/>
  <c r="L25" i="59"/>
  <c r="K25" i="59"/>
  <c r="J25" i="59"/>
  <c r="I25" i="59"/>
  <c r="H25" i="59"/>
  <c r="G25" i="59"/>
  <c r="F25" i="59"/>
  <c r="E25" i="59"/>
  <c r="D25" i="59"/>
  <c r="C25" i="59"/>
  <c r="B25" i="59"/>
  <c r="N26" i="60"/>
  <c r="M26" i="60"/>
  <c r="L26" i="60"/>
  <c r="K26" i="60"/>
  <c r="J26" i="60"/>
  <c r="I26" i="60"/>
  <c r="H26" i="60"/>
  <c r="G26" i="60"/>
  <c r="F26" i="60"/>
  <c r="E26" i="60"/>
  <c r="D26" i="60"/>
  <c r="C26" i="60"/>
  <c r="B26" i="60"/>
  <c r="N25" i="60"/>
  <c r="M25" i="60"/>
  <c r="L25" i="60"/>
  <c r="K25" i="60"/>
  <c r="J25" i="60"/>
  <c r="I25" i="60"/>
  <c r="H25" i="60"/>
  <c r="G25" i="60"/>
  <c r="F25" i="60"/>
  <c r="E25" i="60"/>
  <c r="D25" i="60"/>
  <c r="C25" i="60"/>
  <c r="B25" i="60"/>
  <c r="N24" i="60"/>
  <c r="M24" i="60"/>
  <c r="L24" i="60"/>
  <c r="K24" i="60"/>
  <c r="J24" i="60"/>
  <c r="I24" i="60"/>
  <c r="H24" i="60"/>
  <c r="G24" i="60"/>
  <c r="F24" i="60"/>
  <c r="E24" i="60"/>
  <c r="D24" i="60"/>
  <c r="C24" i="60"/>
  <c r="B24" i="60"/>
  <c r="N26" i="61"/>
  <c r="M26" i="61"/>
  <c r="L26" i="61"/>
  <c r="K26" i="61"/>
  <c r="J26" i="61"/>
  <c r="I26" i="61"/>
  <c r="H26" i="61"/>
  <c r="G26" i="61"/>
  <c r="F26" i="61"/>
  <c r="E26" i="61"/>
  <c r="D26" i="61"/>
  <c r="C26" i="61"/>
  <c r="B26" i="61"/>
  <c r="N25" i="61"/>
  <c r="M25" i="61"/>
  <c r="L25" i="61"/>
  <c r="K25" i="61"/>
  <c r="J25" i="61"/>
  <c r="I25" i="61"/>
  <c r="H25" i="61"/>
  <c r="G25" i="61"/>
  <c r="F25" i="61"/>
  <c r="E25" i="61"/>
  <c r="D25" i="61"/>
  <c r="C25" i="61"/>
  <c r="B25" i="61"/>
  <c r="N26" i="62"/>
  <c r="M26" i="62"/>
  <c r="L26" i="62"/>
  <c r="K26" i="62"/>
  <c r="J26" i="62"/>
  <c r="I26" i="62"/>
  <c r="H26" i="62"/>
  <c r="G26" i="62"/>
  <c r="F26" i="62"/>
  <c r="E26" i="62"/>
  <c r="D26" i="62"/>
  <c r="C26" i="62"/>
  <c r="B26" i="62"/>
  <c r="N25" i="62"/>
  <c r="M25" i="62"/>
  <c r="L25" i="62"/>
  <c r="K25" i="62"/>
  <c r="J25" i="62"/>
  <c r="I25" i="62"/>
  <c r="H25" i="62"/>
  <c r="G25" i="62"/>
  <c r="F25" i="62"/>
  <c r="E25" i="62"/>
  <c r="D25" i="62"/>
  <c r="C25" i="62"/>
  <c r="B25" i="62"/>
  <c r="N24" i="62"/>
  <c r="M24" i="62"/>
  <c r="L24" i="62"/>
  <c r="K24" i="62"/>
  <c r="J24" i="62"/>
  <c r="I24" i="62"/>
  <c r="H24" i="62"/>
  <c r="G24" i="62"/>
  <c r="F24" i="62"/>
  <c r="E24" i="62"/>
  <c r="D24" i="62"/>
  <c r="C24" i="62"/>
  <c r="B24" i="62"/>
  <c r="N25" i="57"/>
  <c r="M25" i="57"/>
  <c r="L25" i="57"/>
  <c r="K25" i="57"/>
  <c r="J25" i="57"/>
  <c r="I25" i="57"/>
  <c r="H25" i="57"/>
  <c r="G25" i="57"/>
  <c r="F25" i="57"/>
  <c r="E25" i="57"/>
  <c r="D25" i="57"/>
  <c r="C25" i="57"/>
  <c r="B25" i="57"/>
  <c r="N26" i="58"/>
  <c r="M26" i="58"/>
  <c r="L26" i="58"/>
  <c r="K26" i="58"/>
  <c r="J26" i="58"/>
  <c r="I26" i="58"/>
  <c r="H26" i="58"/>
  <c r="G26" i="58"/>
  <c r="F26" i="58"/>
  <c r="E26" i="58"/>
  <c r="D26" i="58"/>
  <c r="C26" i="58"/>
  <c r="B26" i="58"/>
  <c r="N25" i="58"/>
  <c r="M25" i="58"/>
  <c r="L25" i="58"/>
  <c r="K25" i="58"/>
  <c r="J25" i="58"/>
  <c r="I25" i="58"/>
  <c r="H25" i="58"/>
  <c r="G25" i="58"/>
  <c r="F25" i="58"/>
  <c r="E25" i="58"/>
  <c r="D25" i="58"/>
  <c r="C25" i="58"/>
  <c r="B25" i="58"/>
  <c r="N24" i="58"/>
  <c r="M24" i="58"/>
  <c r="L24" i="58"/>
  <c r="K24" i="58"/>
  <c r="J24" i="58"/>
  <c r="I24" i="58"/>
  <c r="H24" i="58"/>
  <c r="G24" i="58"/>
  <c r="F24" i="58"/>
  <c r="E24" i="58"/>
  <c r="D24" i="58"/>
  <c r="C24" i="58"/>
  <c r="B24" i="58"/>
  <c r="N26" i="56"/>
  <c r="M26" i="56"/>
  <c r="L26" i="56"/>
  <c r="K26" i="56"/>
  <c r="J26" i="56"/>
  <c r="I26" i="56"/>
  <c r="H26" i="56"/>
  <c r="G26" i="56"/>
  <c r="F26" i="56"/>
  <c r="E26" i="56"/>
  <c r="D26" i="56"/>
  <c r="C26" i="56"/>
  <c r="B26" i="56"/>
  <c r="N25" i="56"/>
  <c r="M25" i="56"/>
  <c r="L25" i="56"/>
  <c r="K25" i="56"/>
  <c r="J25" i="56"/>
  <c r="I25" i="56"/>
  <c r="H25" i="56"/>
  <c r="G25" i="56"/>
  <c r="F25" i="56"/>
  <c r="E25" i="56"/>
  <c r="D25" i="56"/>
  <c r="C25" i="56"/>
  <c r="B25" i="56"/>
  <c r="N26" i="55"/>
  <c r="M26" i="55"/>
  <c r="L26" i="55"/>
  <c r="K26" i="55"/>
  <c r="J26" i="55"/>
  <c r="I26" i="55"/>
  <c r="H26" i="55"/>
  <c r="G26" i="55"/>
  <c r="F26" i="55"/>
  <c r="E26" i="55"/>
  <c r="D26" i="55"/>
  <c r="C26" i="55"/>
  <c r="B26" i="55"/>
  <c r="N25" i="55"/>
  <c r="M25" i="55"/>
  <c r="L25" i="55"/>
  <c r="K25" i="55"/>
  <c r="J25" i="55"/>
  <c r="I25" i="55"/>
  <c r="H25" i="55"/>
  <c r="G25" i="55"/>
  <c r="F25" i="55"/>
  <c r="E25" i="55"/>
  <c r="D25" i="55"/>
  <c r="C25" i="55"/>
  <c r="B25" i="55"/>
  <c r="N24" i="55"/>
  <c r="M24" i="55"/>
  <c r="L24" i="55"/>
  <c r="K24" i="55"/>
  <c r="J24" i="55"/>
  <c r="I24" i="55"/>
  <c r="H24" i="55"/>
  <c r="G24" i="55"/>
  <c r="F24" i="55"/>
  <c r="E24" i="55"/>
  <c r="D24" i="55"/>
  <c r="C24" i="55"/>
  <c r="B24" i="55"/>
  <c r="N25" i="120"/>
  <c r="M25" i="120"/>
  <c r="L25" i="120"/>
  <c r="K25" i="120"/>
  <c r="J25" i="120"/>
  <c r="I25" i="120"/>
  <c r="H25" i="120"/>
  <c r="G25" i="120"/>
  <c r="F25" i="120"/>
  <c r="E25" i="120"/>
  <c r="D25" i="120"/>
  <c r="C25" i="120"/>
  <c r="B25" i="120"/>
  <c r="N26" i="121"/>
  <c r="M26" i="121"/>
  <c r="L26" i="121"/>
  <c r="K26" i="121"/>
  <c r="J26" i="121"/>
  <c r="I26" i="121"/>
  <c r="H26" i="121"/>
  <c r="G26" i="121"/>
  <c r="F26" i="121"/>
  <c r="E26" i="121"/>
  <c r="D26" i="121"/>
  <c r="C26" i="121"/>
  <c r="B26" i="121"/>
  <c r="N25" i="121"/>
  <c r="M25" i="121"/>
  <c r="L25" i="121"/>
  <c r="K25" i="121"/>
  <c r="J25" i="121"/>
  <c r="I25" i="121"/>
  <c r="H25" i="121"/>
  <c r="G25" i="121"/>
  <c r="F25" i="121"/>
  <c r="E25" i="121"/>
  <c r="D25" i="121"/>
  <c r="C25" i="121"/>
  <c r="B25" i="121"/>
  <c r="N24" i="121"/>
  <c r="M24" i="121"/>
  <c r="L24" i="121"/>
  <c r="K24" i="121"/>
  <c r="J24" i="121"/>
  <c r="I24" i="121"/>
  <c r="H24" i="121"/>
  <c r="G24" i="121"/>
  <c r="F24" i="121"/>
  <c r="E24" i="121"/>
  <c r="D24" i="121"/>
  <c r="C24" i="121"/>
  <c r="B24" i="121"/>
  <c r="N25" i="122"/>
  <c r="M25" i="122"/>
  <c r="L25" i="122"/>
  <c r="K25" i="122"/>
  <c r="J25" i="122"/>
  <c r="I25" i="122"/>
  <c r="H25" i="122"/>
  <c r="G25" i="122"/>
  <c r="F25" i="122"/>
  <c r="E25" i="122"/>
  <c r="D25" i="122"/>
  <c r="C25" i="122"/>
  <c r="B25" i="122"/>
  <c r="N26" i="123"/>
  <c r="M26" i="123"/>
  <c r="L26" i="123"/>
  <c r="K26" i="123"/>
  <c r="J26" i="123"/>
  <c r="I26" i="123"/>
  <c r="H26" i="123"/>
  <c r="G26" i="123"/>
  <c r="F26" i="123"/>
  <c r="E26" i="123"/>
  <c r="D26" i="123"/>
  <c r="C26" i="123"/>
  <c r="B26" i="123"/>
  <c r="N26" i="124"/>
  <c r="M26" i="124"/>
  <c r="L26" i="124"/>
  <c r="K26" i="124"/>
  <c r="J26" i="124"/>
  <c r="I26" i="124"/>
  <c r="H26" i="124"/>
  <c r="G26" i="124"/>
  <c r="F26" i="124"/>
  <c r="E26" i="124"/>
  <c r="D26" i="124"/>
  <c r="C26" i="124"/>
  <c r="B26" i="124"/>
  <c r="N25" i="124"/>
  <c r="M25" i="124"/>
  <c r="L25" i="124"/>
  <c r="K25" i="124"/>
  <c r="J25" i="124"/>
  <c r="I25" i="124"/>
  <c r="H25" i="124"/>
  <c r="G25" i="124"/>
  <c r="F25" i="124"/>
  <c r="E25" i="124"/>
  <c r="D25" i="124"/>
  <c r="C25" i="124"/>
  <c r="B25" i="124"/>
  <c r="N24" i="124"/>
  <c r="M24" i="124"/>
  <c r="L24" i="124"/>
  <c r="K24" i="124"/>
  <c r="J24" i="124"/>
  <c r="I24" i="124"/>
  <c r="H24" i="124"/>
  <c r="G24" i="124"/>
  <c r="F24" i="124"/>
  <c r="E24" i="124"/>
  <c r="D24" i="124"/>
  <c r="C24" i="124"/>
  <c r="B24" i="124"/>
  <c r="N25" i="125"/>
  <c r="M25" i="125"/>
  <c r="L25" i="125"/>
  <c r="K25" i="125"/>
  <c r="J25" i="125"/>
  <c r="I25" i="125"/>
  <c r="H25" i="125"/>
  <c r="G25" i="125"/>
  <c r="F25" i="125"/>
  <c r="E25" i="125"/>
  <c r="D25" i="125"/>
  <c r="C25" i="125"/>
  <c r="B25" i="125"/>
  <c r="N26" i="126"/>
  <c r="M26" i="126"/>
  <c r="L26" i="126"/>
  <c r="K26" i="126"/>
  <c r="J26" i="126"/>
  <c r="I26" i="126"/>
  <c r="H26" i="126"/>
  <c r="G26" i="126"/>
  <c r="F26" i="126"/>
  <c r="E26" i="126"/>
  <c r="D26" i="126"/>
  <c r="C26" i="126"/>
  <c r="B26" i="126"/>
  <c r="N25" i="126"/>
  <c r="M25" i="126"/>
  <c r="L25" i="126"/>
  <c r="K25" i="126"/>
  <c r="J25" i="126"/>
  <c r="I25" i="126"/>
  <c r="H25" i="126"/>
  <c r="G25" i="126"/>
  <c r="F25" i="126"/>
  <c r="E25" i="126"/>
  <c r="D25" i="126"/>
  <c r="C25" i="126"/>
  <c r="B25" i="126"/>
  <c r="N24" i="126"/>
  <c r="M24" i="126"/>
  <c r="L24" i="126"/>
  <c r="K24" i="126"/>
  <c r="J24" i="126"/>
  <c r="I24" i="126"/>
  <c r="H24" i="126"/>
  <c r="G24" i="126"/>
  <c r="F24" i="126"/>
  <c r="E24" i="126"/>
  <c r="D24" i="126"/>
  <c r="C24" i="126"/>
  <c r="B24" i="126"/>
  <c r="N25" i="127"/>
  <c r="M25" i="127"/>
  <c r="L25" i="127"/>
  <c r="K25" i="127"/>
  <c r="J25" i="127"/>
  <c r="I25" i="127"/>
  <c r="H25" i="127"/>
  <c r="G25" i="127"/>
  <c r="F25" i="127"/>
  <c r="E25" i="127"/>
  <c r="D25" i="127"/>
  <c r="C25" i="127"/>
  <c r="B25" i="127"/>
  <c r="N26" i="128"/>
  <c r="M26" i="128"/>
  <c r="L26" i="128"/>
  <c r="K26" i="128"/>
  <c r="J26" i="128"/>
  <c r="I26" i="128"/>
  <c r="H26" i="128"/>
  <c r="G26" i="128"/>
  <c r="F26" i="128"/>
  <c r="E26" i="128"/>
  <c r="D26" i="128"/>
  <c r="D13" i="128" s="1"/>
  <c r="C26" i="128"/>
  <c r="B26" i="128"/>
  <c r="N25" i="128"/>
  <c r="M25" i="128"/>
  <c r="L25" i="128"/>
  <c r="K25" i="128"/>
  <c r="J25" i="128"/>
  <c r="I25" i="128"/>
  <c r="H25" i="128"/>
  <c r="G25" i="128"/>
  <c r="F25" i="128"/>
  <c r="E25" i="128"/>
  <c r="D25" i="128"/>
  <c r="C25" i="128"/>
  <c r="B25" i="128"/>
  <c r="N24" i="128"/>
  <c r="M24" i="128"/>
  <c r="L24" i="128"/>
  <c r="K24" i="128"/>
  <c r="J24" i="128"/>
  <c r="I24" i="128"/>
  <c r="H24" i="128"/>
  <c r="G24" i="128"/>
  <c r="F24" i="128"/>
  <c r="E24" i="128"/>
  <c r="D24" i="128"/>
  <c r="C24" i="128"/>
  <c r="B24" i="128"/>
  <c r="N26" i="129"/>
  <c r="M26" i="129"/>
  <c r="L26" i="129"/>
  <c r="K26" i="129"/>
  <c r="U13" i="129" s="1"/>
  <c r="J26" i="129"/>
  <c r="I26" i="129"/>
  <c r="H26" i="129"/>
  <c r="G26" i="129"/>
  <c r="F26" i="129"/>
  <c r="E26" i="129"/>
  <c r="D26" i="129"/>
  <c r="C26" i="129"/>
  <c r="C13" i="129" s="1"/>
  <c r="B26" i="129"/>
  <c r="N25" i="129"/>
  <c r="M25" i="129"/>
  <c r="L25" i="129"/>
  <c r="K25" i="129"/>
  <c r="J25" i="129"/>
  <c r="I25" i="129"/>
  <c r="H25" i="129"/>
  <c r="G25" i="129"/>
  <c r="F25" i="129"/>
  <c r="E25" i="129"/>
  <c r="D25" i="129"/>
  <c r="C25" i="129"/>
  <c r="B25" i="129"/>
  <c r="N26" i="130"/>
  <c r="M26" i="130"/>
  <c r="AB13" i="130" s="1"/>
  <c r="L26" i="130"/>
  <c r="K26" i="130"/>
  <c r="J26" i="130"/>
  <c r="I26" i="130"/>
  <c r="H26" i="130"/>
  <c r="G26" i="130"/>
  <c r="F26" i="130"/>
  <c r="E26" i="130"/>
  <c r="D26" i="130"/>
  <c r="C26" i="130"/>
  <c r="B26" i="130"/>
  <c r="N25" i="130"/>
  <c r="M25" i="130"/>
  <c r="L25" i="130"/>
  <c r="K25" i="130"/>
  <c r="J25" i="130"/>
  <c r="I25" i="130"/>
  <c r="H25" i="130"/>
  <c r="G25" i="130"/>
  <c r="F25" i="130"/>
  <c r="E25" i="130"/>
  <c r="D25" i="130"/>
  <c r="C25" i="130"/>
  <c r="B25" i="130"/>
  <c r="N24" i="130"/>
  <c r="M24" i="130"/>
  <c r="L24" i="130"/>
  <c r="K24" i="130"/>
  <c r="J24" i="130"/>
  <c r="I24" i="130"/>
  <c r="H24" i="130"/>
  <c r="G24" i="130"/>
  <c r="F24" i="130"/>
  <c r="E24" i="130"/>
  <c r="D24" i="130"/>
  <c r="C24" i="130"/>
  <c r="B24" i="130"/>
  <c r="N25" i="109"/>
  <c r="M25" i="109"/>
  <c r="L25" i="109"/>
  <c r="K25" i="109"/>
  <c r="J25" i="109"/>
  <c r="I25" i="109"/>
  <c r="H25" i="109"/>
  <c r="G25" i="109"/>
  <c r="F25" i="109"/>
  <c r="E25" i="109"/>
  <c r="D25" i="109"/>
  <c r="C25" i="109"/>
  <c r="B25" i="109"/>
  <c r="N26" i="110"/>
  <c r="M26" i="110"/>
  <c r="L26" i="110"/>
  <c r="K26" i="110"/>
  <c r="J26" i="110"/>
  <c r="I26" i="110"/>
  <c r="H26" i="110"/>
  <c r="G26" i="110"/>
  <c r="F26" i="110"/>
  <c r="E26" i="110"/>
  <c r="D26" i="110"/>
  <c r="C26" i="110"/>
  <c r="B26" i="110"/>
  <c r="N25" i="110"/>
  <c r="M25" i="110"/>
  <c r="L25" i="110"/>
  <c r="K25" i="110"/>
  <c r="J25" i="110"/>
  <c r="I25" i="110"/>
  <c r="H25" i="110"/>
  <c r="G25" i="110"/>
  <c r="F25" i="110"/>
  <c r="E25" i="110"/>
  <c r="D25" i="110"/>
  <c r="C25" i="110"/>
  <c r="B25" i="110"/>
  <c r="N24" i="110"/>
  <c r="M24" i="110"/>
  <c r="L24" i="110"/>
  <c r="K24" i="110"/>
  <c r="J24" i="110"/>
  <c r="I24" i="110"/>
  <c r="H24" i="110"/>
  <c r="G24" i="110"/>
  <c r="F24" i="110"/>
  <c r="E24" i="110"/>
  <c r="D24" i="110"/>
  <c r="C24" i="110"/>
  <c r="B24" i="110"/>
  <c r="N26" i="111"/>
  <c r="M26" i="111"/>
  <c r="L26" i="111"/>
  <c r="K26" i="111"/>
  <c r="J26" i="111"/>
  <c r="I26" i="111"/>
  <c r="H26" i="111"/>
  <c r="G26" i="111"/>
  <c r="F26" i="111"/>
  <c r="E26" i="111"/>
  <c r="D26" i="111"/>
  <c r="C26" i="111"/>
  <c r="B26" i="111"/>
  <c r="N25" i="111"/>
  <c r="M25" i="111"/>
  <c r="L25" i="111"/>
  <c r="K25" i="111"/>
  <c r="J25" i="111"/>
  <c r="I25" i="111"/>
  <c r="H25" i="111"/>
  <c r="G25" i="111"/>
  <c r="F25" i="111"/>
  <c r="E25" i="111"/>
  <c r="D25" i="111"/>
  <c r="C25" i="111"/>
  <c r="B25" i="111"/>
  <c r="N26" i="112"/>
  <c r="M26" i="112"/>
  <c r="L26" i="112"/>
  <c r="K26" i="112"/>
  <c r="J26" i="112"/>
  <c r="I26" i="112"/>
  <c r="H26" i="112"/>
  <c r="G26" i="112"/>
  <c r="F26" i="112"/>
  <c r="E26" i="112"/>
  <c r="D26" i="112"/>
  <c r="C26" i="112"/>
  <c r="B26" i="112"/>
  <c r="N25" i="112"/>
  <c r="M25" i="112"/>
  <c r="L25" i="112"/>
  <c r="K25" i="112"/>
  <c r="J25" i="112"/>
  <c r="I25" i="112"/>
  <c r="H25" i="112"/>
  <c r="G25" i="112"/>
  <c r="F25" i="112"/>
  <c r="E25" i="112"/>
  <c r="D25" i="112"/>
  <c r="C25" i="112"/>
  <c r="B25" i="112"/>
  <c r="N24" i="112"/>
  <c r="M24" i="112"/>
  <c r="L24" i="112"/>
  <c r="K24" i="112"/>
  <c r="J24" i="112"/>
  <c r="I24" i="112"/>
  <c r="H24" i="112"/>
  <c r="G24" i="112"/>
  <c r="F24" i="112"/>
  <c r="E24" i="112"/>
  <c r="D24" i="112"/>
  <c r="C24" i="112"/>
  <c r="B24" i="112"/>
  <c r="N25" i="113"/>
  <c r="M25" i="113"/>
  <c r="L25" i="113"/>
  <c r="K25" i="113"/>
  <c r="J25" i="113"/>
  <c r="I25" i="113"/>
  <c r="H25" i="113"/>
  <c r="G25" i="113"/>
  <c r="F25" i="113"/>
  <c r="E25" i="113"/>
  <c r="D25" i="113"/>
  <c r="C25" i="113"/>
  <c r="B25" i="113"/>
  <c r="N26" i="114"/>
  <c r="M26" i="114"/>
  <c r="L26" i="114"/>
  <c r="K26" i="114"/>
  <c r="J26" i="114"/>
  <c r="I26" i="114"/>
  <c r="H26" i="114"/>
  <c r="G26" i="114"/>
  <c r="F26" i="114"/>
  <c r="E26" i="114"/>
  <c r="D26" i="114"/>
  <c r="C26" i="114"/>
  <c r="B26" i="114"/>
  <c r="N25" i="114"/>
  <c r="M25" i="114"/>
  <c r="L25" i="114"/>
  <c r="K25" i="114"/>
  <c r="J25" i="114"/>
  <c r="I25" i="114"/>
  <c r="H25" i="114"/>
  <c r="G25" i="114"/>
  <c r="F25" i="114"/>
  <c r="E25" i="114"/>
  <c r="D25" i="114"/>
  <c r="C25" i="114"/>
  <c r="B25" i="114"/>
  <c r="N24" i="114"/>
  <c r="M24" i="114"/>
  <c r="L24" i="114"/>
  <c r="K24" i="114"/>
  <c r="J24" i="114"/>
  <c r="I24" i="114"/>
  <c r="H24" i="114"/>
  <c r="G24" i="114"/>
  <c r="F24" i="114"/>
  <c r="E24" i="114"/>
  <c r="D24" i="114"/>
  <c r="C24" i="114"/>
  <c r="B24" i="114"/>
  <c r="N25" i="115"/>
  <c r="M25" i="115"/>
  <c r="L25" i="115"/>
  <c r="K25" i="115"/>
  <c r="J25" i="115"/>
  <c r="I25" i="115"/>
  <c r="H25" i="115"/>
  <c r="H13" i="115" s="1"/>
  <c r="G25" i="115"/>
  <c r="F25" i="115"/>
  <c r="E25" i="115"/>
  <c r="D25" i="115"/>
  <c r="C25" i="115"/>
  <c r="B25" i="115"/>
  <c r="N26" i="116"/>
  <c r="M26" i="116"/>
  <c r="L26" i="116"/>
  <c r="K26" i="116"/>
  <c r="J26" i="116"/>
  <c r="I26" i="116"/>
  <c r="H26" i="116"/>
  <c r="G26" i="116"/>
  <c r="G13" i="116" s="1"/>
  <c r="F26" i="116"/>
  <c r="E26" i="116"/>
  <c r="D26" i="116"/>
  <c r="C26" i="116"/>
  <c r="B26" i="116"/>
  <c r="N26" i="117"/>
  <c r="M26" i="117"/>
  <c r="L26" i="117"/>
  <c r="K26" i="117"/>
  <c r="J26" i="117"/>
  <c r="I26" i="117"/>
  <c r="H26" i="117"/>
  <c r="G26" i="117"/>
  <c r="F26" i="117"/>
  <c r="E26" i="117"/>
  <c r="D26" i="117"/>
  <c r="C26" i="117"/>
  <c r="B26" i="117"/>
  <c r="N25" i="117"/>
  <c r="M25" i="117"/>
  <c r="L25" i="117"/>
  <c r="K25" i="117"/>
  <c r="J25" i="117"/>
  <c r="I25" i="117"/>
  <c r="H25" i="117"/>
  <c r="G25" i="117"/>
  <c r="F25" i="117"/>
  <c r="E25" i="117"/>
  <c r="D25" i="117"/>
  <c r="C25" i="117"/>
  <c r="B25" i="117"/>
  <c r="N24" i="117"/>
  <c r="M24" i="117"/>
  <c r="L24" i="117"/>
  <c r="K24" i="117"/>
  <c r="J24" i="117"/>
  <c r="I24" i="117"/>
  <c r="H24" i="117"/>
  <c r="G24" i="117"/>
  <c r="F24" i="117"/>
  <c r="E24" i="117"/>
  <c r="D24" i="117"/>
  <c r="C24" i="117"/>
  <c r="B24" i="117"/>
  <c r="N25" i="118"/>
  <c r="M25" i="118"/>
  <c r="L25" i="118"/>
  <c r="K25" i="118"/>
  <c r="J25" i="118"/>
  <c r="I25" i="118"/>
  <c r="H25" i="118"/>
  <c r="G25" i="118"/>
  <c r="F25" i="118"/>
  <c r="E25" i="118"/>
  <c r="E13" i="118" s="1"/>
  <c r="D25" i="118"/>
  <c r="C25" i="118"/>
  <c r="B25" i="118"/>
  <c r="N26" i="119"/>
  <c r="M26" i="119"/>
  <c r="L26" i="119"/>
  <c r="K26" i="119"/>
  <c r="J26" i="119"/>
  <c r="I26" i="119"/>
  <c r="H26" i="119"/>
  <c r="G26" i="119"/>
  <c r="F26" i="119"/>
  <c r="E26" i="119"/>
  <c r="D26" i="119"/>
  <c r="C26" i="119"/>
  <c r="B26" i="119"/>
  <c r="N25" i="119"/>
  <c r="M25" i="119"/>
  <c r="L25" i="119"/>
  <c r="K25" i="119"/>
  <c r="J25" i="119"/>
  <c r="I25" i="119"/>
  <c r="H25" i="119"/>
  <c r="G25" i="119"/>
  <c r="F25" i="119"/>
  <c r="E25" i="119"/>
  <c r="D25" i="119"/>
  <c r="C25" i="119"/>
  <c r="B25" i="119"/>
  <c r="N24" i="119"/>
  <c r="M24" i="119"/>
  <c r="L24" i="119"/>
  <c r="K24" i="119"/>
  <c r="J24" i="119"/>
  <c r="I24" i="119"/>
  <c r="H24" i="119"/>
  <c r="G24" i="119"/>
  <c r="F24" i="119"/>
  <c r="E24" i="119"/>
  <c r="D24" i="119"/>
  <c r="C24" i="119"/>
  <c r="B24" i="119"/>
  <c r="N25" i="98"/>
  <c r="M25" i="98"/>
  <c r="L25" i="98"/>
  <c r="K25" i="98"/>
  <c r="U13" i="98" s="1"/>
  <c r="J25" i="98"/>
  <c r="I25" i="98"/>
  <c r="H25" i="98"/>
  <c r="G25" i="98"/>
  <c r="F25" i="98"/>
  <c r="E25" i="98"/>
  <c r="D25" i="98"/>
  <c r="C25" i="98"/>
  <c r="B25" i="98"/>
  <c r="N26" i="99"/>
  <c r="M26" i="99"/>
  <c r="L26" i="99"/>
  <c r="K26" i="99"/>
  <c r="J26" i="99"/>
  <c r="I26" i="99"/>
  <c r="H26" i="99"/>
  <c r="G26" i="99"/>
  <c r="F26" i="99"/>
  <c r="E26" i="99"/>
  <c r="D26" i="99"/>
  <c r="C26" i="99"/>
  <c r="B26" i="99"/>
  <c r="N25" i="99"/>
  <c r="M25" i="99"/>
  <c r="L25" i="99"/>
  <c r="K25" i="99"/>
  <c r="J25" i="99"/>
  <c r="I25" i="99"/>
  <c r="H25" i="99"/>
  <c r="G25" i="99"/>
  <c r="F25" i="99"/>
  <c r="E25" i="99"/>
  <c r="D25" i="99"/>
  <c r="C25" i="99"/>
  <c r="B25" i="99"/>
  <c r="N24" i="99"/>
  <c r="M24" i="99"/>
  <c r="L24" i="99"/>
  <c r="K24" i="99"/>
  <c r="J24" i="99"/>
  <c r="I24" i="99"/>
  <c r="H24" i="99"/>
  <c r="G24" i="99"/>
  <c r="F24" i="99"/>
  <c r="E24" i="99"/>
  <c r="D24" i="99"/>
  <c r="C24" i="99"/>
  <c r="B24" i="99"/>
  <c r="N26" i="100"/>
  <c r="M26" i="100"/>
  <c r="L26" i="100"/>
  <c r="K26" i="100"/>
  <c r="J26" i="100"/>
  <c r="I26" i="100"/>
  <c r="H26" i="100"/>
  <c r="G26" i="100"/>
  <c r="F26" i="100"/>
  <c r="E26" i="100"/>
  <c r="D26" i="100"/>
  <c r="C26" i="100"/>
  <c r="B26" i="100"/>
  <c r="N25" i="100"/>
  <c r="M25" i="100"/>
  <c r="L25" i="100"/>
  <c r="K25" i="100"/>
  <c r="J25" i="100"/>
  <c r="I25" i="100"/>
  <c r="H25" i="100"/>
  <c r="G25" i="100"/>
  <c r="F25" i="100"/>
  <c r="E25" i="100"/>
  <c r="D25" i="100"/>
  <c r="C25" i="100"/>
  <c r="B25" i="100"/>
  <c r="N26" i="101"/>
  <c r="M26" i="101"/>
  <c r="L26" i="101"/>
  <c r="K26" i="101"/>
  <c r="J26" i="101"/>
  <c r="I26" i="101"/>
  <c r="H26" i="101"/>
  <c r="G26" i="101"/>
  <c r="F26" i="101"/>
  <c r="E26" i="101"/>
  <c r="D26" i="101"/>
  <c r="C26" i="101"/>
  <c r="B26" i="101"/>
  <c r="N25" i="101"/>
  <c r="M25" i="101"/>
  <c r="L25" i="101"/>
  <c r="K25" i="101"/>
  <c r="J25" i="101"/>
  <c r="I25" i="101"/>
  <c r="H25" i="101"/>
  <c r="G25" i="101"/>
  <c r="F25" i="101"/>
  <c r="E25" i="101"/>
  <c r="D25" i="101"/>
  <c r="C25" i="101"/>
  <c r="B25" i="101"/>
  <c r="N24" i="101"/>
  <c r="M24" i="101"/>
  <c r="L24" i="101"/>
  <c r="K24" i="101"/>
  <c r="J24" i="101"/>
  <c r="I24" i="101"/>
  <c r="H24" i="101"/>
  <c r="G24" i="101"/>
  <c r="F24" i="101"/>
  <c r="E24" i="101"/>
  <c r="D24" i="101"/>
  <c r="C24" i="101"/>
  <c r="B24" i="101"/>
  <c r="N25" i="102"/>
  <c r="M25" i="102"/>
  <c r="L25" i="102"/>
  <c r="K25" i="102"/>
  <c r="J25" i="102"/>
  <c r="I25" i="102"/>
  <c r="H25" i="102"/>
  <c r="G25" i="102"/>
  <c r="G13" i="102" s="1"/>
  <c r="F25" i="102"/>
  <c r="E25" i="102"/>
  <c r="D25" i="102"/>
  <c r="C25" i="102"/>
  <c r="B25" i="102"/>
  <c r="N26" i="103"/>
  <c r="M26" i="103"/>
  <c r="L26" i="103"/>
  <c r="K26" i="103"/>
  <c r="J26" i="103"/>
  <c r="I26" i="103"/>
  <c r="H26" i="103"/>
  <c r="G26" i="103"/>
  <c r="F26" i="103"/>
  <c r="E26" i="103"/>
  <c r="D26" i="103"/>
  <c r="C26" i="103"/>
  <c r="B26" i="103"/>
  <c r="N25" i="103"/>
  <c r="N13" i="103" s="1"/>
  <c r="M25" i="103"/>
  <c r="L25" i="103"/>
  <c r="K25" i="103"/>
  <c r="J25" i="103"/>
  <c r="I25" i="103"/>
  <c r="H25" i="103"/>
  <c r="G25" i="103"/>
  <c r="F25" i="103"/>
  <c r="E25" i="103"/>
  <c r="D25" i="103"/>
  <c r="C25" i="103"/>
  <c r="B25" i="103"/>
  <c r="N24" i="103"/>
  <c r="M24" i="103"/>
  <c r="L24" i="103"/>
  <c r="K24" i="103"/>
  <c r="J24" i="103"/>
  <c r="I24" i="103"/>
  <c r="H24" i="103"/>
  <c r="G24" i="103"/>
  <c r="F24" i="103"/>
  <c r="E24" i="103"/>
  <c r="D24" i="103"/>
  <c r="C24" i="103"/>
  <c r="B24" i="103"/>
  <c r="N26" i="104"/>
  <c r="M26" i="104"/>
  <c r="L26" i="104"/>
  <c r="K26" i="104"/>
  <c r="J26" i="104"/>
  <c r="I26" i="104"/>
  <c r="H26" i="104"/>
  <c r="G26" i="104"/>
  <c r="F26" i="104"/>
  <c r="E26" i="104"/>
  <c r="D26" i="104"/>
  <c r="C26" i="104"/>
  <c r="B26" i="104"/>
  <c r="N25" i="104"/>
  <c r="M25" i="104"/>
  <c r="L25" i="104"/>
  <c r="K25" i="104"/>
  <c r="J25" i="104"/>
  <c r="I25" i="104"/>
  <c r="H25" i="104"/>
  <c r="G25" i="104"/>
  <c r="F25" i="104"/>
  <c r="E25" i="104"/>
  <c r="E13" i="104" s="1"/>
  <c r="D25" i="104"/>
  <c r="C25" i="104"/>
  <c r="B25" i="104"/>
  <c r="N26" i="105"/>
  <c r="M26" i="105"/>
  <c r="L26" i="105"/>
  <c r="K26" i="105"/>
  <c r="J26" i="105"/>
  <c r="I26" i="105"/>
  <c r="H26" i="105"/>
  <c r="G26" i="105"/>
  <c r="F26" i="105"/>
  <c r="E26" i="105"/>
  <c r="D26" i="105"/>
  <c r="C26" i="105"/>
  <c r="B26" i="105"/>
  <c r="N26" i="16"/>
  <c r="M26" i="16"/>
  <c r="L26" i="16"/>
  <c r="K26" i="16"/>
  <c r="J26" i="16"/>
  <c r="I26" i="16"/>
  <c r="H26" i="16"/>
  <c r="G26" i="16"/>
  <c r="F26" i="16"/>
  <c r="E26" i="16"/>
  <c r="D26" i="16"/>
  <c r="C26" i="16"/>
  <c r="B26" i="16"/>
  <c r="N25" i="16"/>
  <c r="M25" i="16"/>
  <c r="L25" i="16"/>
  <c r="K25" i="16"/>
  <c r="J25" i="16"/>
  <c r="I25" i="16"/>
  <c r="H25" i="16"/>
  <c r="G25" i="16"/>
  <c r="F25" i="16"/>
  <c r="E25" i="16"/>
  <c r="D25" i="16"/>
  <c r="C25" i="16"/>
  <c r="B25" i="16"/>
  <c r="N24" i="16"/>
  <c r="M24" i="16"/>
  <c r="L24" i="16"/>
  <c r="K24" i="16"/>
  <c r="J24" i="16"/>
  <c r="I24" i="16"/>
  <c r="H24" i="16"/>
  <c r="G24" i="16"/>
  <c r="F24" i="16"/>
  <c r="E24" i="16"/>
  <c r="D24" i="16"/>
  <c r="C24" i="16"/>
  <c r="B24" i="16"/>
  <c r="BG19" i="65"/>
  <c r="BG19" i="66"/>
  <c r="BG19" i="59"/>
  <c r="BG19" i="61"/>
  <c r="BG19" i="55"/>
  <c r="BG19" i="123"/>
  <c r="BG19" i="109"/>
  <c r="BG19" i="112"/>
  <c r="BG19" i="113"/>
  <c r="BG19" i="116"/>
  <c r="BG19" i="118"/>
  <c r="BG19" i="102"/>
  <c r="BG19" i="103"/>
  <c r="BG19" i="64"/>
  <c r="Z23" i="63"/>
  <c r="U23" i="63"/>
  <c r="K23" i="63"/>
  <c r="F23" i="63"/>
  <c r="C23" i="63"/>
  <c r="Z13" i="63"/>
  <c r="U13" i="63"/>
  <c r="K13" i="63"/>
  <c r="F13" i="63"/>
  <c r="C13" i="63"/>
  <c r="AC17" i="63"/>
  <c r="AC7" i="63"/>
  <c r="AC6" i="63"/>
  <c r="T3" i="63"/>
  <c r="Y98" i="131" s="1"/>
  <c r="S3" i="63"/>
  <c r="V98" i="131" s="1"/>
  <c r="R3" i="63"/>
  <c r="S98" i="131" s="1"/>
  <c r="Q3" i="63"/>
  <c r="P98" i="131" s="1"/>
  <c r="T2" i="63"/>
  <c r="X98" i="131" s="1"/>
  <c r="S2" i="63"/>
  <c r="U98" i="131" s="1"/>
  <c r="R2" i="63"/>
  <c r="R98" i="131" s="1"/>
  <c r="Q2" i="63"/>
  <c r="O98" i="131" s="1"/>
  <c r="R37" i="130"/>
  <c r="R36" i="130"/>
  <c r="P36" i="130"/>
  <c r="BG21" i="130"/>
  <c r="BH21" i="130" s="1"/>
  <c r="BI21" i="130" s="1"/>
  <c r="BJ21" i="130" s="1"/>
  <c r="BJ20" i="130"/>
  <c r="BD20" i="130"/>
  <c r="BG19" i="130"/>
  <c r="AR17" i="130"/>
  <c r="AC17" i="130"/>
  <c r="AR7" i="130"/>
  <c r="AC7" i="130"/>
  <c r="AC6" i="130"/>
  <c r="T3" i="130"/>
  <c r="Y126" i="131" s="1"/>
  <c r="S3" i="130"/>
  <c r="V126" i="131" s="1"/>
  <c r="R3" i="130"/>
  <c r="S126" i="131" s="1"/>
  <c r="Q3" i="130"/>
  <c r="P126" i="131" s="1"/>
  <c r="T2" i="130"/>
  <c r="X126" i="131" s="1"/>
  <c r="S2" i="130"/>
  <c r="U126" i="131" s="1"/>
  <c r="R2" i="130"/>
  <c r="R126" i="131" s="1"/>
  <c r="Q2" i="130"/>
  <c r="O126" i="131" s="1"/>
  <c r="R37" i="129"/>
  <c r="R36" i="129"/>
  <c r="P36" i="129"/>
  <c r="BG21" i="129"/>
  <c r="BH21" i="129" s="1"/>
  <c r="BI21" i="129" s="1"/>
  <c r="BJ21" i="129" s="1"/>
  <c r="BJ20" i="129"/>
  <c r="BD20" i="129"/>
  <c r="BG19" i="129"/>
  <c r="AR17" i="129"/>
  <c r="AC17" i="129"/>
  <c r="AR7" i="129"/>
  <c r="AC7" i="129"/>
  <c r="AC6" i="129"/>
  <c r="T3" i="129"/>
  <c r="Y125" i="131" s="1"/>
  <c r="S3" i="129"/>
  <c r="V125" i="131" s="1"/>
  <c r="R3" i="129"/>
  <c r="S125" i="131" s="1"/>
  <c r="Q3" i="129"/>
  <c r="P125" i="131" s="1"/>
  <c r="T2" i="129"/>
  <c r="X125" i="131" s="1"/>
  <c r="S2" i="129"/>
  <c r="U125" i="131" s="1"/>
  <c r="R2" i="129"/>
  <c r="R125" i="131" s="1"/>
  <c r="Q2" i="129"/>
  <c r="O125" i="131" s="1"/>
  <c r="R37" i="128"/>
  <c r="R36" i="128"/>
  <c r="P36" i="128"/>
  <c r="BG21" i="128"/>
  <c r="BH21" i="128" s="1"/>
  <c r="BI21" i="128" s="1"/>
  <c r="BJ21" i="128" s="1"/>
  <c r="BJ20" i="128"/>
  <c r="BD20" i="128"/>
  <c r="BG19" i="128"/>
  <c r="AR17" i="128"/>
  <c r="AC17" i="128"/>
  <c r="AR7" i="128"/>
  <c r="AC7" i="128"/>
  <c r="AC6" i="128"/>
  <c r="T3" i="128"/>
  <c r="Y124" i="131" s="1"/>
  <c r="S3" i="128"/>
  <c r="V124" i="131" s="1"/>
  <c r="R3" i="128"/>
  <c r="S124" i="131" s="1"/>
  <c r="Q3" i="128"/>
  <c r="P124" i="131" s="1"/>
  <c r="T2" i="128"/>
  <c r="X124" i="131" s="1"/>
  <c r="S2" i="128"/>
  <c r="U124" i="131" s="1"/>
  <c r="R2" i="128"/>
  <c r="R124" i="131" s="1"/>
  <c r="Q2" i="128"/>
  <c r="O124" i="131" s="1"/>
  <c r="R37" i="127"/>
  <c r="R36" i="127"/>
  <c r="P36" i="127"/>
  <c r="BG21" i="127"/>
  <c r="BH21" i="127" s="1"/>
  <c r="BI21" i="127" s="1"/>
  <c r="BJ21" i="127" s="1"/>
  <c r="BJ20" i="127"/>
  <c r="BD20" i="127"/>
  <c r="BG19" i="127"/>
  <c r="AR17" i="127"/>
  <c r="AC17" i="127"/>
  <c r="AR7" i="127"/>
  <c r="AC7" i="127"/>
  <c r="AC6" i="127"/>
  <c r="T3" i="127"/>
  <c r="Y123" i="131" s="1"/>
  <c r="S3" i="127"/>
  <c r="V123" i="131" s="1"/>
  <c r="R3" i="127"/>
  <c r="S123" i="131" s="1"/>
  <c r="Q3" i="127"/>
  <c r="P123" i="131" s="1"/>
  <c r="T2" i="127"/>
  <c r="X123" i="131" s="1"/>
  <c r="S2" i="127"/>
  <c r="U123" i="131" s="1"/>
  <c r="R2" i="127"/>
  <c r="R123" i="131" s="1"/>
  <c r="Q2" i="127"/>
  <c r="O123" i="131" s="1"/>
  <c r="R37" i="126"/>
  <c r="R36" i="126"/>
  <c r="P36" i="126"/>
  <c r="BG21" i="126"/>
  <c r="BH21" i="126" s="1"/>
  <c r="BI21" i="126" s="1"/>
  <c r="BJ21" i="126" s="1"/>
  <c r="BJ20" i="126"/>
  <c r="BD20" i="126"/>
  <c r="BG19" i="126"/>
  <c r="AR17" i="126"/>
  <c r="AC17" i="126"/>
  <c r="AR7" i="126"/>
  <c r="AC7" i="126"/>
  <c r="AC6" i="126"/>
  <c r="T3" i="126"/>
  <c r="Y122" i="131" s="1"/>
  <c r="S3" i="126"/>
  <c r="V122" i="131" s="1"/>
  <c r="R3" i="126"/>
  <c r="S122" i="131" s="1"/>
  <c r="Q3" i="126"/>
  <c r="P122" i="131" s="1"/>
  <c r="T2" i="126"/>
  <c r="X122" i="131" s="1"/>
  <c r="S2" i="126"/>
  <c r="U122" i="131" s="1"/>
  <c r="R2" i="126"/>
  <c r="R122" i="131" s="1"/>
  <c r="Q2" i="126"/>
  <c r="O122" i="131" s="1"/>
  <c r="R37" i="125"/>
  <c r="R36" i="125"/>
  <c r="P36" i="125"/>
  <c r="BG21" i="125"/>
  <c r="BH21" i="125" s="1"/>
  <c r="BI21" i="125" s="1"/>
  <c r="BJ21" i="125" s="1"/>
  <c r="BJ20" i="125"/>
  <c r="BD20" i="125"/>
  <c r="BG19" i="125"/>
  <c r="AR17" i="125"/>
  <c r="AC17" i="125"/>
  <c r="AR7" i="125"/>
  <c r="AC7" i="125"/>
  <c r="AC6" i="125"/>
  <c r="T3" i="125"/>
  <c r="Y121" i="131" s="1"/>
  <c r="S3" i="125"/>
  <c r="V121" i="131" s="1"/>
  <c r="R3" i="125"/>
  <c r="S121" i="131" s="1"/>
  <c r="Q3" i="125"/>
  <c r="P121" i="131" s="1"/>
  <c r="T2" i="125"/>
  <c r="X121" i="131" s="1"/>
  <c r="S2" i="125"/>
  <c r="U121" i="131" s="1"/>
  <c r="R2" i="125"/>
  <c r="R121" i="131" s="1"/>
  <c r="Q2" i="125"/>
  <c r="O121" i="131" s="1"/>
  <c r="R37" i="124"/>
  <c r="R36" i="124"/>
  <c r="P36" i="124"/>
  <c r="BG21" i="124"/>
  <c r="BH21" i="124" s="1"/>
  <c r="BI21" i="124" s="1"/>
  <c r="BJ21" i="124" s="1"/>
  <c r="BJ20" i="124"/>
  <c r="BD20" i="124"/>
  <c r="BG19" i="124"/>
  <c r="AR17" i="124"/>
  <c r="AC17" i="124"/>
  <c r="AR7" i="124"/>
  <c r="AC7" i="124"/>
  <c r="AC6" i="124"/>
  <c r="T3" i="124"/>
  <c r="Y120" i="131" s="1"/>
  <c r="S3" i="124"/>
  <c r="V120" i="131" s="1"/>
  <c r="R3" i="124"/>
  <c r="S120" i="131" s="1"/>
  <c r="Q3" i="124"/>
  <c r="P120" i="131" s="1"/>
  <c r="T2" i="124"/>
  <c r="X120" i="131" s="1"/>
  <c r="S2" i="124"/>
  <c r="U120" i="131" s="1"/>
  <c r="R2" i="124"/>
  <c r="R120" i="131" s="1"/>
  <c r="Q2" i="124"/>
  <c r="O120" i="131" s="1"/>
  <c r="R37" i="123"/>
  <c r="R36" i="123"/>
  <c r="P36" i="123"/>
  <c r="BG21" i="123"/>
  <c r="BH21" i="123" s="1"/>
  <c r="BI21" i="123" s="1"/>
  <c r="BJ21" i="123" s="1"/>
  <c r="BJ20" i="123"/>
  <c r="BD20" i="123"/>
  <c r="AR17" i="123"/>
  <c r="AC17" i="123"/>
  <c r="AR7" i="123"/>
  <c r="AC7" i="123"/>
  <c r="AC6" i="123"/>
  <c r="T3" i="123"/>
  <c r="Y119" i="131" s="1"/>
  <c r="S3" i="123"/>
  <c r="V119" i="131" s="1"/>
  <c r="R3" i="123"/>
  <c r="S119" i="131" s="1"/>
  <c r="Q3" i="123"/>
  <c r="P119" i="131" s="1"/>
  <c r="T2" i="123"/>
  <c r="X119" i="131" s="1"/>
  <c r="S2" i="123"/>
  <c r="U119" i="131" s="1"/>
  <c r="R2" i="123"/>
  <c r="R119" i="131" s="1"/>
  <c r="Q2" i="123"/>
  <c r="O119" i="131" s="1"/>
  <c r="R37" i="122"/>
  <c r="R36" i="122"/>
  <c r="P36" i="122"/>
  <c r="BG21" i="122"/>
  <c r="BH21" i="122" s="1"/>
  <c r="BI21" i="122" s="1"/>
  <c r="BJ21" i="122" s="1"/>
  <c r="BJ20" i="122"/>
  <c r="BD20" i="122"/>
  <c r="BG19" i="122"/>
  <c r="AR17" i="122"/>
  <c r="AC17" i="122"/>
  <c r="AR7" i="122"/>
  <c r="AC7" i="122"/>
  <c r="AC6" i="122"/>
  <c r="T3" i="122"/>
  <c r="Y118" i="131" s="1"/>
  <c r="S3" i="122"/>
  <c r="V118" i="131" s="1"/>
  <c r="R3" i="122"/>
  <c r="S118" i="131" s="1"/>
  <c r="Q3" i="122"/>
  <c r="P118" i="131" s="1"/>
  <c r="T2" i="122"/>
  <c r="X118" i="131" s="1"/>
  <c r="S2" i="122"/>
  <c r="U118" i="131" s="1"/>
  <c r="R2" i="122"/>
  <c r="R118" i="131" s="1"/>
  <c r="Q2" i="122"/>
  <c r="O118" i="131" s="1"/>
  <c r="R37" i="121"/>
  <c r="R36" i="121"/>
  <c r="P36" i="121"/>
  <c r="BG21" i="121"/>
  <c r="BH21" i="121" s="1"/>
  <c r="BI21" i="121" s="1"/>
  <c r="BJ21" i="121" s="1"/>
  <c r="BJ20" i="121"/>
  <c r="BD20" i="121"/>
  <c r="BG19" i="121"/>
  <c r="AR17" i="121"/>
  <c r="AC17" i="121"/>
  <c r="AR7" i="121"/>
  <c r="AC7" i="121"/>
  <c r="AC6" i="121"/>
  <c r="T3" i="121"/>
  <c r="Y117" i="131" s="1"/>
  <c r="S3" i="121"/>
  <c r="V117" i="131" s="1"/>
  <c r="R3" i="121"/>
  <c r="S117" i="131" s="1"/>
  <c r="Q3" i="121"/>
  <c r="P117" i="131" s="1"/>
  <c r="T2" i="121"/>
  <c r="X117" i="131" s="1"/>
  <c r="S2" i="121"/>
  <c r="U117" i="131" s="1"/>
  <c r="R2" i="121"/>
  <c r="R117" i="131" s="1"/>
  <c r="Q2" i="121"/>
  <c r="O117" i="131" s="1"/>
  <c r="R37" i="120"/>
  <c r="R36" i="120"/>
  <c r="P36" i="120"/>
  <c r="BG21" i="120"/>
  <c r="BH21" i="120" s="1"/>
  <c r="BI21" i="120" s="1"/>
  <c r="BJ21" i="120" s="1"/>
  <c r="BJ20" i="120"/>
  <c r="BD20" i="120"/>
  <c r="BG19" i="120"/>
  <c r="AR17" i="120"/>
  <c r="AC17" i="120"/>
  <c r="AR7" i="120"/>
  <c r="AC7" i="120"/>
  <c r="AC6" i="120"/>
  <c r="T3" i="120"/>
  <c r="Y116" i="131" s="1"/>
  <c r="S3" i="120"/>
  <c r="V116" i="131" s="1"/>
  <c r="R3" i="120"/>
  <c r="S116" i="131" s="1"/>
  <c r="Q3" i="120"/>
  <c r="P116" i="131" s="1"/>
  <c r="T2" i="120"/>
  <c r="X116" i="131" s="1"/>
  <c r="S2" i="120"/>
  <c r="U116" i="131" s="1"/>
  <c r="R2" i="120"/>
  <c r="R116" i="131" s="1"/>
  <c r="Q2" i="120"/>
  <c r="O116" i="131" s="1"/>
  <c r="R37" i="119"/>
  <c r="R36" i="119"/>
  <c r="P36" i="119"/>
  <c r="BG21" i="119"/>
  <c r="BH21" i="119" s="1"/>
  <c r="BI21" i="119" s="1"/>
  <c r="BJ21" i="119" s="1"/>
  <c r="BJ20" i="119"/>
  <c r="BD20" i="119"/>
  <c r="BG19" i="119"/>
  <c r="AR17" i="119"/>
  <c r="AC17" i="119"/>
  <c r="AR7" i="119"/>
  <c r="AC7" i="119"/>
  <c r="AC6" i="119"/>
  <c r="T3" i="119"/>
  <c r="Y139" i="131" s="1"/>
  <c r="S3" i="119"/>
  <c r="V139" i="131" s="1"/>
  <c r="R3" i="119"/>
  <c r="S139" i="131" s="1"/>
  <c r="Q3" i="119"/>
  <c r="P139" i="131" s="1"/>
  <c r="T2" i="119"/>
  <c r="X139" i="131" s="1"/>
  <c r="S2" i="119"/>
  <c r="U139" i="131" s="1"/>
  <c r="R2" i="119"/>
  <c r="R139" i="131" s="1"/>
  <c r="Q2" i="119"/>
  <c r="O139" i="131" s="1"/>
  <c r="R37" i="118"/>
  <c r="R36" i="118"/>
  <c r="P36" i="118"/>
  <c r="BG21" i="118"/>
  <c r="BH21" i="118" s="1"/>
  <c r="BI21" i="118" s="1"/>
  <c r="BJ21" i="118" s="1"/>
  <c r="BJ20" i="118"/>
  <c r="BD20" i="118"/>
  <c r="AR17" i="118"/>
  <c r="AC17" i="118"/>
  <c r="AR7" i="118"/>
  <c r="AC7" i="118"/>
  <c r="AC6" i="118"/>
  <c r="T3" i="118"/>
  <c r="Y138" i="131" s="1"/>
  <c r="S3" i="118"/>
  <c r="V138" i="131" s="1"/>
  <c r="R3" i="118"/>
  <c r="S138" i="131" s="1"/>
  <c r="Q3" i="118"/>
  <c r="P138" i="131" s="1"/>
  <c r="T2" i="118"/>
  <c r="X138" i="131" s="1"/>
  <c r="S2" i="118"/>
  <c r="U138" i="131" s="1"/>
  <c r="R2" i="118"/>
  <c r="R138" i="131" s="1"/>
  <c r="Q2" i="118"/>
  <c r="O138" i="131" s="1"/>
  <c r="R37" i="117"/>
  <c r="R36" i="117"/>
  <c r="P36" i="117"/>
  <c r="BG21" i="117"/>
  <c r="BH21" i="117" s="1"/>
  <c r="BI21" i="117" s="1"/>
  <c r="BJ21" i="117" s="1"/>
  <c r="BJ20" i="117"/>
  <c r="BD20" i="117"/>
  <c r="BG19" i="117"/>
  <c r="AR17" i="117"/>
  <c r="AC17" i="117"/>
  <c r="AR7" i="117"/>
  <c r="AC7" i="117"/>
  <c r="AC6" i="117"/>
  <c r="T3" i="117"/>
  <c r="Y137" i="131" s="1"/>
  <c r="S3" i="117"/>
  <c r="V137" i="131" s="1"/>
  <c r="R3" i="117"/>
  <c r="S137" i="131" s="1"/>
  <c r="Q3" i="117"/>
  <c r="P137" i="131" s="1"/>
  <c r="T2" i="117"/>
  <c r="X137" i="131" s="1"/>
  <c r="S2" i="117"/>
  <c r="U137" i="131" s="1"/>
  <c r="R2" i="117"/>
  <c r="R137" i="131" s="1"/>
  <c r="Q2" i="117"/>
  <c r="O137" i="131" s="1"/>
  <c r="R37" i="116"/>
  <c r="R36" i="116"/>
  <c r="P36" i="116"/>
  <c r="BG21" i="116"/>
  <c r="BH21" i="116" s="1"/>
  <c r="BI21" i="116" s="1"/>
  <c r="BJ21" i="116" s="1"/>
  <c r="BJ20" i="116"/>
  <c r="BD20" i="116"/>
  <c r="AR17" i="116"/>
  <c r="AC17" i="116"/>
  <c r="AR7" i="116"/>
  <c r="AC7" i="116"/>
  <c r="AC6" i="116"/>
  <c r="T3" i="116"/>
  <c r="Y136" i="131" s="1"/>
  <c r="S3" i="116"/>
  <c r="V136" i="131" s="1"/>
  <c r="R3" i="116"/>
  <c r="S136" i="131" s="1"/>
  <c r="Q3" i="116"/>
  <c r="P136" i="131" s="1"/>
  <c r="T2" i="116"/>
  <c r="X136" i="131" s="1"/>
  <c r="S2" i="116"/>
  <c r="U136" i="131" s="1"/>
  <c r="R2" i="116"/>
  <c r="R136" i="131" s="1"/>
  <c r="Q2" i="116"/>
  <c r="O136" i="131" s="1"/>
  <c r="R37" i="115"/>
  <c r="R36" i="115"/>
  <c r="P36" i="115"/>
  <c r="BG21" i="115"/>
  <c r="BH21" i="115" s="1"/>
  <c r="BI21" i="115" s="1"/>
  <c r="BJ21" i="115" s="1"/>
  <c r="BJ20" i="115"/>
  <c r="BD20" i="115"/>
  <c r="BG19" i="115"/>
  <c r="AR17" i="115"/>
  <c r="AC17" i="115"/>
  <c r="AR7" i="115"/>
  <c r="AC7" i="115"/>
  <c r="AC6" i="115"/>
  <c r="T3" i="115"/>
  <c r="Y135" i="131" s="1"/>
  <c r="S3" i="115"/>
  <c r="V135" i="131" s="1"/>
  <c r="R3" i="115"/>
  <c r="S135" i="131" s="1"/>
  <c r="Q3" i="115"/>
  <c r="P135" i="131" s="1"/>
  <c r="T2" i="115"/>
  <c r="X135" i="131" s="1"/>
  <c r="S2" i="115"/>
  <c r="U135" i="131" s="1"/>
  <c r="R2" i="115"/>
  <c r="R135" i="131" s="1"/>
  <c r="Q2" i="115"/>
  <c r="O135" i="131" s="1"/>
  <c r="R37" i="114"/>
  <c r="R36" i="114"/>
  <c r="P36" i="114"/>
  <c r="BG21" i="114"/>
  <c r="BF21" i="114" s="1"/>
  <c r="BE21" i="114" s="1"/>
  <c r="BD21" i="114" s="1"/>
  <c r="BJ20" i="114"/>
  <c r="BD20" i="114"/>
  <c r="BG19" i="114"/>
  <c r="AR17" i="114"/>
  <c r="AC17" i="114"/>
  <c r="AR7" i="114"/>
  <c r="AC7" i="114"/>
  <c r="AC6" i="114"/>
  <c r="T3" i="114"/>
  <c r="Y134" i="131" s="1"/>
  <c r="S3" i="114"/>
  <c r="V134" i="131" s="1"/>
  <c r="R3" i="114"/>
  <c r="S134" i="131" s="1"/>
  <c r="Q3" i="114"/>
  <c r="P134" i="131" s="1"/>
  <c r="T2" i="114"/>
  <c r="X134" i="131" s="1"/>
  <c r="S2" i="114"/>
  <c r="U134" i="131" s="1"/>
  <c r="R2" i="114"/>
  <c r="R134" i="131" s="1"/>
  <c r="Q2" i="114"/>
  <c r="O134" i="131" s="1"/>
  <c r="R37" i="113"/>
  <c r="R36" i="113"/>
  <c r="P36" i="113"/>
  <c r="W13" i="113"/>
  <c r="BG21" i="113"/>
  <c r="BF21" i="113" s="1"/>
  <c r="BE21" i="113" s="1"/>
  <c r="BD21" i="113" s="1"/>
  <c r="BJ20" i="113"/>
  <c r="BD20" i="113"/>
  <c r="AR17" i="113"/>
  <c r="AC17" i="113"/>
  <c r="AR7" i="113"/>
  <c r="AC7" i="113"/>
  <c r="AC6" i="113"/>
  <c r="T3" i="113"/>
  <c r="Y133" i="131" s="1"/>
  <c r="S3" i="113"/>
  <c r="V133" i="131" s="1"/>
  <c r="R3" i="113"/>
  <c r="S133" i="131" s="1"/>
  <c r="Q3" i="113"/>
  <c r="P133" i="131" s="1"/>
  <c r="T2" i="113"/>
  <c r="X133" i="131" s="1"/>
  <c r="S2" i="113"/>
  <c r="U133" i="131" s="1"/>
  <c r="R2" i="113"/>
  <c r="R133" i="131" s="1"/>
  <c r="Q2" i="113"/>
  <c r="O133" i="131" s="1"/>
  <c r="R37" i="112"/>
  <c r="R36" i="112"/>
  <c r="P36" i="112"/>
  <c r="BG21" i="112"/>
  <c r="BF21" i="112" s="1"/>
  <c r="BE21" i="112" s="1"/>
  <c r="BD21" i="112" s="1"/>
  <c r="BJ20" i="112"/>
  <c r="BD20" i="112"/>
  <c r="AR17" i="112"/>
  <c r="AC17" i="112"/>
  <c r="AR7" i="112"/>
  <c r="AC7" i="112"/>
  <c r="AC6" i="112"/>
  <c r="T3" i="112"/>
  <c r="Y132" i="131" s="1"/>
  <c r="S3" i="112"/>
  <c r="V132" i="131" s="1"/>
  <c r="R3" i="112"/>
  <c r="S132" i="131" s="1"/>
  <c r="Q3" i="112"/>
  <c r="P132" i="131" s="1"/>
  <c r="T2" i="112"/>
  <c r="X132" i="131" s="1"/>
  <c r="S2" i="112"/>
  <c r="U132" i="131" s="1"/>
  <c r="R2" i="112"/>
  <c r="R132" i="131" s="1"/>
  <c r="Q2" i="112"/>
  <c r="O132" i="131" s="1"/>
  <c r="R37" i="111"/>
  <c r="R36" i="111"/>
  <c r="P36" i="111"/>
  <c r="BG21" i="111"/>
  <c r="BH21" i="111" s="1"/>
  <c r="BI21" i="111" s="1"/>
  <c r="BJ21" i="111" s="1"/>
  <c r="BJ20" i="111"/>
  <c r="BD20" i="111"/>
  <c r="BG19" i="111"/>
  <c r="AR17" i="111"/>
  <c r="AC17" i="111"/>
  <c r="AR7" i="111"/>
  <c r="AC7" i="111"/>
  <c r="AC6" i="111"/>
  <c r="T3" i="111"/>
  <c r="Y130" i="131" s="1"/>
  <c r="S3" i="111"/>
  <c r="V130" i="131" s="1"/>
  <c r="R3" i="111"/>
  <c r="S130" i="131" s="1"/>
  <c r="Q3" i="111"/>
  <c r="P130" i="131" s="1"/>
  <c r="T2" i="111"/>
  <c r="X130" i="131" s="1"/>
  <c r="S2" i="111"/>
  <c r="U130" i="131" s="1"/>
  <c r="R2" i="111"/>
  <c r="R130" i="131" s="1"/>
  <c r="Q2" i="111"/>
  <c r="O130" i="131" s="1"/>
  <c r="R37" i="110"/>
  <c r="R36" i="110"/>
  <c r="P36" i="110"/>
  <c r="BG21" i="110"/>
  <c r="BH21" i="110" s="1"/>
  <c r="BI21" i="110" s="1"/>
  <c r="BJ21" i="110" s="1"/>
  <c r="BJ20" i="110"/>
  <c r="BD20" i="110"/>
  <c r="BG19" i="110"/>
  <c r="AR17" i="110"/>
  <c r="AC17" i="110"/>
  <c r="AR7" i="110"/>
  <c r="AC7" i="110"/>
  <c r="AC6" i="110"/>
  <c r="T3" i="110"/>
  <c r="Y129" i="131" s="1"/>
  <c r="S3" i="110"/>
  <c r="V129" i="131" s="1"/>
  <c r="R3" i="110"/>
  <c r="S129" i="131" s="1"/>
  <c r="Q3" i="110"/>
  <c r="P129" i="131" s="1"/>
  <c r="T2" i="110"/>
  <c r="X129" i="131" s="1"/>
  <c r="S2" i="110"/>
  <c r="U129" i="131" s="1"/>
  <c r="R2" i="110"/>
  <c r="R129" i="131" s="1"/>
  <c r="Q2" i="110"/>
  <c r="O129" i="131" s="1"/>
  <c r="R37" i="109"/>
  <c r="R36" i="109"/>
  <c r="P36" i="109"/>
  <c r="BG21" i="109"/>
  <c r="BF21" i="109" s="1"/>
  <c r="BE21" i="109" s="1"/>
  <c r="BD21" i="109" s="1"/>
  <c r="BJ20" i="109"/>
  <c r="BD20" i="109"/>
  <c r="AR17" i="109"/>
  <c r="AC17" i="109"/>
  <c r="AR7" i="109"/>
  <c r="AC7" i="109"/>
  <c r="AC6" i="109"/>
  <c r="T3" i="109"/>
  <c r="Y128" i="131" s="1"/>
  <c r="S3" i="109"/>
  <c r="V128" i="131" s="1"/>
  <c r="R3" i="109"/>
  <c r="S128" i="131" s="1"/>
  <c r="Q3" i="109"/>
  <c r="P128" i="131" s="1"/>
  <c r="T2" i="109"/>
  <c r="X128" i="131" s="1"/>
  <c r="S2" i="109"/>
  <c r="U128" i="131" s="1"/>
  <c r="R2" i="109"/>
  <c r="R128" i="131" s="1"/>
  <c r="Q2" i="109"/>
  <c r="O128" i="131" s="1"/>
  <c r="R37" i="105"/>
  <c r="R36" i="105"/>
  <c r="P36" i="105"/>
  <c r="BG21" i="105"/>
  <c r="BH21" i="105" s="1"/>
  <c r="BI21" i="105" s="1"/>
  <c r="BJ21" i="105" s="1"/>
  <c r="BJ20" i="105"/>
  <c r="BD20" i="105"/>
  <c r="BG19" i="105"/>
  <c r="AR17" i="105"/>
  <c r="AC17" i="105"/>
  <c r="AR7" i="105"/>
  <c r="AC7" i="105"/>
  <c r="AC6" i="105"/>
  <c r="T3" i="105"/>
  <c r="Y148" i="131" s="1"/>
  <c r="S3" i="105"/>
  <c r="V148" i="131" s="1"/>
  <c r="R3" i="105"/>
  <c r="S148" i="131" s="1"/>
  <c r="Q3" i="105"/>
  <c r="P148" i="131" s="1"/>
  <c r="T2" i="105"/>
  <c r="X148" i="131" s="1"/>
  <c r="S2" i="105"/>
  <c r="U148" i="131" s="1"/>
  <c r="R2" i="105"/>
  <c r="R148" i="131" s="1"/>
  <c r="Q2" i="105"/>
  <c r="O148" i="131" s="1"/>
  <c r="R37" i="104"/>
  <c r="R36" i="104"/>
  <c r="P36" i="104"/>
  <c r="BG21" i="104"/>
  <c r="BH21" i="104" s="1"/>
  <c r="BI21" i="104" s="1"/>
  <c r="BJ21" i="104" s="1"/>
  <c r="BJ20" i="104"/>
  <c r="BD20" i="104"/>
  <c r="BG19" i="104"/>
  <c r="AR17" i="104"/>
  <c r="AC17" i="104"/>
  <c r="AR7" i="104"/>
  <c r="AC7" i="104"/>
  <c r="AC6" i="104"/>
  <c r="T3" i="104"/>
  <c r="Y147" i="131" s="1"/>
  <c r="S3" i="104"/>
  <c r="V147" i="131" s="1"/>
  <c r="R3" i="104"/>
  <c r="S147" i="131" s="1"/>
  <c r="Q3" i="104"/>
  <c r="P147" i="131" s="1"/>
  <c r="T2" i="104"/>
  <c r="X147" i="131" s="1"/>
  <c r="S2" i="104"/>
  <c r="U147" i="131" s="1"/>
  <c r="R2" i="104"/>
  <c r="R147" i="131" s="1"/>
  <c r="Q2" i="104"/>
  <c r="O147" i="131" s="1"/>
  <c r="R37" i="103"/>
  <c r="R36" i="103"/>
  <c r="P36" i="103"/>
  <c r="BG21" i="103"/>
  <c r="BF21" i="103" s="1"/>
  <c r="BE21" i="103" s="1"/>
  <c r="BD21" i="103" s="1"/>
  <c r="BJ20" i="103"/>
  <c r="BD20" i="103"/>
  <c r="AR17" i="103"/>
  <c r="AC17" i="103"/>
  <c r="AR7" i="103"/>
  <c r="AC7" i="103"/>
  <c r="AC6" i="103"/>
  <c r="T3" i="103"/>
  <c r="Y146" i="131" s="1"/>
  <c r="S3" i="103"/>
  <c r="V146" i="131" s="1"/>
  <c r="R3" i="103"/>
  <c r="S146" i="131" s="1"/>
  <c r="Q3" i="103"/>
  <c r="P146" i="131" s="1"/>
  <c r="T2" i="103"/>
  <c r="X146" i="131" s="1"/>
  <c r="S2" i="103"/>
  <c r="U146" i="131" s="1"/>
  <c r="R2" i="103"/>
  <c r="R146" i="131" s="1"/>
  <c r="Q2" i="103"/>
  <c r="O146" i="131" s="1"/>
  <c r="R37" i="102"/>
  <c r="R36" i="102"/>
  <c r="P36" i="102"/>
  <c r="AQ13" i="102"/>
  <c r="BG21" i="102"/>
  <c r="BH21" i="102" s="1"/>
  <c r="BI21" i="102" s="1"/>
  <c r="BJ21" i="102" s="1"/>
  <c r="BJ20" i="102"/>
  <c r="BD20" i="102"/>
  <c r="AR17" i="102"/>
  <c r="AC17" i="102"/>
  <c r="AR7" i="102"/>
  <c r="AC7" i="102"/>
  <c r="AC6" i="102"/>
  <c r="T3" i="102"/>
  <c r="Y145" i="131" s="1"/>
  <c r="S3" i="102"/>
  <c r="V145" i="131" s="1"/>
  <c r="R3" i="102"/>
  <c r="S145" i="131" s="1"/>
  <c r="Q3" i="102"/>
  <c r="P145" i="131" s="1"/>
  <c r="T2" i="102"/>
  <c r="X145" i="131" s="1"/>
  <c r="S2" i="102"/>
  <c r="U145" i="131" s="1"/>
  <c r="R2" i="102"/>
  <c r="R145" i="131" s="1"/>
  <c r="Q2" i="102"/>
  <c r="O145" i="131" s="1"/>
  <c r="R37" i="101"/>
  <c r="R36" i="101"/>
  <c r="P36" i="101"/>
  <c r="BG21" i="101"/>
  <c r="BF21" i="101" s="1"/>
  <c r="BE21" i="101" s="1"/>
  <c r="BD21" i="101" s="1"/>
  <c r="BJ20" i="101"/>
  <c r="BD20" i="101"/>
  <c r="BG19" i="101"/>
  <c r="AR17" i="101"/>
  <c r="AC17" i="101"/>
  <c r="AR7" i="101"/>
  <c r="AC7" i="101"/>
  <c r="AC6" i="101"/>
  <c r="T3" i="101"/>
  <c r="Y143" i="131" s="1"/>
  <c r="S3" i="101"/>
  <c r="V143" i="131" s="1"/>
  <c r="R3" i="101"/>
  <c r="S143" i="131" s="1"/>
  <c r="Q3" i="101"/>
  <c r="P143" i="131" s="1"/>
  <c r="T2" i="101"/>
  <c r="X143" i="131" s="1"/>
  <c r="S2" i="101"/>
  <c r="U143" i="131" s="1"/>
  <c r="R2" i="101"/>
  <c r="R143" i="131" s="1"/>
  <c r="Q2" i="101"/>
  <c r="O143" i="131" s="1"/>
  <c r="R37" i="100"/>
  <c r="R36" i="100"/>
  <c r="P36" i="100"/>
  <c r="BG21" i="100"/>
  <c r="BH21" i="100" s="1"/>
  <c r="BI21" i="100" s="1"/>
  <c r="BJ21" i="100" s="1"/>
  <c r="BJ20" i="100"/>
  <c r="BD20" i="100"/>
  <c r="BG19" i="100"/>
  <c r="AR17" i="100"/>
  <c r="AC17" i="100"/>
  <c r="AR7" i="100"/>
  <c r="AC7" i="100"/>
  <c r="AC6" i="100"/>
  <c r="T3" i="100"/>
  <c r="Y142" i="131" s="1"/>
  <c r="S3" i="100"/>
  <c r="V142" i="131" s="1"/>
  <c r="R3" i="100"/>
  <c r="S142" i="131" s="1"/>
  <c r="Q3" i="100"/>
  <c r="P142" i="131" s="1"/>
  <c r="T2" i="100"/>
  <c r="X142" i="131" s="1"/>
  <c r="S2" i="100"/>
  <c r="U142" i="131" s="1"/>
  <c r="R2" i="100"/>
  <c r="R142" i="131" s="1"/>
  <c r="Q2" i="100"/>
  <c r="O142" i="131" s="1"/>
  <c r="R37" i="99"/>
  <c r="R36" i="99"/>
  <c r="P36" i="99"/>
  <c r="BG21" i="99"/>
  <c r="BH21" i="99" s="1"/>
  <c r="BI21" i="99" s="1"/>
  <c r="BJ21" i="99" s="1"/>
  <c r="BJ20" i="99"/>
  <c r="BD20" i="99"/>
  <c r="BG19" i="99"/>
  <c r="AR17" i="99"/>
  <c r="AC17" i="99"/>
  <c r="AR7" i="99"/>
  <c r="AC7" i="99"/>
  <c r="AC6" i="99"/>
  <c r="T3" i="99"/>
  <c r="Y141" i="131" s="1"/>
  <c r="S3" i="99"/>
  <c r="V141" i="131" s="1"/>
  <c r="R3" i="99"/>
  <c r="S141" i="131" s="1"/>
  <c r="Q3" i="99"/>
  <c r="P141" i="131" s="1"/>
  <c r="T2" i="99"/>
  <c r="X141" i="131" s="1"/>
  <c r="S2" i="99"/>
  <c r="U141" i="131" s="1"/>
  <c r="R2" i="99"/>
  <c r="R141" i="131" s="1"/>
  <c r="Q2" i="99"/>
  <c r="O141" i="131" s="1"/>
  <c r="R37" i="98"/>
  <c r="R36" i="98"/>
  <c r="P36" i="98"/>
  <c r="BG21" i="98"/>
  <c r="BF21" i="98" s="1"/>
  <c r="BE21" i="98" s="1"/>
  <c r="BD21" i="98" s="1"/>
  <c r="BJ20" i="98"/>
  <c r="BD20" i="98"/>
  <c r="BG19" i="98"/>
  <c r="AR17" i="98"/>
  <c r="AC17" i="98"/>
  <c r="AR7" i="98"/>
  <c r="AC7" i="98"/>
  <c r="AC6" i="98"/>
  <c r="T3" i="98"/>
  <c r="Y140" i="131" s="1"/>
  <c r="S3" i="98"/>
  <c r="V140" i="131" s="1"/>
  <c r="R3" i="98"/>
  <c r="S140" i="131" s="1"/>
  <c r="Q3" i="98"/>
  <c r="P140" i="131" s="1"/>
  <c r="T2" i="98"/>
  <c r="X140" i="131" s="1"/>
  <c r="S2" i="98"/>
  <c r="U140" i="131" s="1"/>
  <c r="R2" i="98"/>
  <c r="R140" i="131" s="1"/>
  <c r="Q2" i="98"/>
  <c r="O140" i="131" s="1"/>
  <c r="R37" i="70"/>
  <c r="R36" i="70"/>
  <c r="P36" i="70"/>
  <c r="BG21" i="70"/>
  <c r="BH21" i="70" s="1"/>
  <c r="BI21" i="70" s="1"/>
  <c r="BJ21" i="70" s="1"/>
  <c r="BJ20" i="70"/>
  <c r="BD20" i="70"/>
  <c r="BG19" i="70"/>
  <c r="AR17" i="70"/>
  <c r="AC17" i="70"/>
  <c r="AR7" i="70"/>
  <c r="AC7" i="70"/>
  <c r="AC6" i="70"/>
  <c r="T3" i="70"/>
  <c r="Y105" i="131" s="1"/>
  <c r="S3" i="70"/>
  <c r="V105" i="131" s="1"/>
  <c r="R3" i="70"/>
  <c r="S105" i="131" s="1"/>
  <c r="Q3" i="70"/>
  <c r="P105" i="131" s="1"/>
  <c r="T2" i="70"/>
  <c r="X105" i="131" s="1"/>
  <c r="S2" i="70"/>
  <c r="U105" i="131" s="1"/>
  <c r="R2" i="70"/>
  <c r="R105" i="131" s="1"/>
  <c r="Q2" i="70"/>
  <c r="O105" i="131" s="1"/>
  <c r="R37" i="69"/>
  <c r="R36" i="69"/>
  <c r="P36" i="69"/>
  <c r="BG21" i="69"/>
  <c r="BH21" i="69" s="1"/>
  <c r="BI21" i="69" s="1"/>
  <c r="BJ21" i="69" s="1"/>
  <c r="BJ20" i="69"/>
  <c r="BD20" i="69"/>
  <c r="BG19" i="69"/>
  <c r="AR17" i="69"/>
  <c r="AC17" i="69"/>
  <c r="AR7" i="69"/>
  <c r="AC7" i="69"/>
  <c r="AC6" i="69"/>
  <c r="T3" i="69"/>
  <c r="Y104" i="131" s="1"/>
  <c r="S3" i="69"/>
  <c r="V104" i="131" s="1"/>
  <c r="R3" i="69"/>
  <c r="S104" i="131" s="1"/>
  <c r="Q3" i="69"/>
  <c r="P104" i="131" s="1"/>
  <c r="T2" i="69"/>
  <c r="X104" i="131" s="1"/>
  <c r="S2" i="69"/>
  <c r="U104" i="131" s="1"/>
  <c r="R2" i="69"/>
  <c r="R104" i="131" s="1"/>
  <c r="Q2" i="69"/>
  <c r="O104" i="131" s="1"/>
  <c r="R37" i="68"/>
  <c r="R36" i="68"/>
  <c r="P36" i="68"/>
  <c r="BG21" i="68"/>
  <c r="BF21" i="68" s="1"/>
  <c r="BE21" i="68" s="1"/>
  <c r="BD21" i="68" s="1"/>
  <c r="BJ20" i="68"/>
  <c r="BD20" i="68"/>
  <c r="BG19" i="68"/>
  <c r="AR17" i="68"/>
  <c r="AC17" i="68"/>
  <c r="AR7" i="68"/>
  <c r="AC7" i="68"/>
  <c r="AC6" i="68"/>
  <c r="T3" i="68"/>
  <c r="Y103" i="131" s="1"/>
  <c r="S3" i="68"/>
  <c r="V103" i="131" s="1"/>
  <c r="R3" i="68"/>
  <c r="S103" i="131" s="1"/>
  <c r="Q3" i="68"/>
  <c r="P103" i="131" s="1"/>
  <c r="T2" i="68"/>
  <c r="X103" i="131" s="1"/>
  <c r="S2" i="68"/>
  <c r="U103" i="131" s="1"/>
  <c r="R2" i="68"/>
  <c r="R103" i="131" s="1"/>
  <c r="Q2" i="68"/>
  <c r="O103" i="131" s="1"/>
  <c r="R37" i="67"/>
  <c r="R36" i="67"/>
  <c r="P36" i="67"/>
  <c r="BG21" i="67"/>
  <c r="BH21" i="67" s="1"/>
  <c r="BI21" i="67" s="1"/>
  <c r="BJ21" i="67" s="1"/>
  <c r="BJ20" i="67"/>
  <c r="BD20" i="67"/>
  <c r="BG19" i="67"/>
  <c r="AR17" i="67"/>
  <c r="AC17" i="67"/>
  <c r="AR7" i="67"/>
  <c r="AC7" i="67"/>
  <c r="AC6" i="67"/>
  <c r="T3" i="67"/>
  <c r="Y102" i="131" s="1"/>
  <c r="S3" i="67"/>
  <c r="V102" i="131" s="1"/>
  <c r="R3" i="67"/>
  <c r="S102" i="131" s="1"/>
  <c r="Q3" i="67"/>
  <c r="P102" i="131" s="1"/>
  <c r="T2" i="67"/>
  <c r="X102" i="131" s="1"/>
  <c r="S2" i="67"/>
  <c r="U102" i="131" s="1"/>
  <c r="R2" i="67"/>
  <c r="R102" i="131" s="1"/>
  <c r="Q2" i="67"/>
  <c r="O102" i="131" s="1"/>
  <c r="R37" i="66"/>
  <c r="R36" i="66"/>
  <c r="P36" i="66"/>
  <c r="BG21" i="66"/>
  <c r="BF21" i="66" s="1"/>
  <c r="BE21" i="66" s="1"/>
  <c r="BD21" i="66" s="1"/>
  <c r="BJ20" i="66"/>
  <c r="BD20" i="66"/>
  <c r="AR17" i="66"/>
  <c r="AC17" i="66"/>
  <c r="AR7" i="66"/>
  <c r="AC7" i="66"/>
  <c r="AC6" i="66"/>
  <c r="T3" i="66"/>
  <c r="Y101" i="131" s="1"/>
  <c r="S3" i="66"/>
  <c r="V101" i="131" s="1"/>
  <c r="R3" i="66"/>
  <c r="S101" i="131" s="1"/>
  <c r="Q3" i="66"/>
  <c r="P101" i="131" s="1"/>
  <c r="T2" i="66"/>
  <c r="X101" i="131" s="1"/>
  <c r="S2" i="66"/>
  <c r="U101" i="131" s="1"/>
  <c r="R2" i="66"/>
  <c r="R101" i="131" s="1"/>
  <c r="Q2" i="66"/>
  <c r="O101" i="131" s="1"/>
  <c r="R37" i="65"/>
  <c r="R36" i="65"/>
  <c r="P36" i="65"/>
  <c r="BG21" i="65"/>
  <c r="BF21" i="65" s="1"/>
  <c r="BE21" i="65" s="1"/>
  <c r="BD21" i="65" s="1"/>
  <c r="BJ20" i="65"/>
  <c r="BD20" i="65"/>
  <c r="AR17" i="65"/>
  <c r="AC17" i="65"/>
  <c r="AR7" i="65"/>
  <c r="AC7" i="65"/>
  <c r="AC6" i="65"/>
  <c r="T3" i="65"/>
  <c r="Y100" i="131" s="1"/>
  <c r="S3" i="65"/>
  <c r="V100" i="131" s="1"/>
  <c r="R3" i="65"/>
  <c r="S100" i="131" s="1"/>
  <c r="Q3" i="65"/>
  <c r="P100" i="131" s="1"/>
  <c r="T2" i="65"/>
  <c r="X100" i="131" s="1"/>
  <c r="S2" i="65"/>
  <c r="U100" i="131" s="1"/>
  <c r="R2" i="65"/>
  <c r="R100" i="131" s="1"/>
  <c r="Q2" i="65"/>
  <c r="O100" i="131" s="1"/>
  <c r="R37" i="64"/>
  <c r="R36" i="64"/>
  <c r="P36" i="64"/>
  <c r="BG21" i="64"/>
  <c r="BH21" i="64" s="1"/>
  <c r="BI21" i="64" s="1"/>
  <c r="BJ21" i="64" s="1"/>
  <c r="BJ20" i="64"/>
  <c r="BD20" i="64"/>
  <c r="AR17" i="64"/>
  <c r="AC17" i="64"/>
  <c r="AR7" i="64"/>
  <c r="AC7" i="64"/>
  <c r="AC6" i="64"/>
  <c r="T3" i="64"/>
  <c r="Y99" i="131" s="1"/>
  <c r="S3" i="64"/>
  <c r="V99" i="131" s="1"/>
  <c r="R3" i="64"/>
  <c r="S99" i="131" s="1"/>
  <c r="Q3" i="64"/>
  <c r="P99" i="131" s="1"/>
  <c r="T2" i="64"/>
  <c r="X99" i="131" s="1"/>
  <c r="S2" i="64"/>
  <c r="U99" i="131" s="1"/>
  <c r="R2" i="64"/>
  <c r="R99" i="131" s="1"/>
  <c r="Q2" i="64"/>
  <c r="O99" i="131" s="1"/>
  <c r="R37" i="63"/>
  <c r="R36" i="63"/>
  <c r="P36" i="63"/>
  <c r="BG21" i="63"/>
  <c r="BH21" i="63" s="1"/>
  <c r="BI21" i="63" s="1"/>
  <c r="BJ21" i="63" s="1"/>
  <c r="BJ20" i="63"/>
  <c r="BD20" i="63"/>
  <c r="BG19" i="63"/>
  <c r="AR17" i="63"/>
  <c r="AR7" i="63"/>
  <c r="R37" i="62"/>
  <c r="R36" i="62"/>
  <c r="P36" i="62"/>
  <c r="BG21" i="62"/>
  <c r="BH21" i="62" s="1"/>
  <c r="BI21" i="62" s="1"/>
  <c r="BJ21" i="62" s="1"/>
  <c r="BJ20" i="62"/>
  <c r="BD20" i="62"/>
  <c r="BG19" i="62"/>
  <c r="AR17" i="62"/>
  <c r="AC17" i="62"/>
  <c r="AR7" i="62"/>
  <c r="AC7" i="62"/>
  <c r="AC6" i="62"/>
  <c r="T3" i="62"/>
  <c r="Y109" i="131" s="1"/>
  <c r="S3" i="62"/>
  <c r="V109" i="131" s="1"/>
  <c r="R3" i="62"/>
  <c r="S109" i="131" s="1"/>
  <c r="Q3" i="62"/>
  <c r="P109" i="131" s="1"/>
  <c r="T2" i="62"/>
  <c r="X109" i="131" s="1"/>
  <c r="S2" i="62"/>
  <c r="U109" i="131" s="1"/>
  <c r="R2" i="62"/>
  <c r="R109" i="131" s="1"/>
  <c r="Q2" i="62"/>
  <c r="O109" i="131" s="1"/>
  <c r="R37" i="61"/>
  <c r="R36" i="61"/>
  <c r="P36" i="61"/>
  <c r="BG21" i="61"/>
  <c r="BH21" i="61" s="1"/>
  <c r="BI21" i="61" s="1"/>
  <c r="BJ21" i="61" s="1"/>
  <c r="BJ20" i="61"/>
  <c r="BD20" i="61"/>
  <c r="AR17" i="61"/>
  <c r="AC17" i="61"/>
  <c r="AR7" i="61"/>
  <c r="AC7" i="61"/>
  <c r="AC6" i="61"/>
  <c r="T3" i="61"/>
  <c r="Y108" i="131" s="1"/>
  <c r="S3" i="61"/>
  <c r="V108" i="131" s="1"/>
  <c r="R3" i="61"/>
  <c r="S108" i="131" s="1"/>
  <c r="Q3" i="61"/>
  <c r="P108" i="131" s="1"/>
  <c r="T2" i="61"/>
  <c r="X108" i="131" s="1"/>
  <c r="S2" i="61"/>
  <c r="U108" i="131" s="1"/>
  <c r="R2" i="61"/>
  <c r="R108" i="131" s="1"/>
  <c r="Q2" i="61"/>
  <c r="O108" i="131" s="1"/>
  <c r="R37" i="60"/>
  <c r="R36" i="60"/>
  <c r="P36" i="60"/>
  <c r="BG21" i="60"/>
  <c r="BF21" i="60" s="1"/>
  <c r="BE21" i="60" s="1"/>
  <c r="BD21" i="60" s="1"/>
  <c r="BJ20" i="60"/>
  <c r="BD20" i="60"/>
  <c r="BG19" i="60"/>
  <c r="AR17" i="60"/>
  <c r="AC17" i="60"/>
  <c r="AR7" i="60"/>
  <c r="AC7" i="60"/>
  <c r="AC6" i="60"/>
  <c r="T3" i="60"/>
  <c r="Y107" i="131" s="1"/>
  <c r="S3" i="60"/>
  <c r="V107" i="131" s="1"/>
  <c r="R3" i="60"/>
  <c r="S107" i="131" s="1"/>
  <c r="Q3" i="60"/>
  <c r="P107" i="131" s="1"/>
  <c r="T2" i="60"/>
  <c r="X107" i="131" s="1"/>
  <c r="S2" i="60"/>
  <c r="U107" i="131" s="1"/>
  <c r="R2" i="60"/>
  <c r="R107" i="131" s="1"/>
  <c r="Q2" i="60"/>
  <c r="O107" i="131" s="1"/>
  <c r="R37" i="59"/>
  <c r="R36" i="59"/>
  <c r="P36" i="59"/>
  <c r="BG21" i="59"/>
  <c r="BH21" i="59" s="1"/>
  <c r="BI21" i="59" s="1"/>
  <c r="BJ21" i="59" s="1"/>
  <c r="BJ20" i="59"/>
  <c r="BD20" i="59"/>
  <c r="AR17" i="59"/>
  <c r="AC17" i="59"/>
  <c r="AR7" i="59"/>
  <c r="AC7" i="59"/>
  <c r="AC6" i="59"/>
  <c r="T3" i="59"/>
  <c r="Y106" i="131" s="1"/>
  <c r="S3" i="59"/>
  <c r="V106" i="131" s="1"/>
  <c r="R3" i="59"/>
  <c r="S106" i="131" s="1"/>
  <c r="Q3" i="59"/>
  <c r="P106" i="131" s="1"/>
  <c r="T2" i="59"/>
  <c r="X106" i="131" s="1"/>
  <c r="S2" i="59"/>
  <c r="U106" i="131" s="1"/>
  <c r="R2" i="59"/>
  <c r="R106" i="131" s="1"/>
  <c r="Q2" i="59"/>
  <c r="O106" i="131" s="1"/>
  <c r="R37" i="58"/>
  <c r="R36" i="58"/>
  <c r="P36" i="58"/>
  <c r="BG21" i="58"/>
  <c r="BH21" i="58" s="1"/>
  <c r="BI21" i="58" s="1"/>
  <c r="BJ21" i="58" s="1"/>
  <c r="BJ20" i="58"/>
  <c r="BD20" i="58"/>
  <c r="BG19" i="58"/>
  <c r="AR17" i="58"/>
  <c r="AC17" i="58"/>
  <c r="AR7" i="58"/>
  <c r="AC7" i="58"/>
  <c r="AC6" i="58"/>
  <c r="T3" i="58"/>
  <c r="Y112" i="131" s="1"/>
  <c r="S3" i="58"/>
  <c r="V112" i="131" s="1"/>
  <c r="R3" i="58"/>
  <c r="S112" i="131" s="1"/>
  <c r="Q3" i="58"/>
  <c r="P112" i="131" s="1"/>
  <c r="T2" i="58"/>
  <c r="X112" i="131" s="1"/>
  <c r="S2" i="58"/>
  <c r="U112" i="131" s="1"/>
  <c r="R2" i="58"/>
  <c r="R112" i="131" s="1"/>
  <c r="Q2" i="58"/>
  <c r="O112" i="131" s="1"/>
  <c r="R37" i="57"/>
  <c r="R36" i="57"/>
  <c r="P36" i="57"/>
  <c r="BG21" i="57"/>
  <c r="BH21" i="57" s="1"/>
  <c r="BI21" i="57" s="1"/>
  <c r="BJ21" i="57" s="1"/>
  <c r="BJ20" i="57"/>
  <c r="BD20" i="57"/>
  <c r="BG19" i="57"/>
  <c r="AR17" i="57"/>
  <c r="AC17" i="57"/>
  <c r="AR7" i="57"/>
  <c r="AC7" i="57"/>
  <c r="AC6" i="57"/>
  <c r="T3" i="57"/>
  <c r="Y111" i="131" s="1"/>
  <c r="S3" i="57"/>
  <c r="V111" i="131" s="1"/>
  <c r="R3" i="57"/>
  <c r="S111" i="131" s="1"/>
  <c r="Q3" i="57"/>
  <c r="P111" i="131" s="1"/>
  <c r="T2" i="57"/>
  <c r="X111" i="131" s="1"/>
  <c r="S2" i="57"/>
  <c r="U111" i="131" s="1"/>
  <c r="R2" i="57"/>
  <c r="R111" i="131" s="1"/>
  <c r="Q2" i="57"/>
  <c r="O111" i="131" s="1"/>
  <c r="R37" i="56"/>
  <c r="R36" i="56"/>
  <c r="P36" i="56"/>
  <c r="BG21" i="56"/>
  <c r="BH21" i="56" s="1"/>
  <c r="BI21" i="56" s="1"/>
  <c r="BJ21" i="56" s="1"/>
  <c r="BJ20" i="56"/>
  <c r="BD20" i="56"/>
  <c r="BG19" i="56"/>
  <c r="AR17" i="56"/>
  <c r="AC17" i="56"/>
  <c r="AR7" i="56"/>
  <c r="AC7" i="56"/>
  <c r="AC6" i="56"/>
  <c r="T3" i="56"/>
  <c r="Y113" i="131" s="1"/>
  <c r="S3" i="56"/>
  <c r="V113" i="131" s="1"/>
  <c r="R3" i="56"/>
  <c r="S113" i="131" s="1"/>
  <c r="Q3" i="56"/>
  <c r="P113" i="131" s="1"/>
  <c r="T2" i="56"/>
  <c r="X113" i="131" s="1"/>
  <c r="S2" i="56"/>
  <c r="U113" i="131" s="1"/>
  <c r="R2" i="56"/>
  <c r="R113" i="131" s="1"/>
  <c r="Q2" i="56"/>
  <c r="O113" i="131" s="1"/>
  <c r="R37" i="55"/>
  <c r="R36" i="55"/>
  <c r="P36" i="55"/>
  <c r="BG21" i="55"/>
  <c r="BH21" i="55" s="1"/>
  <c r="BI21" i="55" s="1"/>
  <c r="BJ21" i="55" s="1"/>
  <c r="BJ20" i="55"/>
  <c r="BD20" i="55"/>
  <c r="AR17" i="55"/>
  <c r="AC17" i="55"/>
  <c r="AR7" i="55"/>
  <c r="AC7" i="55"/>
  <c r="AC6" i="55"/>
  <c r="T3" i="55"/>
  <c r="Y115" i="131" s="1"/>
  <c r="S3" i="55"/>
  <c r="V115" i="131" s="1"/>
  <c r="R3" i="55"/>
  <c r="S115" i="131" s="1"/>
  <c r="Q3" i="55"/>
  <c r="P115" i="131" s="1"/>
  <c r="T2" i="55"/>
  <c r="X115" i="131" s="1"/>
  <c r="S2" i="55"/>
  <c r="U115" i="131" s="1"/>
  <c r="R2" i="55"/>
  <c r="R115" i="131" s="1"/>
  <c r="Q2" i="55"/>
  <c r="O115" i="131" s="1"/>
  <c r="C13" i="39"/>
  <c r="M13" i="104" l="1"/>
  <c r="AK23" i="104"/>
  <c r="AR23" i="104"/>
  <c r="AJ23" i="104"/>
  <c r="AI23" i="104"/>
  <c r="AR13" i="104"/>
  <c r="AP23" i="104"/>
  <c r="AH23" i="104"/>
  <c r="AN23" i="104"/>
  <c r="AF23" i="104"/>
  <c r="AO23" i="104"/>
  <c r="AG23" i="104"/>
  <c r="AO13" i="104"/>
  <c r="AG13" i="104"/>
  <c r="AN13" i="104"/>
  <c r="AF13" i="104"/>
  <c r="AM13" i="104"/>
  <c r="AJ13" i="104"/>
  <c r="AM23" i="104"/>
  <c r="AI13" i="104"/>
  <c r="AH13" i="104"/>
  <c r="AL23" i="104"/>
  <c r="AP13" i="104"/>
  <c r="AK13" i="104"/>
  <c r="AL13" i="104"/>
  <c r="AN23" i="119"/>
  <c r="AF23" i="119"/>
  <c r="AM23" i="119"/>
  <c r="AL23" i="119"/>
  <c r="AK23" i="119"/>
  <c r="AR13" i="119"/>
  <c r="AI23" i="119"/>
  <c r="AH23" i="119"/>
  <c r="AG23" i="119"/>
  <c r="AP23" i="119"/>
  <c r="AO23" i="119"/>
  <c r="AJ13" i="119"/>
  <c r="AI13" i="119"/>
  <c r="AR23" i="119"/>
  <c r="V4" i="119" s="1"/>
  <c r="AF139" i="131" s="1"/>
  <c r="AP13" i="119"/>
  <c r="AH13" i="119"/>
  <c r="AM13" i="119"/>
  <c r="AL13" i="119"/>
  <c r="AO13" i="119"/>
  <c r="AJ23" i="119"/>
  <c r="AN13" i="119"/>
  <c r="AK13" i="119"/>
  <c r="AG13" i="119"/>
  <c r="AF13" i="119"/>
  <c r="B13" i="118"/>
  <c r="B23" i="118"/>
  <c r="B23" i="110"/>
  <c r="B13" i="110"/>
  <c r="AR23" i="129"/>
  <c r="AJ23" i="129"/>
  <c r="AI23" i="129"/>
  <c r="AP23" i="129"/>
  <c r="AH23" i="129"/>
  <c r="AO23" i="129"/>
  <c r="AG23" i="129"/>
  <c r="AM23" i="129"/>
  <c r="AR13" i="129"/>
  <c r="AL23" i="129"/>
  <c r="AK23" i="129"/>
  <c r="AN13" i="129"/>
  <c r="AF13" i="129"/>
  <c r="AN23" i="129"/>
  <c r="AM13" i="129"/>
  <c r="AF23" i="129"/>
  <c r="AL13" i="129"/>
  <c r="AK13" i="129"/>
  <c r="AI13" i="129"/>
  <c r="AP13" i="129"/>
  <c r="AH13" i="129"/>
  <c r="AO13" i="129"/>
  <c r="AJ13" i="129"/>
  <c r="AG13" i="129"/>
  <c r="AJ23" i="121"/>
  <c r="AI23" i="121"/>
  <c r="AP23" i="121"/>
  <c r="AH23" i="121"/>
  <c r="AR23" i="121"/>
  <c r="AO23" i="121"/>
  <c r="AG23" i="121"/>
  <c r="AM23" i="121"/>
  <c r="AL23" i="121"/>
  <c r="AK23" i="121"/>
  <c r="AF23" i="121"/>
  <c r="AJ13" i="121"/>
  <c r="AI13" i="121"/>
  <c r="AR13" i="121"/>
  <c r="AN13" i="121"/>
  <c r="AF13" i="121"/>
  <c r="AH13" i="121"/>
  <c r="AG13" i="121"/>
  <c r="U4" i="121" s="1"/>
  <c r="AC117" i="131" s="1"/>
  <c r="AP13" i="121"/>
  <c r="AM13" i="121"/>
  <c r="AL13" i="121"/>
  <c r="AN23" i="121"/>
  <c r="AO13" i="121"/>
  <c r="AK13" i="121"/>
  <c r="B23" i="120"/>
  <c r="B13" i="120"/>
  <c r="B23" i="60"/>
  <c r="B13" i="60"/>
  <c r="AR23" i="69"/>
  <c r="AI23" i="69"/>
  <c r="AP23" i="69"/>
  <c r="AH23" i="69"/>
  <c r="AO23" i="69"/>
  <c r="AG23" i="69"/>
  <c r="V4" i="69" s="1"/>
  <c r="AF104" i="131" s="1"/>
  <c r="AN23" i="69"/>
  <c r="AF23" i="69"/>
  <c r="AL23" i="69"/>
  <c r="AM23" i="69"/>
  <c r="AK23" i="69"/>
  <c r="AR13" i="69"/>
  <c r="AI13" i="69"/>
  <c r="AP13" i="69"/>
  <c r="AH13" i="69"/>
  <c r="AM13" i="69"/>
  <c r="AJ23" i="69"/>
  <c r="AL13" i="69"/>
  <c r="AG13" i="69"/>
  <c r="AF13" i="69"/>
  <c r="AN13" i="69"/>
  <c r="AK13" i="69"/>
  <c r="AO13" i="69"/>
  <c r="AJ13" i="69"/>
  <c r="B13" i="68"/>
  <c r="B23" i="68"/>
  <c r="AR23" i="37"/>
  <c r="AI23" i="37"/>
  <c r="AP23" i="37"/>
  <c r="AH23" i="37"/>
  <c r="AO23" i="37"/>
  <c r="AG23" i="37"/>
  <c r="AN23" i="37"/>
  <c r="AF23" i="37"/>
  <c r="AL23" i="37"/>
  <c r="AM23" i="37"/>
  <c r="AJ23" i="37"/>
  <c r="AK23" i="37"/>
  <c r="AI13" i="37"/>
  <c r="AP13" i="37"/>
  <c r="AH13" i="37"/>
  <c r="AM13" i="37"/>
  <c r="AL13" i="37"/>
  <c r="AO13" i="37"/>
  <c r="AN13" i="37"/>
  <c r="AJ13" i="37"/>
  <c r="AG13" i="37"/>
  <c r="AR13" i="37"/>
  <c r="AK13" i="37"/>
  <c r="AF13" i="37"/>
  <c r="B23" i="38"/>
  <c r="B13" i="38"/>
  <c r="AM23" i="14"/>
  <c r="AL23" i="14"/>
  <c r="AK23" i="14"/>
  <c r="AJ23" i="14"/>
  <c r="AP23" i="14"/>
  <c r="AH23" i="14"/>
  <c r="AR13" i="14"/>
  <c r="AO23" i="14"/>
  <c r="AN23" i="14"/>
  <c r="AR23" i="14"/>
  <c r="AG23" i="14"/>
  <c r="AM13" i="14"/>
  <c r="AL13" i="14"/>
  <c r="AI13" i="14"/>
  <c r="AP13" i="14"/>
  <c r="AH13" i="14"/>
  <c r="AG13" i="14"/>
  <c r="AF13" i="14"/>
  <c r="AI23" i="14"/>
  <c r="AN13" i="14"/>
  <c r="AF23" i="14"/>
  <c r="AK13" i="14"/>
  <c r="AO13" i="14"/>
  <c r="AJ13" i="14"/>
  <c r="AJ23" i="16"/>
  <c r="AI23" i="16"/>
  <c r="AP23" i="16"/>
  <c r="AH23" i="16"/>
  <c r="AR23" i="16"/>
  <c r="AO23" i="16"/>
  <c r="AG23" i="16"/>
  <c r="AM23" i="16"/>
  <c r="AK23" i="16"/>
  <c r="AF23" i="16"/>
  <c r="AN23" i="16"/>
  <c r="AJ13" i="16"/>
  <c r="AL23" i="16"/>
  <c r="AI13" i="16"/>
  <c r="AN13" i="16"/>
  <c r="AF13" i="16"/>
  <c r="AM13" i="16"/>
  <c r="AL13" i="16"/>
  <c r="AK13" i="16"/>
  <c r="AH13" i="16"/>
  <c r="AR13" i="16"/>
  <c r="AG13" i="16"/>
  <c r="AP13" i="16"/>
  <c r="AO13" i="16"/>
  <c r="B23" i="105"/>
  <c r="B13" i="105"/>
  <c r="AR23" i="102"/>
  <c r="AM23" i="102"/>
  <c r="AR13" i="102"/>
  <c r="AL23" i="102"/>
  <c r="AK23" i="102"/>
  <c r="AJ23" i="102"/>
  <c r="AP23" i="102"/>
  <c r="AH23" i="102"/>
  <c r="AO23" i="102"/>
  <c r="AG23" i="102"/>
  <c r="AF23" i="102"/>
  <c r="AI13" i="102"/>
  <c r="AP13" i="102"/>
  <c r="AH13" i="102"/>
  <c r="AO13" i="102"/>
  <c r="AG13" i="102"/>
  <c r="AN23" i="102"/>
  <c r="AL13" i="102"/>
  <c r="AK13" i="102"/>
  <c r="AF13" i="102"/>
  <c r="AI23" i="102"/>
  <c r="AN13" i="102"/>
  <c r="AM13" i="102"/>
  <c r="AJ13" i="102"/>
  <c r="B23" i="101"/>
  <c r="B13" i="101"/>
  <c r="B13" i="115"/>
  <c r="B23" i="115"/>
  <c r="AR23" i="112"/>
  <c r="AI23" i="112"/>
  <c r="AP23" i="112"/>
  <c r="AH23" i="112"/>
  <c r="AO23" i="112"/>
  <c r="AG23" i="112"/>
  <c r="AN23" i="112"/>
  <c r="AF23" i="112"/>
  <c r="AL23" i="112"/>
  <c r="AM23" i="112"/>
  <c r="AR13" i="112"/>
  <c r="AK23" i="112"/>
  <c r="AM13" i="112"/>
  <c r="AJ23" i="112"/>
  <c r="AL13" i="112"/>
  <c r="AK13" i="112"/>
  <c r="AJ13" i="112"/>
  <c r="AP13" i="112"/>
  <c r="AH13" i="112"/>
  <c r="AO13" i="112"/>
  <c r="AG13" i="112"/>
  <c r="AF13" i="112"/>
  <c r="AI13" i="112"/>
  <c r="AN13" i="112"/>
  <c r="B13" i="111"/>
  <c r="B23" i="111"/>
  <c r="AL23" i="127"/>
  <c r="AR23" i="127"/>
  <c r="AK23" i="127"/>
  <c r="AJ23" i="127"/>
  <c r="AI23" i="127"/>
  <c r="AO23" i="127"/>
  <c r="AG23" i="127"/>
  <c r="AN23" i="127"/>
  <c r="AM23" i="127"/>
  <c r="AH23" i="127"/>
  <c r="AF23" i="127"/>
  <c r="AR13" i="127"/>
  <c r="AP23" i="127"/>
  <c r="AP13" i="127"/>
  <c r="AH13" i="127"/>
  <c r="AO13" i="127"/>
  <c r="AG13" i="127"/>
  <c r="AN13" i="127"/>
  <c r="AF13" i="127"/>
  <c r="AM13" i="127"/>
  <c r="AK13" i="127"/>
  <c r="AJ13" i="127"/>
  <c r="AL13" i="127"/>
  <c r="AI13" i="127"/>
  <c r="B23" i="126"/>
  <c r="B13" i="126"/>
  <c r="AP23" i="123"/>
  <c r="AH23" i="123"/>
  <c r="AO23" i="123"/>
  <c r="AG23" i="123"/>
  <c r="AN23" i="123"/>
  <c r="AF23" i="123"/>
  <c r="AM23" i="123"/>
  <c r="AR23" i="123"/>
  <c r="AK23" i="123"/>
  <c r="AL23" i="123"/>
  <c r="AJ23" i="123"/>
  <c r="AR13" i="123"/>
  <c r="AI23" i="123"/>
  <c r="AP13" i="123"/>
  <c r="AH13" i="123"/>
  <c r="AO13" i="123"/>
  <c r="AG13" i="123"/>
  <c r="AL13" i="123"/>
  <c r="AN13" i="123"/>
  <c r="AM13" i="123"/>
  <c r="AJ13" i="123"/>
  <c r="AI13" i="123"/>
  <c r="AK13" i="123"/>
  <c r="AF13" i="123"/>
  <c r="AP23" i="62"/>
  <c r="AH23" i="62"/>
  <c r="AO23" i="62"/>
  <c r="AG23" i="62"/>
  <c r="AN23" i="62"/>
  <c r="AF23" i="62"/>
  <c r="AM23" i="62"/>
  <c r="AR23" i="62"/>
  <c r="V4" i="62" s="1"/>
  <c r="AF109" i="131" s="1"/>
  <c r="AK23" i="62"/>
  <c r="AJ23" i="62"/>
  <c r="AI23" i="62"/>
  <c r="AR13" i="62"/>
  <c r="AP13" i="62"/>
  <c r="AH13" i="62"/>
  <c r="AO13" i="62"/>
  <c r="AG13" i="62"/>
  <c r="AL13" i="62"/>
  <c r="AL23" i="62"/>
  <c r="AF13" i="62"/>
  <c r="AN13" i="62"/>
  <c r="AK13" i="62"/>
  <c r="AJ13" i="62"/>
  <c r="AI13" i="62"/>
  <c r="AM13" i="62"/>
  <c r="B23" i="61"/>
  <c r="B13" i="61"/>
  <c r="AP23" i="66"/>
  <c r="AH23" i="66"/>
  <c r="AO23" i="66"/>
  <c r="AG23" i="66"/>
  <c r="AN23" i="66"/>
  <c r="AF23" i="66"/>
  <c r="V4" i="66" s="1"/>
  <c r="AF101" i="131" s="1"/>
  <c r="AM23" i="66"/>
  <c r="AR23" i="66"/>
  <c r="AK23" i="66"/>
  <c r="AI23" i="66"/>
  <c r="AR13" i="66"/>
  <c r="AL23" i="66"/>
  <c r="AP13" i="66"/>
  <c r="AH13" i="66"/>
  <c r="AJ23" i="66"/>
  <c r="AO13" i="66"/>
  <c r="AG13" i="66"/>
  <c r="AL13" i="66"/>
  <c r="AK13" i="66"/>
  <c r="AF13" i="66"/>
  <c r="AM13" i="66"/>
  <c r="AJ13" i="66"/>
  <c r="AI13" i="66"/>
  <c r="AN13" i="66"/>
  <c r="B23" i="65"/>
  <c r="B13" i="65"/>
  <c r="B23" i="99"/>
  <c r="B13" i="99"/>
  <c r="AK23" i="118"/>
  <c r="AJ23" i="118"/>
  <c r="AI23" i="118"/>
  <c r="AR13" i="118"/>
  <c r="AP23" i="118"/>
  <c r="AH23" i="118"/>
  <c r="AN23" i="118"/>
  <c r="AF23" i="118"/>
  <c r="AO23" i="118"/>
  <c r="AM23" i="118"/>
  <c r="AR23" i="118"/>
  <c r="AO13" i="118"/>
  <c r="AG13" i="118"/>
  <c r="AN13" i="118"/>
  <c r="AF13" i="118"/>
  <c r="AL23" i="118"/>
  <c r="AM13" i="118"/>
  <c r="AG23" i="118"/>
  <c r="V4" i="118" s="1"/>
  <c r="AF138" i="131" s="1"/>
  <c r="AJ13" i="118"/>
  <c r="AI13" i="118"/>
  <c r="AP13" i="118"/>
  <c r="AL13" i="118"/>
  <c r="AK13" i="118"/>
  <c r="AH13" i="118"/>
  <c r="B23" i="117"/>
  <c r="B13" i="117"/>
  <c r="AK23" i="110"/>
  <c r="AJ23" i="110"/>
  <c r="AI23" i="110"/>
  <c r="AR13" i="110"/>
  <c r="AR23" i="110"/>
  <c r="AP23" i="110"/>
  <c r="AH23" i="110"/>
  <c r="AN23" i="110"/>
  <c r="AF23" i="110"/>
  <c r="AO23" i="110"/>
  <c r="AM23" i="110"/>
  <c r="AL23" i="110"/>
  <c r="AO13" i="110"/>
  <c r="AG13" i="110"/>
  <c r="AN13" i="110"/>
  <c r="AF13" i="110"/>
  <c r="AM13" i="110"/>
  <c r="AL13" i="110"/>
  <c r="AJ13" i="110"/>
  <c r="AG23" i="110"/>
  <c r="AI13" i="110"/>
  <c r="AP13" i="110"/>
  <c r="AK13" i="110"/>
  <c r="AH13" i="110"/>
  <c r="B23" i="109"/>
  <c r="B13" i="109"/>
  <c r="AO23" i="120"/>
  <c r="AG23" i="120"/>
  <c r="AN23" i="120"/>
  <c r="AF23" i="120"/>
  <c r="AR23" i="120"/>
  <c r="AM23" i="120"/>
  <c r="AL23" i="120"/>
  <c r="AJ23" i="120"/>
  <c r="AP23" i="120"/>
  <c r="AI23" i="120"/>
  <c r="AO13" i="120"/>
  <c r="AG13" i="120"/>
  <c r="AN13" i="120"/>
  <c r="AF13" i="120"/>
  <c r="U4" i="120" s="1"/>
  <c r="AC116" i="131" s="1"/>
  <c r="AK23" i="120"/>
  <c r="AK13" i="120"/>
  <c r="AH23" i="120"/>
  <c r="AR13" i="120"/>
  <c r="AJ13" i="120"/>
  <c r="AI13" i="120"/>
  <c r="AH13" i="120"/>
  <c r="AP13" i="120"/>
  <c r="AM13" i="120"/>
  <c r="AL13" i="120"/>
  <c r="B23" i="55"/>
  <c r="B13" i="55"/>
  <c r="AJ23" i="60"/>
  <c r="AI23" i="60"/>
  <c r="AP23" i="60"/>
  <c r="AH23" i="60"/>
  <c r="AR23" i="60"/>
  <c r="AO23" i="60"/>
  <c r="AG23" i="60"/>
  <c r="AM23" i="60"/>
  <c r="AK23" i="60"/>
  <c r="AF23" i="60"/>
  <c r="AJ13" i="60"/>
  <c r="AN23" i="60"/>
  <c r="AR13" i="60"/>
  <c r="AI13" i="60"/>
  <c r="AN13" i="60"/>
  <c r="AF13" i="60"/>
  <c r="AK13" i="60"/>
  <c r="AH13" i="60"/>
  <c r="AG13" i="60"/>
  <c r="AO13" i="60"/>
  <c r="AM13" i="60"/>
  <c r="AL13" i="60"/>
  <c r="AL23" i="60"/>
  <c r="AP13" i="60"/>
  <c r="B23" i="59"/>
  <c r="B13" i="59"/>
  <c r="AN23" i="68"/>
  <c r="AF23" i="68"/>
  <c r="AM23" i="68"/>
  <c r="AL23" i="68"/>
  <c r="AK23" i="68"/>
  <c r="AI23" i="68"/>
  <c r="AH23" i="68"/>
  <c r="AG23" i="68"/>
  <c r="AR23" i="68"/>
  <c r="AR13" i="68"/>
  <c r="U4" i="68" s="1"/>
  <c r="AC103" i="131" s="1"/>
  <c r="AP23" i="68"/>
  <c r="AN13" i="68"/>
  <c r="AF13" i="68"/>
  <c r="AM13" i="68"/>
  <c r="AJ23" i="68"/>
  <c r="AJ13" i="68"/>
  <c r="AI13" i="68"/>
  <c r="AL13" i="68"/>
  <c r="AK13" i="68"/>
  <c r="AH13" i="68"/>
  <c r="AG13" i="68"/>
  <c r="AO23" i="68"/>
  <c r="AP13" i="68"/>
  <c r="AO13" i="68"/>
  <c r="B23" i="67"/>
  <c r="B13" i="67"/>
  <c r="AN23" i="38"/>
  <c r="AF23" i="38"/>
  <c r="AM23" i="38"/>
  <c r="AL23" i="38"/>
  <c r="AK23" i="38"/>
  <c r="AI23" i="38"/>
  <c r="AJ23" i="38"/>
  <c r="AH23" i="38"/>
  <c r="AG23" i="38"/>
  <c r="AR13" i="38"/>
  <c r="AR23" i="38"/>
  <c r="AO23" i="38"/>
  <c r="AN13" i="38"/>
  <c r="AF13" i="38"/>
  <c r="AM13" i="38"/>
  <c r="AJ13" i="38"/>
  <c r="AI13" i="38"/>
  <c r="AH13" i="38"/>
  <c r="AG13" i="38"/>
  <c r="AO13" i="38"/>
  <c r="AL13" i="38"/>
  <c r="AP13" i="38"/>
  <c r="AP23" i="38"/>
  <c r="AK13" i="38"/>
  <c r="B23" i="36"/>
  <c r="B13" i="36"/>
  <c r="AN23" i="105"/>
  <c r="AF23" i="105"/>
  <c r="AM23" i="105"/>
  <c r="AR23" i="105"/>
  <c r="AL23" i="105"/>
  <c r="AK23" i="105"/>
  <c r="V4" i="105" s="1"/>
  <c r="AF148" i="131" s="1"/>
  <c r="AR13" i="105"/>
  <c r="AI23" i="105"/>
  <c r="AJ23" i="105"/>
  <c r="AH23" i="105"/>
  <c r="AG23" i="105"/>
  <c r="AP23" i="105"/>
  <c r="AO23" i="105"/>
  <c r="AJ13" i="105"/>
  <c r="AI13" i="105"/>
  <c r="AP13" i="105"/>
  <c r="AH13" i="105"/>
  <c r="AM13" i="105"/>
  <c r="AL13" i="105"/>
  <c r="AO13" i="105"/>
  <c r="AN13" i="105"/>
  <c r="AK13" i="105"/>
  <c r="AG13" i="105"/>
  <c r="AF13" i="105"/>
  <c r="AR23" i="101"/>
  <c r="AJ23" i="101"/>
  <c r="AI23" i="101"/>
  <c r="AP23" i="101"/>
  <c r="AH23" i="101"/>
  <c r="AO23" i="101"/>
  <c r="AG23" i="101"/>
  <c r="AM23" i="101"/>
  <c r="AK23" i="101"/>
  <c r="AF23" i="101"/>
  <c r="AN23" i="101"/>
  <c r="AR13" i="101"/>
  <c r="AN13" i="101"/>
  <c r="AF13" i="101"/>
  <c r="U4" i="101" s="1"/>
  <c r="AC143" i="131" s="1"/>
  <c r="AM13" i="101"/>
  <c r="AL23" i="101"/>
  <c r="AL13" i="101"/>
  <c r="AI13" i="101"/>
  <c r="AP13" i="101"/>
  <c r="AH13" i="101"/>
  <c r="AG13" i="101"/>
  <c r="AO13" i="101"/>
  <c r="AK13" i="101"/>
  <c r="AJ13" i="101"/>
  <c r="B23" i="100"/>
  <c r="B13" i="100"/>
  <c r="AR23" i="115"/>
  <c r="AJ23" i="115"/>
  <c r="AI23" i="115"/>
  <c r="AP23" i="115"/>
  <c r="V4" i="115" s="1"/>
  <c r="AF135" i="131" s="1"/>
  <c r="AH23" i="115"/>
  <c r="AO23" i="115"/>
  <c r="AG23" i="115"/>
  <c r="AM23" i="115"/>
  <c r="AF23" i="115"/>
  <c r="AN23" i="115"/>
  <c r="AL23" i="115"/>
  <c r="AN13" i="115"/>
  <c r="AF13" i="115"/>
  <c r="AM13" i="115"/>
  <c r="AR13" i="115"/>
  <c r="AL13" i="115"/>
  <c r="AI13" i="115"/>
  <c r="AK23" i="115"/>
  <c r="AP13" i="115"/>
  <c r="AH13" i="115"/>
  <c r="AO13" i="115"/>
  <c r="AK13" i="115"/>
  <c r="AJ13" i="115"/>
  <c r="AG13" i="115"/>
  <c r="B23" i="114"/>
  <c r="B13" i="114"/>
  <c r="AN23" i="111"/>
  <c r="AF23" i="111"/>
  <c r="V4" i="111" s="1"/>
  <c r="AF130" i="131" s="1"/>
  <c r="AM23" i="111"/>
  <c r="AL23" i="111"/>
  <c r="AK23" i="111"/>
  <c r="AR13" i="111"/>
  <c r="AI23" i="111"/>
  <c r="AG23" i="111"/>
  <c r="AR23" i="111"/>
  <c r="AO23" i="111"/>
  <c r="AJ23" i="111"/>
  <c r="AH23" i="111"/>
  <c r="AJ13" i="111"/>
  <c r="AI13" i="111"/>
  <c r="AP13" i="111"/>
  <c r="AH13" i="111"/>
  <c r="AO13" i="111"/>
  <c r="AG13" i="111"/>
  <c r="AM13" i="111"/>
  <c r="AL13" i="111"/>
  <c r="AN13" i="111"/>
  <c r="AK13" i="111"/>
  <c r="AF13" i="111"/>
  <c r="AP23" i="111"/>
  <c r="AR23" i="126"/>
  <c r="AI23" i="126"/>
  <c r="V4" i="126" s="1"/>
  <c r="AF122" i="131" s="1"/>
  <c r="AP23" i="126"/>
  <c r="AH23" i="126"/>
  <c r="AO23" i="126"/>
  <c r="AG23" i="126"/>
  <c r="AN23" i="126"/>
  <c r="AF23" i="126"/>
  <c r="AL23" i="126"/>
  <c r="AK23" i="126"/>
  <c r="AM23" i="126"/>
  <c r="AR13" i="126"/>
  <c r="AM13" i="126"/>
  <c r="AL13" i="126"/>
  <c r="AK13" i="126"/>
  <c r="AJ13" i="126"/>
  <c r="AP13" i="126"/>
  <c r="AH13" i="126"/>
  <c r="AO13" i="126"/>
  <c r="AG13" i="126"/>
  <c r="AN13" i="126"/>
  <c r="AI13" i="126"/>
  <c r="AJ23" i="126"/>
  <c r="AF13" i="126"/>
  <c r="B13" i="125"/>
  <c r="B23" i="125"/>
  <c r="B13" i="58"/>
  <c r="B23" i="58"/>
  <c r="AM23" i="61"/>
  <c r="AL23" i="61"/>
  <c r="AK23" i="61"/>
  <c r="AJ23" i="61"/>
  <c r="AP23" i="61"/>
  <c r="AH23" i="61"/>
  <c r="AR13" i="61"/>
  <c r="AO23" i="61"/>
  <c r="AN23" i="61"/>
  <c r="AG23" i="61"/>
  <c r="AM13" i="61"/>
  <c r="AR23" i="61"/>
  <c r="AL13" i="61"/>
  <c r="AF23" i="61"/>
  <c r="AI13" i="61"/>
  <c r="AI23" i="61"/>
  <c r="AH13" i="61"/>
  <c r="AG13" i="61"/>
  <c r="AF13" i="61"/>
  <c r="AP13" i="61"/>
  <c r="AN13" i="61"/>
  <c r="AK13" i="61"/>
  <c r="AO13" i="61"/>
  <c r="AJ13" i="61"/>
  <c r="AM23" i="65"/>
  <c r="AL23" i="65"/>
  <c r="AK23" i="65"/>
  <c r="AJ23" i="65"/>
  <c r="AP23" i="65"/>
  <c r="AH23" i="65"/>
  <c r="V4" i="65" s="1"/>
  <c r="AF100" i="131" s="1"/>
  <c r="AR13" i="65"/>
  <c r="AR23" i="65"/>
  <c r="AO23" i="65"/>
  <c r="AN23" i="65"/>
  <c r="AI23" i="65"/>
  <c r="AF23" i="65"/>
  <c r="AG23" i="65"/>
  <c r="AM13" i="65"/>
  <c r="AL13" i="65"/>
  <c r="AI13" i="65"/>
  <c r="AP13" i="65"/>
  <c r="AH13" i="65"/>
  <c r="AK13" i="65"/>
  <c r="AJ13" i="65"/>
  <c r="AG13" i="65"/>
  <c r="AF13" i="65"/>
  <c r="AO13" i="65"/>
  <c r="AN13" i="65"/>
  <c r="B23" i="64"/>
  <c r="B13" i="64"/>
  <c r="AR23" i="99"/>
  <c r="AL23" i="99"/>
  <c r="AK23" i="99"/>
  <c r="AJ23" i="99"/>
  <c r="AI23" i="99"/>
  <c r="AO23" i="99"/>
  <c r="AG23" i="99"/>
  <c r="AR13" i="99"/>
  <c r="AH23" i="99"/>
  <c r="AF23" i="99"/>
  <c r="AP23" i="99"/>
  <c r="AN23" i="99"/>
  <c r="AP13" i="99"/>
  <c r="AH13" i="99"/>
  <c r="AO13" i="99"/>
  <c r="AG13" i="99"/>
  <c r="AN13" i="99"/>
  <c r="AF13" i="99"/>
  <c r="AK13" i="99"/>
  <c r="AJ13" i="99"/>
  <c r="AM13" i="99"/>
  <c r="AM23" i="99"/>
  <c r="AL13" i="99"/>
  <c r="AI13" i="99"/>
  <c r="B13" i="98"/>
  <c r="B23" i="98"/>
  <c r="AR23" i="117"/>
  <c r="AP23" i="117"/>
  <c r="AH23" i="117"/>
  <c r="AO23" i="117"/>
  <c r="AG23" i="117"/>
  <c r="AR13" i="117"/>
  <c r="AN23" i="117"/>
  <c r="AF23" i="117"/>
  <c r="AM23" i="117"/>
  <c r="AK23" i="117"/>
  <c r="AI23" i="117"/>
  <c r="AL23" i="117"/>
  <c r="AL13" i="117"/>
  <c r="AJ23" i="117"/>
  <c r="AK13" i="117"/>
  <c r="AJ13" i="117"/>
  <c r="AO13" i="117"/>
  <c r="AG13" i="117"/>
  <c r="AN13" i="117"/>
  <c r="AF13" i="117"/>
  <c r="AP13" i="117"/>
  <c r="AM13" i="117"/>
  <c r="AI13" i="117"/>
  <c r="AH13" i="117"/>
  <c r="B23" i="116"/>
  <c r="B13" i="116"/>
  <c r="AR23" i="109"/>
  <c r="AP23" i="109"/>
  <c r="AH23" i="109"/>
  <c r="AO23" i="109"/>
  <c r="AG23" i="109"/>
  <c r="AR13" i="109"/>
  <c r="AN23" i="109"/>
  <c r="AF23" i="109"/>
  <c r="AM23" i="109"/>
  <c r="AK23" i="109"/>
  <c r="AL23" i="109"/>
  <c r="AJ23" i="109"/>
  <c r="AL13" i="109"/>
  <c r="AK13" i="109"/>
  <c r="AJ13" i="109"/>
  <c r="AI13" i="109"/>
  <c r="AI23" i="109"/>
  <c r="AO13" i="109"/>
  <c r="AG13" i="109"/>
  <c r="AN13" i="109"/>
  <c r="AF13" i="109"/>
  <c r="AP13" i="109"/>
  <c r="AM13" i="109"/>
  <c r="AH13" i="109"/>
  <c r="B23" i="130"/>
  <c r="B13" i="130"/>
  <c r="B23" i="122"/>
  <c r="B13" i="122"/>
  <c r="AL23" i="55"/>
  <c r="AR23" i="55"/>
  <c r="AK23" i="55"/>
  <c r="AJ23" i="55"/>
  <c r="AI23" i="55"/>
  <c r="AO23" i="55"/>
  <c r="AG23" i="55"/>
  <c r="AM23" i="55"/>
  <c r="AH23" i="55"/>
  <c r="AF23" i="55"/>
  <c r="AR13" i="55"/>
  <c r="AL13" i="55"/>
  <c r="AK13" i="55"/>
  <c r="AP13" i="55"/>
  <c r="AH13" i="55"/>
  <c r="AM13" i="55"/>
  <c r="AJ13" i="55"/>
  <c r="AP23" i="55"/>
  <c r="AI13" i="55"/>
  <c r="AN23" i="55"/>
  <c r="AG13" i="55"/>
  <c r="AO13" i="55"/>
  <c r="AN13" i="55"/>
  <c r="AF13" i="55"/>
  <c r="B23" i="56"/>
  <c r="B13" i="56"/>
  <c r="AO23" i="59"/>
  <c r="V4" i="59" s="1"/>
  <c r="AF106" i="131" s="1"/>
  <c r="AG23" i="59"/>
  <c r="AN23" i="59"/>
  <c r="AF23" i="59"/>
  <c r="AR23" i="59"/>
  <c r="AM23" i="59"/>
  <c r="AL23" i="59"/>
  <c r="AJ23" i="59"/>
  <c r="AP23" i="59"/>
  <c r="AK23" i="59"/>
  <c r="AH23" i="59"/>
  <c r="AI23" i="59"/>
  <c r="AR13" i="59"/>
  <c r="AO13" i="59"/>
  <c r="AG13" i="59"/>
  <c r="AN13" i="59"/>
  <c r="AF13" i="59"/>
  <c r="U4" i="59" s="1"/>
  <c r="AC106" i="131" s="1"/>
  <c r="AK13" i="59"/>
  <c r="AJ13" i="59"/>
  <c r="AM13" i="59"/>
  <c r="AL13" i="59"/>
  <c r="AI13" i="59"/>
  <c r="AH13" i="59"/>
  <c r="AP13" i="59"/>
  <c r="B23" i="70"/>
  <c r="B13" i="70"/>
  <c r="AK23" i="67"/>
  <c r="AJ23" i="67"/>
  <c r="AI23" i="67"/>
  <c r="AP23" i="67"/>
  <c r="AH23" i="67"/>
  <c r="AN23" i="67"/>
  <c r="AF23" i="67"/>
  <c r="AO23" i="67"/>
  <c r="AR23" i="67"/>
  <c r="AM23" i="67"/>
  <c r="AR13" i="67"/>
  <c r="AL23" i="67"/>
  <c r="AK13" i="67"/>
  <c r="AJ13" i="67"/>
  <c r="AO13" i="67"/>
  <c r="AG13" i="67"/>
  <c r="AN13" i="67"/>
  <c r="AF13" i="67"/>
  <c r="AP13" i="67"/>
  <c r="AM13" i="67"/>
  <c r="AL13" i="67"/>
  <c r="AH13" i="67"/>
  <c r="AG23" i="67"/>
  <c r="AI13" i="67"/>
  <c r="AK23" i="36"/>
  <c r="AJ23" i="36"/>
  <c r="AI23" i="36"/>
  <c r="AP23" i="36"/>
  <c r="AH23" i="36"/>
  <c r="AN23" i="36"/>
  <c r="AF23" i="36"/>
  <c r="AO23" i="36"/>
  <c r="AR13" i="36"/>
  <c r="AM23" i="36"/>
  <c r="AG23" i="36"/>
  <c r="AK13" i="36"/>
  <c r="AJ13" i="36"/>
  <c r="AO13" i="36"/>
  <c r="AG13" i="36"/>
  <c r="AL23" i="36"/>
  <c r="AN13" i="36"/>
  <c r="AF13" i="36"/>
  <c r="AM13" i="36"/>
  <c r="AL13" i="36"/>
  <c r="AI13" i="36"/>
  <c r="AH13" i="36"/>
  <c r="AR23" i="36"/>
  <c r="AP13" i="36"/>
  <c r="B23" i="13"/>
  <c r="B13" i="13"/>
  <c r="B13" i="103"/>
  <c r="B23" i="103"/>
  <c r="AR23" i="100"/>
  <c r="AO23" i="100"/>
  <c r="AG23" i="100"/>
  <c r="V4" i="100" s="1"/>
  <c r="AF142" i="131" s="1"/>
  <c r="AN23" i="100"/>
  <c r="AF23" i="100"/>
  <c r="AM23" i="100"/>
  <c r="AL23" i="100"/>
  <c r="AJ23" i="100"/>
  <c r="AP23" i="100"/>
  <c r="AH23" i="100"/>
  <c r="AR13" i="100"/>
  <c r="AK23" i="100"/>
  <c r="AK13" i="100"/>
  <c r="AI23" i="100"/>
  <c r="AJ13" i="100"/>
  <c r="AI13" i="100"/>
  <c r="AN13" i="100"/>
  <c r="AF13" i="100"/>
  <c r="AM13" i="100"/>
  <c r="AG13" i="100"/>
  <c r="AP13" i="100"/>
  <c r="AO13" i="100"/>
  <c r="AH13" i="100"/>
  <c r="AL13" i="100"/>
  <c r="AR23" i="114"/>
  <c r="AO23" i="114"/>
  <c r="AG23" i="114"/>
  <c r="AN23" i="114"/>
  <c r="AF23" i="114"/>
  <c r="AM23" i="114"/>
  <c r="AL23" i="114"/>
  <c r="AJ23" i="114"/>
  <c r="AP23" i="114"/>
  <c r="AK23" i="114"/>
  <c r="AR13" i="114"/>
  <c r="U4" i="114" s="1"/>
  <c r="AC134" i="131" s="1"/>
  <c r="AK13" i="114"/>
  <c r="AJ13" i="114"/>
  <c r="AI13" i="114"/>
  <c r="AH23" i="114"/>
  <c r="AN13" i="114"/>
  <c r="AF13" i="114"/>
  <c r="AM13" i="114"/>
  <c r="AO13" i="114"/>
  <c r="AP13" i="114"/>
  <c r="AL13" i="114"/>
  <c r="AH13" i="114"/>
  <c r="AI23" i="114"/>
  <c r="AG13" i="114"/>
  <c r="B23" i="113"/>
  <c r="B13" i="113"/>
  <c r="B23" i="128"/>
  <c r="B13" i="128"/>
  <c r="AN23" i="125"/>
  <c r="AF23" i="125"/>
  <c r="AM23" i="125"/>
  <c r="AL23" i="125"/>
  <c r="AK23" i="125"/>
  <c r="AI23" i="125"/>
  <c r="AO23" i="125"/>
  <c r="AR23" i="125"/>
  <c r="AJ23" i="125"/>
  <c r="AH23" i="125"/>
  <c r="AG23" i="125"/>
  <c r="AR13" i="125"/>
  <c r="AP23" i="125"/>
  <c r="AJ13" i="125"/>
  <c r="AI13" i="125"/>
  <c r="AP13" i="125"/>
  <c r="AH13" i="125"/>
  <c r="AO13" i="125"/>
  <c r="AG13" i="125"/>
  <c r="AM13" i="125"/>
  <c r="AL13" i="125"/>
  <c r="AN13" i="125"/>
  <c r="AK13" i="125"/>
  <c r="AF13" i="125"/>
  <c r="B23" i="124"/>
  <c r="B13" i="124"/>
  <c r="AN23" i="58"/>
  <c r="AF23" i="58"/>
  <c r="AM23" i="58"/>
  <c r="AL23" i="58"/>
  <c r="AK23" i="58"/>
  <c r="V4" i="58" s="1"/>
  <c r="AF112" i="131" s="1"/>
  <c r="AI23" i="58"/>
  <c r="AJ23" i="58"/>
  <c r="AH23" i="58"/>
  <c r="AG23" i="58"/>
  <c r="AR13" i="58"/>
  <c r="AP23" i="58"/>
  <c r="AO23" i="58"/>
  <c r="AN13" i="58"/>
  <c r="AF13" i="58"/>
  <c r="AM13" i="58"/>
  <c r="AJ13" i="58"/>
  <c r="AR23" i="58"/>
  <c r="AP13" i="58"/>
  <c r="AO13" i="58"/>
  <c r="AL13" i="58"/>
  <c r="AK13" i="58"/>
  <c r="U4" i="58" s="1"/>
  <c r="AC112" i="131" s="1"/>
  <c r="AH13" i="58"/>
  <c r="AG13" i="58"/>
  <c r="AI13" i="58"/>
  <c r="B23" i="57"/>
  <c r="B13" i="57"/>
  <c r="AJ23" i="64"/>
  <c r="AI23" i="64"/>
  <c r="AP23" i="64"/>
  <c r="V4" i="64" s="1"/>
  <c r="AF99" i="131" s="1"/>
  <c r="AH23" i="64"/>
  <c r="AR23" i="64"/>
  <c r="AO23" i="64"/>
  <c r="AG23" i="64"/>
  <c r="AM23" i="64"/>
  <c r="AF23" i="64"/>
  <c r="AN23" i="64"/>
  <c r="AJ13" i="64"/>
  <c r="AI13" i="64"/>
  <c r="AN13" i="64"/>
  <c r="AF13" i="64"/>
  <c r="AL23" i="64"/>
  <c r="AM13" i="64"/>
  <c r="AP13" i="64"/>
  <c r="AO13" i="64"/>
  <c r="AL13" i="64"/>
  <c r="AK23" i="64"/>
  <c r="AK13" i="64"/>
  <c r="AG13" i="64"/>
  <c r="AR13" i="64"/>
  <c r="AH13" i="64"/>
  <c r="B23" i="63"/>
  <c r="B13" i="63"/>
  <c r="B13" i="104"/>
  <c r="B23" i="104"/>
  <c r="AR23" i="98"/>
  <c r="AI23" i="98"/>
  <c r="AP23" i="98"/>
  <c r="AH23" i="98"/>
  <c r="AO23" i="98"/>
  <c r="AG23" i="98"/>
  <c r="AN23" i="98"/>
  <c r="AF23" i="98"/>
  <c r="AL23" i="98"/>
  <c r="AM23" i="98"/>
  <c r="AM13" i="98"/>
  <c r="AL13" i="98"/>
  <c r="AK13" i="98"/>
  <c r="AR13" i="98"/>
  <c r="AK23" i="98"/>
  <c r="AP13" i="98"/>
  <c r="AH13" i="98"/>
  <c r="AJ23" i="98"/>
  <c r="AO13" i="98"/>
  <c r="AG13" i="98"/>
  <c r="AF13" i="98"/>
  <c r="AN13" i="98"/>
  <c r="AJ13" i="98"/>
  <c r="AI13" i="98"/>
  <c r="B13" i="119"/>
  <c r="B23" i="119"/>
  <c r="AM23" i="116"/>
  <c r="AR13" i="116"/>
  <c r="AL23" i="116"/>
  <c r="AK23" i="116"/>
  <c r="AJ23" i="116"/>
  <c r="AR23" i="116"/>
  <c r="AP23" i="116"/>
  <c r="AH23" i="116"/>
  <c r="AO23" i="116"/>
  <c r="AN23" i="116"/>
  <c r="AF23" i="116"/>
  <c r="AG23" i="116"/>
  <c r="AI13" i="116"/>
  <c r="U4" i="116" s="1"/>
  <c r="AC136" i="131" s="1"/>
  <c r="AP13" i="116"/>
  <c r="AH13" i="116"/>
  <c r="AO13" i="116"/>
  <c r="AG13" i="116"/>
  <c r="AL13" i="116"/>
  <c r="AK13" i="116"/>
  <c r="AI23" i="116"/>
  <c r="AN13" i="116"/>
  <c r="AM13" i="116"/>
  <c r="AF13" i="116"/>
  <c r="AJ13" i="116"/>
  <c r="AM23" i="130"/>
  <c r="AR13" i="130"/>
  <c r="AL23" i="130"/>
  <c r="AR23" i="130"/>
  <c r="AK23" i="130"/>
  <c r="AJ23" i="130"/>
  <c r="AP23" i="130"/>
  <c r="AH23" i="130"/>
  <c r="AO23" i="130"/>
  <c r="AN23" i="130"/>
  <c r="AI23" i="130"/>
  <c r="AI13" i="130"/>
  <c r="AP13" i="130"/>
  <c r="AH13" i="130"/>
  <c r="AO13" i="130"/>
  <c r="AG13" i="130"/>
  <c r="AG23" i="130"/>
  <c r="AN13" i="130"/>
  <c r="AF13" i="130"/>
  <c r="AL13" i="130"/>
  <c r="AK13" i="130"/>
  <c r="AJ13" i="130"/>
  <c r="AM13" i="130"/>
  <c r="AF23" i="130"/>
  <c r="B23" i="129"/>
  <c r="B13" i="129"/>
  <c r="AB13" i="122"/>
  <c r="AM23" i="122"/>
  <c r="AL23" i="122"/>
  <c r="AK23" i="122"/>
  <c r="AJ23" i="122"/>
  <c r="AP23" i="122"/>
  <c r="AH23" i="122"/>
  <c r="AR13" i="122"/>
  <c r="AO23" i="122"/>
  <c r="AI23" i="122"/>
  <c r="AN23" i="122"/>
  <c r="AG23" i="122"/>
  <c r="AM13" i="122"/>
  <c r="AF23" i="122"/>
  <c r="AL13" i="122"/>
  <c r="AI13" i="122"/>
  <c r="AG13" i="122"/>
  <c r="AR23" i="122"/>
  <c r="AF13" i="122"/>
  <c r="AP13" i="122"/>
  <c r="AO13" i="122"/>
  <c r="AK13" i="122"/>
  <c r="AJ13" i="122"/>
  <c r="AH13" i="122"/>
  <c r="AN13" i="122"/>
  <c r="B23" i="121"/>
  <c r="B13" i="121"/>
  <c r="AR23" i="56"/>
  <c r="AI23" i="56"/>
  <c r="AP23" i="56"/>
  <c r="AH23" i="56"/>
  <c r="AO23" i="56"/>
  <c r="AG23" i="56"/>
  <c r="AN23" i="56"/>
  <c r="AF23" i="56"/>
  <c r="V4" i="56" s="1"/>
  <c r="AF113" i="131" s="1"/>
  <c r="AL23" i="56"/>
  <c r="AM23" i="56"/>
  <c r="AJ23" i="56"/>
  <c r="AI13" i="56"/>
  <c r="AK23" i="56"/>
  <c r="AP13" i="56"/>
  <c r="AH13" i="56"/>
  <c r="AM13" i="56"/>
  <c r="AN13" i="56"/>
  <c r="AL13" i="56"/>
  <c r="AK13" i="56"/>
  <c r="AJ13" i="56"/>
  <c r="AF13" i="56"/>
  <c r="AO13" i="56"/>
  <c r="AG13" i="56"/>
  <c r="AR13" i="56"/>
  <c r="AL23" i="70"/>
  <c r="AR23" i="70"/>
  <c r="AK23" i="70"/>
  <c r="AJ23" i="70"/>
  <c r="AI23" i="70"/>
  <c r="AO23" i="70"/>
  <c r="AG23" i="70"/>
  <c r="V4" i="70" s="1"/>
  <c r="AF105" i="131" s="1"/>
  <c r="AH23" i="70"/>
  <c r="AF23" i="70"/>
  <c r="AP23" i="70"/>
  <c r="AR13" i="70"/>
  <c r="AM23" i="70"/>
  <c r="AL13" i="70"/>
  <c r="AK13" i="70"/>
  <c r="AP13" i="70"/>
  <c r="AH13" i="70"/>
  <c r="AO13" i="70"/>
  <c r="AG13" i="70"/>
  <c r="AN13" i="70"/>
  <c r="AM13" i="70"/>
  <c r="AI13" i="70"/>
  <c r="AN23" i="70"/>
  <c r="AF13" i="70"/>
  <c r="AJ13" i="70"/>
  <c r="B23" i="69"/>
  <c r="B13" i="69"/>
  <c r="B23" i="37"/>
  <c r="B13" i="37"/>
  <c r="AP23" i="13"/>
  <c r="AH23" i="13"/>
  <c r="AO23" i="13"/>
  <c r="AG23" i="13"/>
  <c r="AN23" i="13"/>
  <c r="AF23" i="13"/>
  <c r="AM23" i="13"/>
  <c r="AR23" i="13"/>
  <c r="AK23" i="13"/>
  <c r="AJ23" i="13"/>
  <c r="AI23" i="13"/>
  <c r="AR13" i="13"/>
  <c r="AP13" i="13"/>
  <c r="AH13" i="13"/>
  <c r="AO13" i="13"/>
  <c r="AG13" i="13"/>
  <c r="AL23" i="13"/>
  <c r="AL13" i="13"/>
  <c r="AK13" i="13"/>
  <c r="AN13" i="13"/>
  <c r="AM13" i="13"/>
  <c r="AI13" i="13"/>
  <c r="AF13" i="13"/>
  <c r="AJ13" i="13"/>
  <c r="B23" i="14"/>
  <c r="B13" i="14"/>
  <c r="B13" i="16"/>
  <c r="B23" i="16"/>
  <c r="AR23" i="103"/>
  <c r="AP23" i="103"/>
  <c r="AH23" i="103"/>
  <c r="AO23" i="103"/>
  <c r="AG23" i="103"/>
  <c r="AR13" i="103"/>
  <c r="AN23" i="103"/>
  <c r="AF23" i="103"/>
  <c r="AM23" i="103"/>
  <c r="AK23" i="103"/>
  <c r="AJ23" i="103"/>
  <c r="AI23" i="103"/>
  <c r="AL13" i="103"/>
  <c r="AK13" i="103"/>
  <c r="AJ13" i="103"/>
  <c r="AL23" i="103"/>
  <c r="AO13" i="103"/>
  <c r="AG13" i="103"/>
  <c r="AN13" i="103"/>
  <c r="AF13" i="103"/>
  <c r="AP13" i="103"/>
  <c r="AM13" i="103"/>
  <c r="AH13" i="103"/>
  <c r="AI13" i="103"/>
  <c r="B23" i="102"/>
  <c r="B13" i="102"/>
  <c r="AR23" i="113"/>
  <c r="AL23" i="113"/>
  <c r="AK23" i="113"/>
  <c r="AJ23" i="113"/>
  <c r="AI23" i="113"/>
  <c r="AO23" i="113"/>
  <c r="AG23" i="113"/>
  <c r="AR13" i="113"/>
  <c r="AF23" i="113"/>
  <c r="AN23" i="113"/>
  <c r="AM23" i="113"/>
  <c r="AP13" i="113"/>
  <c r="AH13" i="113"/>
  <c r="AO13" i="113"/>
  <c r="AG13" i="113"/>
  <c r="AP23" i="113"/>
  <c r="AN13" i="113"/>
  <c r="AF13" i="113"/>
  <c r="AH23" i="113"/>
  <c r="AM13" i="113"/>
  <c r="AK13" i="113"/>
  <c r="AJ13" i="113"/>
  <c r="AL13" i="113"/>
  <c r="AI13" i="113"/>
  <c r="B23" i="112"/>
  <c r="B13" i="112"/>
  <c r="AO23" i="128"/>
  <c r="AN23" i="128"/>
  <c r="AR23" i="128"/>
  <c r="AM23" i="128"/>
  <c r="AL23" i="128"/>
  <c r="AJ23" i="128"/>
  <c r="AG23" i="128"/>
  <c r="AF23" i="128"/>
  <c r="AK23" i="128"/>
  <c r="AP23" i="128"/>
  <c r="AI23" i="128"/>
  <c r="AH23" i="128"/>
  <c r="AK13" i="128"/>
  <c r="AR13" i="128"/>
  <c r="AJ13" i="128"/>
  <c r="AI13" i="128"/>
  <c r="AP13" i="128"/>
  <c r="AH13" i="128"/>
  <c r="AN13" i="128"/>
  <c r="AF13" i="128"/>
  <c r="U4" i="128" s="1"/>
  <c r="AC124" i="131" s="1"/>
  <c r="AM13" i="128"/>
  <c r="AO13" i="128"/>
  <c r="AG13" i="128"/>
  <c r="AL13" i="128"/>
  <c r="B23" i="127"/>
  <c r="B13" i="127"/>
  <c r="AK23" i="124"/>
  <c r="AJ23" i="124"/>
  <c r="AI23" i="124"/>
  <c r="AP23" i="124"/>
  <c r="AH23" i="124"/>
  <c r="AN23" i="124"/>
  <c r="AF23" i="124"/>
  <c r="AR23" i="124"/>
  <c r="AR13" i="124"/>
  <c r="AO23" i="124"/>
  <c r="AL23" i="124"/>
  <c r="AO13" i="124"/>
  <c r="AP13" i="124"/>
  <c r="AG13" i="124"/>
  <c r="AN13" i="124"/>
  <c r="AF13" i="124"/>
  <c r="AM13" i="124"/>
  <c r="AL13" i="124"/>
  <c r="AM23" i="124"/>
  <c r="AJ13" i="124"/>
  <c r="AG23" i="124"/>
  <c r="AI13" i="124"/>
  <c r="AH13" i="124"/>
  <c r="AK13" i="124"/>
  <c r="B23" i="123"/>
  <c r="B13" i="123"/>
  <c r="AK23" i="57"/>
  <c r="AJ23" i="57"/>
  <c r="AI23" i="57"/>
  <c r="AP23" i="57"/>
  <c r="AH23" i="57"/>
  <c r="AN23" i="57"/>
  <c r="AF23" i="57"/>
  <c r="AO23" i="57"/>
  <c r="AR13" i="57"/>
  <c r="AM23" i="57"/>
  <c r="AR23" i="57"/>
  <c r="AG23" i="57"/>
  <c r="AK13" i="57"/>
  <c r="AJ13" i="57"/>
  <c r="AO13" i="57"/>
  <c r="AG13" i="57"/>
  <c r="AL23" i="57"/>
  <c r="AP13" i="57"/>
  <c r="AN13" i="57"/>
  <c r="AM13" i="57"/>
  <c r="AI13" i="57"/>
  <c r="AH13" i="57"/>
  <c r="AL13" i="57"/>
  <c r="AF13" i="57"/>
  <c r="U4" i="57" s="1"/>
  <c r="AC111" i="131" s="1"/>
  <c r="B23" i="62"/>
  <c r="B13" i="62"/>
  <c r="B23" i="66"/>
  <c r="B13" i="66"/>
  <c r="AO23" i="63"/>
  <c r="AG23" i="63"/>
  <c r="AN23" i="63"/>
  <c r="AF23" i="63"/>
  <c r="V4" i="63" s="1"/>
  <c r="AF98" i="131" s="1"/>
  <c r="AR23" i="63"/>
  <c r="AM23" i="63"/>
  <c r="AL23" i="63"/>
  <c r="AJ23" i="63"/>
  <c r="AP23" i="63"/>
  <c r="AK23" i="63"/>
  <c r="AI23" i="63"/>
  <c r="AO13" i="63"/>
  <c r="AG13" i="63"/>
  <c r="AN13" i="63"/>
  <c r="AF13" i="63"/>
  <c r="AH23" i="63"/>
  <c r="AK13" i="63"/>
  <c r="AR13" i="63"/>
  <c r="AJ13" i="63"/>
  <c r="AP13" i="63"/>
  <c r="AL13" i="63"/>
  <c r="AI13" i="63"/>
  <c r="AH13" i="63"/>
  <c r="AM13" i="63"/>
  <c r="G23" i="63"/>
  <c r="W13" i="104"/>
  <c r="H13" i="101"/>
  <c r="AA13" i="100"/>
  <c r="I13" i="114"/>
  <c r="V13" i="128"/>
  <c r="F13" i="126"/>
  <c r="V13" i="63"/>
  <c r="G13" i="63"/>
  <c r="D13" i="119"/>
  <c r="AB23" i="63"/>
  <c r="K13" i="98"/>
  <c r="BF21" i="130"/>
  <c r="BE21" i="130" s="1"/>
  <c r="BD21" i="130" s="1"/>
  <c r="BH21" i="60"/>
  <c r="BI21" i="60" s="1"/>
  <c r="BJ21" i="60" s="1"/>
  <c r="AB13" i="63"/>
  <c r="J13" i="63"/>
  <c r="AC13" i="63"/>
  <c r="W23" i="63"/>
  <c r="BF21" i="119"/>
  <c r="BE21" i="119" s="1"/>
  <c r="BD21" i="119" s="1"/>
  <c r="E13" i="63"/>
  <c r="Y23" i="63"/>
  <c r="BF21" i="116"/>
  <c r="BE21" i="116" s="1"/>
  <c r="BD21" i="116" s="1"/>
  <c r="BF21" i="121"/>
  <c r="BE21" i="121" s="1"/>
  <c r="BD21" i="121" s="1"/>
  <c r="BF21" i="102"/>
  <c r="BE21" i="102" s="1"/>
  <c r="BD21" i="102" s="1"/>
  <c r="BF21" i="125"/>
  <c r="BE21" i="125" s="1"/>
  <c r="BD21" i="125" s="1"/>
  <c r="BF21" i="120"/>
  <c r="BE21" i="120" s="1"/>
  <c r="BD21" i="120" s="1"/>
  <c r="BH21" i="66"/>
  <c r="BI21" i="66" s="1"/>
  <c r="BJ21" i="66" s="1"/>
  <c r="BH21" i="68"/>
  <c r="BI21" i="68" s="1"/>
  <c r="BJ21" i="68" s="1"/>
  <c r="BH21" i="101"/>
  <c r="BI21" i="101" s="1"/>
  <c r="BJ21" i="101" s="1"/>
  <c r="BH21" i="103"/>
  <c r="BI21" i="103" s="1"/>
  <c r="BJ21" i="103" s="1"/>
  <c r="BH21" i="109"/>
  <c r="BI21" i="109" s="1"/>
  <c r="BJ21" i="109" s="1"/>
  <c r="W13" i="63"/>
  <c r="M23" i="63"/>
  <c r="AQ23" i="63"/>
  <c r="BH21" i="112"/>
  <c r="BI21" i="112" s="1"/>
  <c r="BJ21" i="112" s="1"/>
  <c r="M13" i="63"/>
  <c r="AQ13" i="63"/>
  <c r="H23" i="63"/>
  <c r="N23" i="63"/>
  <c r="BF21" i="111"/>
  <c r="BE21" i="111" s="1"/>
  <c r="BD21" i="111" s="1"/>
  <c r="BF21" i="124"/>
  <c r="BE21" i="124" s="1"/>
  <c r="BD21" i="124" s="1"/>
  <c r="H13" i="63"/>
  <c r="N13" i="63"/>
  <c r="J23" i="63"/>
  <c r="I23" i="63"/>
  <c r="AA23" i="63"/>
  <c r="I13" i="63"/>
  <c r="AA13" i="63"/>
  <c r="L23" i="63"/>
  <c r="D23" i="63"/>
  <c r="D13" i="63"/>
  <c r="L13" i="63"/>
  <c r="Z23" i="56"/>
  <c r="F23" i="56"/>
  <c r="U23" i="56"/>
  <c r="K23" i="56"/>
  <c r="U13" i="56"/>
  <c r="K13" i="56"/>
  <c r="Z13" i="56"/>
  <c r="F13" i="56"/>
  <c r="V23" i="57"/>
  <c r="G23" i="57"/>
  <c r="V13" i="57"/>
  <c r="G13" i="57"/>
  <c r="I23" i="58"/>
  <c r="I13" i="58"/>
  <c r="J23" i="59"/>
  <c r="Y23" i="59"/>
  <c r="J13" i="59"/>
  <c r="C23" i="60"/>
  <c r="C13" i="60"/>
  <c r="AB23" i="64"/>
  <c r="AQ23" i="64"/>
  <c r="M23" i="64"/>
  <c r="AB13" i="64"/>
  <c r="AQ13" i="64"/>
  <c r="M13" i="64"/>
  <c r="D23" i="117"/>
  <c r="D13" i="117"/>
  <c r="Y23" i="55"/>
  <c r="J23" i="55"/>
  <c r="J13" i="55"/>
  <c r="N23" i="70"/>
  <c r="AC23" i="70"/>
  <c r="N13" i="70"/>
  <c r="AC13" i="70"/>
  <c r="N23" i="99"/>
  <c r="AC23" i="99"/>
  <c r="N13" i="99"/>
  <c r="AC13" i="99"/>
  <c r="Y23" i="100"/>
  <c r="J23" i="100"/>
  <c r="J13" i="100"/>
  <c r="E23" i="102"/>
  <c r="E13" i="102"/>
  <c r="G23" i="117"/>
  <c r="V23" i="117"/>
  <c r="V13" i="117"/>
  <c r="G13" i="117"/>
  <c r="N23" i="55"/>
  <c r="AC23" i="55"/>
  <c r="N13" i="55"/>
  <c r="AC13" i="55"/>
  <c r="Y23" i="56"/>
  <c r="J23" i="56"/>
  <c r="J13" i="56"/>
  <c r="AC23" i="57"/>
  <c r="N23" i="57"/>
  <c r="AC13" i="57"/>
  <c r="N13" i="57"/>
  <c r="H23" i="58"/>
  <c r="W23" i="58"/>
  <c r="H13" i="58"/>
  <c r="W13" i="58"/>
  <c r="BF21" i="59"/>
  <c r="BE21" i="59" s="1"/>
  <c r="BD21" i="59" s="1"/>
  <c r="I23" i="59"/>
  <c r="I13" i="59"/>
  <c r="J23" i="60"/>
  <c r="Y23" i="60"/>
  <c r="J13" i="60"/>
  <c r="N23" i="61"/>
  <c r="AC23" i="61"/>
  <c r="N13" i="61"/>
  <c r="AC13" i="61"/>
  <c r="J23" i="62"/>
  <c r="Y23" i="62"/>
  <c r="J13" i="62"/>
  <c r="D23" i="64"/>
  <c r="D13" i="64"/>
  <c r="AA23" i="64"/>
  <c r="L23" i="64"/>
  <c r="AA13" i="64"/>
  <c r="L13" i="64"/>
  <c r="V23" i="65"/>
  <c r="G23" i="65"/>
  <c r="G13" i="65"/>
  <c r="V13" i="65"/>
  <c r="W23" i="66"/>
  <c r="H23" i="66"/>
  <c r="W13" i="66"/>
  <c r="H13" i="66"/>
  <c r="BF21" i="67"/>
  <c r="BE21" i="67" s="1"/>
  <c r="BD21" i="67" s="1"/>
  <c r="J23" i="67"/>
  <c r="Y23" i="67"/>
  <c r="J13" i="67"/>
  <c r="C23" i="68"/>
  <c r="C13" i="68"/>
  <c r="Z23" i="68"/>
  <c r="F23" i="68"/>
  <c r="U23" i="68"/>
  <c r="K23" i="68"/>
  <c r="U13" i="68"/>
  <c r="K13" i="68"/>
  <c r="Z13" i="68"/>
  <c r="F13" i="68"/>
  <c r="N23" i="69"/>
  <c r="AC23" i="69"/>
  <c r="AC13" i="69"/>
  <c r="N13" i="69"/>
  <c r="J23" i="70"/>
  <c r="Y23" i="70"/>
  <c r="J13" i="70"/>
  <c r="AC23" i="98"/>
  <c r="N23" i="98"/>
  <c r="N13" i="98"/>
  <c r="J23" i="99"/>
  <c r="Y23" i="99"/>
  <c r="N23" i="100"/>
  <c r="AC23" i="100"/>
  <c r="N13" i="100"/>
  <c r="AC13" i="100"/>
  <c r="W23" i="101"/>
  <c r="H23" i="101"/>
  <c r="W13" i="101"/>
  <c r="I23" i="102"/>
  <c r="I13" i="102"/>
  <c r="D23" i="103"/>
  <c r="D13" i="103"/>
  <c r="AA23" i="103"/>
  <c r="L23" i="103"/>
  <c r="L13" i="103"/>
  <c r="AA13" i="103"/>
  <c r="H23" i="104"/>
  <c r="W23" i="104"/>
  <c r="H13" i="104"/>
  <c r="BF21" i="105"/>
  <c r="BE21" i="105" s="1"/>
  <c r="BD21" i="105" s="1"/>
  <c r="C23" i="105"/>
  <c r="C13" i="105"/>
  <c r="U23" i="105"/>
  <c r="K23" i="105"/>
  <c r="Z23" i="105"/>
  <c r="F23" i="105"/>
  <c r="U13" i="105"/>
  <c r="K13" i="105"/>
  <c r="Z13" i="105"/>
  <c r="F13" i="105"/>
  <c r="Y23" i="109"/>
  <c r="J23" i="109"/>
  <c r="J13" i="109"/>
  <c r="E23" i="110"/>
  <c r="E13" i="110"/>
  <c r="M23" i="110"/>
  <c r="AB23" i="110"/>
  <c r="AQ23" i="110"/>
  <c r="AQ13" i="110"/>
  <c r="M13" i="110"/>
  <c r="AB13" i="110"/>
  <c r="G23" i="111"/>
  <c r="V23" i="111"/>
  <c r="V13" i="111"/>
  <c r="G23" i="112"/>
  <c r="V23" i="112"/>
  <c r="V13" i="112"/>
  <c r="G13" i="112"/>
  <c r="Y23" i="113"/>
  <c r="J23" i="113"/>
  <c r="J13" i="113"/>
  <c r="E23" i="114"/>
  <c r="E13" i="114"/>
  <c r="AQ23" i="114"/>
  <c r="M23" i="114"/>
  <c r="AB23" i="114"/>
  <c r="AQ13" i="114"/>
  <c r="M13" i="114"/>
  <c r="AB13" i="114"/>
  <c r="G23" i="115"/>
  <c r="V23" i="115"/>
  <c r="G13" i="115"/>
  <c r="V13" i="115"/>
  <c r="H23" i="116"/>
  <c r="W23" i="116"/>
  <c r="W13" i="116"/>
  <c r="H13" i="116"/>
  <c r="BF21" i="117"/>
  <c r="BE21" i="117" s="1"/>
  <c r="BD21" i="117" s="1"/>
  <c r="C23" i="117"/>
  <c r="C13" i="117"/>
  <c r="Z23" i="117"/>
  <c r="F23" i="117"/>
  <c r="U23" i="117"/>
  <c r="K23" i="117"/>
  <c r="U13" i="117"/>
  <c r="K13" i="117"/>
  <c r="Z13" i="117"/>
  <c r="E23" i="118"/>
  <c r="AQ23" i="118"/>
  <c r="M23" i="118"/>
  <c r="AB23" i="118"/>
  <c r="AB13" i="118"/>
  <c r="AQ13" i="118"/>
  <c r="G23" i="119"/>
  <c r="V23" i="119"/>
  <c r="G13" i="119"/>
  <c r="J23" i="120"/>
  <c r="Y23" i="120"/>
  <c r="J13" i="120"/>
  <c r="E23" i="121"/>
  <c r="E13" i="121"/>
  <c r="AB23" i="121"/>
  <c r="AQ23" i="121"/>
  <c r="M23" i="121"/>
  <c r="AB13" i="121"/>
  <c r="AQ13" i="121"/>
  <c r="M13" i="121"/>
  <c r="H23" i="122"/>
  <c r="W23" i="122"/>
  <c r="H13" i="122"/>
  <c r="W13" i="122"/>
  <c r="BF21" i="123"/>
  <c r="BE21" i="123" s="1"/>
  <c r="BD21" i="123" s="1"/>
  <c r="C23" i="123"/>
  <c r="C13" i="123"/>
  <c r="F23" i="123"/>
  <c r="U23" i="123"/>
  <c r="K23" i="123"/>
  <c r="Z23" i="123"/>
  <c r="Z13" i="123"/>
  <c r="F13" i="123"/>
  <c r="U13" i="123"/>
  <c r="K13" i="123"/>
  <c r="E23" i="124"/>
  <c r="E13" i="124"/>
  <c r="M23" i="124"/>
  <c r="AB23" i="124"/>
  <c r="AQ23" i="124"/>
  <c r="AQ13" i="124"/>
  <c r="M13" i="124"/>
  <c r="AB13" i="124"/>
  <c r="G23" i="125"/>
  <c r="V23" i="125"/>
  <c r="V13" i="125"/>
  <c r="G13" i="125"/>
  <c r="I23" i="128"/>
  <c r="I13" i="128"/>
  <c r="E23" i="129"/>
  <c r="E13" i="129"/>
  <c r="AB23" i="129"/>
  <c r="M23" i="129"/>
  <c r="AQ23" i="129"/>
  <c r="AB13" i="129"/>
  <c r="AQ13" i="129"/>
  <c r="M13" i="129"/>
  <c r="C23" i="67"/>
  <c r="C13" i="67"/>
  <c r="G23" i="69"/>
  <c r="V23" i="69"/>
  <c r="G13" i="69"/>
  <c r="V13" i="69"/>
  <c r="U23" i="70"/>
  <c r="K23" i="70"/>
  <c r="Z23" i="70"/>
  <c r="F23" i="70"/>
  <c r="Z13" i="70"/>
  <c r="F13" i="70"/>
  <c r="U13" i="70"/>
  <c r="K13" i="70"/>
  <c r="Z23" i="99"/>
  <c r="F23" i="99"/>
  <c r="U23" i="99"/>
  <c r="K23" i="99"/>
  <c r="Z13" i="99"/>
  <c r="F13" i="99"/>
  <c r="U13" i="99"/>
  <c r="K13" i="99"/>
  <c r="C23" i="120"/>
  <c r="C13" i="120"/>
  <c r="I23" i="122"/>
  <c r="I13" i="122"/>
  <c r="L23" i="123"/>
  <c r="AA23" i="123"/>
  <c r="L13" i="123"/>
  <c r="AA13" i="123"/>
  <c r="G23" i="127"/>
  <c r="V23" i="127"/>
  <c r="V13" i="127"/>
  <c r="G13" i="127"/>
  <c r="J23" i="128"/>
  <c r="Y23" i="128"/>
  <c r="J13" i="128"/>
  <c r="W23" i="55"/>
  <c r="H23" i="55"/>
  <c r="H13" i="55"/>
  <c r="W13" i="55"/>
  <c r="D23" i="56"/>
  <c r="D13" i="56"/>
  <c r="AA23" i="56"/>
  <c r="L23" i="56"/>
  <c r="AA13" i="56"/>
  <c r="L13" i="56"/>
  <c r="H23" i="57"/>
  <c r="W23" i="57"/>
  <c r="W13" i="57"/>
  <c r="H13" i="57"/>
  <c r="J23" i="58"/>
  <c r="Y23" i="58"/>
  <c r="J13" i="58"/>
  <c r="C23" i="59"/>
  <c r="C13" i="59"/>
  <c r="U23" i="59"/>
  <c r="K23" i="59"/>
  <c r="Z23" i="59"/>
  <c r="F23" i="59"/>
  <c r="Z13" i="59"/>
  <c r="F13" i="59"/>
  <c r="U13" i="59"/>
  <c r="K13" i="59"/>
  <c r="D23" i="60"/>
  <c r="D13" i="60"/>
  <c r="AA23" i="60"/>
  <c r="L23" i="60"/>
  <c r="L13" i="60"/>
  <c r="AA13" i="60"/>
  <c r="H23" i="61"/>
  <c r="W23" i="61"/>
  <c r="W13" i="61"/>
  <c r="H13" i="61"/>
  <c r="D23" i="62"/>
  <c r="D13" i="62"/>
  <c r="L23" i="62"/>
  <c r="AA23" i="62"/>
  <c r="L13" i="62"/>
  <c r="AA13" i="62"/>
  <c r="N23" i="64"/>
  <c r="AC23" i="64"/>
  <c r="N13" i="64"/>
  <c r="AC13" i="64"/>
  <c r="I23" i="65"/>
  <c r="I13" i="65"/>
  <c r="J23" i="66"/>
  <c r="J13" i="66"/>
  <c r="Y23" i="66"/>
  <c r="D23" i="67"/>
  <c r="D13" i="67"/>
  <c r="L23" i="67"/>
  <c r="AA23" i="67"/>
  <c r="L13" i="67"/>
  <c r="AA13" i="67"/>
  <c r="E23" i="68"/>
  <c r="E13" i="68"/>
  <c r="AB23" i="68"/>
  <c r="AQ23" i="68"/>
  <c r="M23" i="68"/>
  <c r="AB13" i="68"/>
  <c r="AQ13" i="68"/>
  <c r="M13" i="68"/>
  <c r="H23" i="69"/>
  <c r="W23" i="69"/>
  <c r="H13" i="69"/>
  <c r="W13" i="69"/>
  <c r="D23" i="70"/>
  <c r="D13" i="70"/>
  <c r="L23" i="70"/>
  <c r="AA23" i="70"/>
  <c r="AA13" i="70"/>
  <c r="L13" i="70"/>
  <c r="H23" i="98"/>
  <c r="W23" i="98"/>
  <c r="H13" i="98"/>
  <c r="W13" i="98"/>
  <c r="D23" i="99"/>
  <c r="D13" i="99"/>
  <c r="AA23" i="99"/>
  <c r="L23" i="99"/>
  <c r="AA13" i="99"/>
  <c r="L13" i="99"/>
  <c r="H23" i="100"/>
  <c r="W23" i="100"/>
  <c r="H13" i="100"/>
  <c r="W13" i="100"/>
  <c r="J23" i="101"/>
  <c r="Y23" i="101"/>
  <c r="J13" i="101"/>
  <c r="C23" i="102"/>
  <c r="C13" i="102"/>
  <c r="U23" i="102"/>
  <c r="K23" i="102"/>
  <c r="Z23" i="102"/>
  <c r="F23" i="102"/>
  <c r="F13" i="102"/>
  <c r="U13" i="102"/>
  <c r="K13" i="102"/>
  <c r="Z13" i="102"/>
  <c r="V4" i="103"/>
  <c r="AF146" i="131" s="1"/>
  <c r="N23" i="103"/>
  <c r="AC23" i="103"/>
  <c r="AC13" i="103"/>
  <c r="Y23" i="104"/>
  <c r="J23" i="104"/>
  <c r="J13" i="104"/>
  <c r="E23" i="105"/>
  <c r="E13" i="105"/>
  <c r="M23" i="105"/>
  <c r="AB23" i="105"/>
  <c r="AQ23" i="105"/>
  <c r="AB13" i="105"/>
  <c r="AQ13" i="105"/>
  <c r="M13" i="105"/>
  <c r="D23" i="109"/>
  <c r="D13" i="109"/>
  <c r="L23" i="109"/>
  <c r="AA23" i="109"/>
  <c r="L13" i="109"/>
  <c r="AA13" i="109"/>
  <c r="V23" i="110"/>
  <c r="G23" i="110"/>
  <c r="G13" i="110"/>
  <c r="V13" i="110"/>
  <c r="I23" i="111"/>
  <c r="I13" i="111"/>
  <c r="I23" i="112"/>
  <c r="I13" i="112"/>
  <c r="BH21" i="113"/>
  <c r="BI21" i="113" s="1"/>
  <c r="BJ21" i="113" s="1"/>
  <c r="D23" i="113"/>
  <c r="D13" i="113"/>
  <c r="AA23" i="113"/>
  <c r="L23" i="113"/>
  <c r="L13" i="113"/>
  <c r="AA13" i="113"/>
  <c r="G23" i="114"/>
  <c r="V23" i="114"/>
  <c r="G13" i="114"/>
  <c r="V13" i="114"/>
  <c r="I23" i="115"/>
  <c r="I13" i="115"/>
  <c r="J23" i="116"/>
  <c r="Y23" i="116"/>
  <c r="J13" i="116"/>
  <c r="E23" i="117"/>
  <c r="E13" i="117"/>
  <c r="AQ23" i="117"/>
  <c r="M23" i="117"/>
  <c r="AB23" i="117"/>
  <c r="M13" i="117"/>
  <c r="AB13" i="117"/>
  <c r="AQ13" i="117"/>
  <c r="G23" i="118"/>
  <c r="V23" i="118"/>
  <c r="V13" i="118"/>
  <c r="G13" i="118"/>
  <c r="I23" i="119"/>
  <c r="I13" i="119"/>
  <c r="D23" i="120"/>
  <c r="D13" i="120"/>
  <c r="L23" i="120"/>
  <c r="AA23" i="120"/>
  <c r="AA13" i="120"/>
  <c r="G23" i="121"/>
  <c r="V23" i="121"/>
  <c r="G13" i="121"/>
  <c r="V13" i="121"/>
  <c r="Y23" i="122"/>
  <c r="J23" i="122"/>
  <c r="J13" i="122"/>
  <c r="E23" i="123"/>
  <c r="E13" i="123"/>
  <c r="AQ23" i="123"/>
  <c r="M23" i="123"/>
  <c r="AB23" i="123"/>
  <c r="AQ13" i="123"/>
  <c r="M13" i="123"/>
  <c r="AB13" i="123"/>
  <c r="V23" i="124"/>
  <c r="G23" i="124"/>
  <c r="G13" i="124"/>
  <c r="V13" i="124"/>
  <c r="I23" i="125"/>
  <c r="I13" i="125"/>
  <c r="D23" i="126"/>
  <c r="D13" i="126"/>
  <c r="AA23" i="126"/>
  <c r="L23" i="126"/>
  <c r="L13" i="126"/>
  <c r="AA13" i="126"/>
  <c r="H23" i="127"/>
  <c r="W23" i="127"/>
  <c r="H13" i="127"/>
  <c r="W13" i="127"/>
  <c r="AC13" i="98"/>
  <c r="M13" i="118"/>
  <c r="Z13" i="115"/>
  <c r="G23" i="55"/>
  <c r="V23" i="55"/>
  <c r="G13" i="55"/>
  <c r="V13" i="55"/>
  <c r="Z23" i="60"/>
  <c r="F23" i="60"/>
  <c r="U23" i="60"/>
  <c r="K23" i="60"/>
  <c r="Z13" i="60"/>
  <c r="F13" i="60"/>
  <c r="U13" i="60"/>
  <c r="K13" i="60"/>
  <c r="V23" i="61"/>
  <c r="G23" i="61"/>
  <c r="G13" i="61"/>
  <c r="V13" i="61"/>
  <c r="U23" i="62"/>
  <c r="K23" i="62"/>
  <c r="Z23" i="62"/>
  <c r="F23" i="62"/>
  <c r="F13" i="62"/>
  <c r="U13" i="62"/>
  <c r="K13" i="62"/>
  <c r="Z13" i="62"/>
  <c r="AA23" i="68"/>
  <c r="L23" i="68"/>
  <c r="L13" i="68"/>
  <c r="AA13" i="68"/>
  <c r="C23" i="99"/>
  <c r="C13" i="99"/>
  <c r="J23" i="102"/>
  <c r="Y23" i="102"/>
  <c r="J13" i="102"/>
  <c r="AB23" i="103"/>
  <c r="AQ23" i="103"/>
  <c r="M23" i="103"/>
  <c r="M13" i="103"/>
  <c r="AB13" i="103"/>
  <c r="AQ13" i="103"/>
  <c r="D23" i="105"/>
  <c r="Z23" i="109"/>
  <c r="F23" i="109"/>
  <c r="U23" i="109"/>
  <c r="K23" i="109"/>
  <c r="Z13" i="109"/>
  <c r="F13" i="109"/>
  <c r="U13" i="109"/>
  <c r="K13" i="109"/>
  <c r="N23" i="110"/>
  <c r="AC23" i="110"/>
  <c r="N13" i="110"/>
  <c r="AC13" i="110"/>
  <c r="W23" i="111"/>
  <c r="H23" i="111"/>
  <c r="W13" i="111"/>
  <c r="H13" i="111"/>
  <c r="H23" i="112"/>
  <c r="W23" i="112"/>
  <c r="W13" i="112"/>
  <c r="H13" i="112"/>
  <c r="U23" i="120"/>
  <c r="K23" i="120"/>
  <c r="Z23" i="120"/>
  <c r="F23" i="120"/>
  <c r="Z13" i="120"/>
  <c r="K13" i="120"/>
  <c r="U13" i="120"/>
  <c r="F13" i="120"/>
  <c r="D23" i="123"/>
  <c r="D13" i="123"/>
  <c r="AC23" i="124"/>
  <c r="N23" i="124"/>
  <c r="N13" i="124"/>
  <c r="AC13" i="124"/>
  <c r="H23" i="125"/>
  <c r="W23" i="125"/>
  <c r="W13" i="125"/>
  <c r="H13" i="125"/>
  <c r="I23" i="55"/>
  <c r="I13" i="55"/>
  <c r="E23" i="56"/>
  <c r="E13" i="56"/>
  <c r="AQ23" i="56"/>
  <c r="M23" i="56"/>
  <c r="AB23" i="56"/>
  <c r="AB13" i="56"/>
  <c r="AQ13" i="56"/>
  <c r="M13" i="56"/>
  <c r="I23" i="57"/>
  <c r="I13" i="57"/>
  <c r="BF21" i="58"/>
  <c r="BE21" i="58" s="1"/>
  <c r="BD21" i="58" s="1"/>
  <c r="C23" i="58"/>
  <c r="C13" i="58"/>
  <c r="U23" i="58"/>
  <c r="K23" i="58"/>
  <c r="Z23" i="58"/>
  <c r="F23" i="58"/>
  <c r="U13" i="58"/>
  <c r="K13" i="58"/>
  <c r="Z13" i="58"/>
  <c r="F13" i="58"/>
  <c r="D23" i="59"/>
  <c r="D13" i="59"/>
  <c r="L23" i="59"/>
  <c r="AA23" i="59"/>
  <c r="AA13" i="59"/>
  <c r="L13" i="59"/>
  <c r="E23" i="60"/>
  <c r="E13" i="60"/>
  <c r="AB23" i="60"/>
  <c r="AQ23" i="60"/>
  <c r="M23" i="60"/>
  <c r="AQ13" i="60"/>
  <c r="M13" i="60"/>
  <c r="AB13" i="60"/>
  <c r="I23" i="61"/>
  <c r="I13" i="61"/>
  <c r="E23" i="62"/>
  <c r="E13" i="62"/>
  <c r="M23" i="62"/>
  <c r="AB23" i="62"/>
  <c r="AQ23" i="62"/>
  <c r="M13" i="62"/>
  <c r="AB13" i="62"/>
  <c r="AQ13" i="62"/>
  <c r="G23" i="64"/>
  <c r="V23" i="64"/>
  <c r="G13" i="64"/>
  <c r="V13" i="64"/>
  <c r="Y23" i="65"/>
  <c r="J23" i="65"/>
  <c r="J13" i="65"/>
  <c r="C23" i="66"/>
  <c r="C13" i="66"/>
  <c r="U23" i="66"/>
  <c r="K23" i="66"/>
  <c r="Z23" i="66"/>
  <c r="F23" i="66"/>
  <c r="F13" i="66"/>
  <c r="U13" i="66"/>
  <c r="K13" i="66"/>
  <c r="Z13" i="66"/>
  <c r="E23" i="67"/>
  <c r="E13" i="67"/>
  <c r="AB23" i="67"/>
  <c r="AQ23" i="67"/>
  <c r="M23" i="67"/>
  <c r="M13" i="67"/>
  <c r="AB13" i="67"/>
  <c r="AQ13" i="67"/>
  <c r="N23" i="68"/>
  <c r="AC23" i="68"/>
  <c r="AC13" i="68"/>
  <c r="N13" i="68"/>
  <c r="I23" i="69"/>
  <c r="I13" i="69"/>
  <c r="E23" i="70"/>
  <c r="E13" i="70"/>
  <c r="M23" i="70"/>
  <c r="AB23" i="70"/>
  <c r="AQ23" i="70"/>
  <c r="AB13" i="70"/>
  <c r="AQ13" i="70"/>
  <c r="M13" i="70"/>
  <c r="I23" i="98"/>
  <c r="I13" i="98"/>
  <c r="E23" i="99"/>
  <c r="E13" i="99"/>
  <c r="AB23" i="99"/>
  <c r="AQ23" i="99"/>
  <c r="M23" i="99"/>
  <c r="AQ13" i="99"/>
  <c r="M13" i="99"/>
  <c r="I23" i="100"/>
  <c r="C23" i="101"/>
  <c r="C13" i="101"/>
  <c r="U23" i="101"/>
  <c r="K23" i="101"/>
  <c r="Z23" i="101"/>
  <c r="F23" i="101"/>
  <c r="F13" i="101"/>
  <c r="U13" i="101"/>
  <c r="K13" i="101"/>
  <c r="D23" i="102"/>
  <c r="D13" i="102"/>
  <c r="L23" i="102"/>
  <c r="AA23" i="102"/>
  <c r="L13" i="102"/>
  <c r="AA13" i="102"/>
  <c r="G23" i="103"/>
  <c r="V23" i="103"/>
  <c r="V13" i="103"/>
  <c r="G13" i="103"/>
  <c r="C23" i="104"/>
  <c r="C13" i="104"/>
  <c r="Z23" i="104"/>
  <c r="F23" i="104"/>
  <c r="U23" i="104"/>
  <c r="K23" i="104"/>
  <c r="U13" i="104"/>
  <c r="K13" i="104"/>
  <c r="Z13" i="104"/>
  <c r="F13" i="104"/>
  <c r="N23" i="105"/>
  <c r="AC23" i="105"/>
  <c r="AC13" i="105"/>
  <c r="N13" i="105"/>
  <c r="E23" i="109"/>
  <c r="E13" i="109"/>
  <c r="AQ23" i="109"/>
  <c r="AB23" i="109"/>
  <c r="M23" i="109"/>
  <c r="AQ13" i="109"/>
  <c r="M13" i="109"/>
  <c r="AB13" i="109"/>
  <c r="W23" i="110"/>
  <c r="H23" i="110"/>
  <c r="W13" i="110"/>
  <c r="H13" i="110"/>
  <c r="J23" i="111"/>
  <c r="Y23" i="111"/>
  <c r="J13" i="111"/>
  <c r="J23" i="112"/>
  <c r="Y23" i="112"/>
  <c r="J13" i="112"/>
  <c r="E23" i="113"/>
  <c r="E13" i="113"/>
  <c r="AQ23" i="113"/>
  <c r="M23" i="113"/>
  <c r="AB23" i="113"/>
  <c r="AB13" i="113"/>
  <c r="AQ13" i="113"/>
  <c r="M13" i="113"/>
  <c r="W23" i="114"/>
  <c r="H23" i="114"/>
  <c r="H13" i="114"/>
  <c r="W13" i="114"/>
  <c r="BF21" i="115"/>
  <c r="BE21" i="115" s="1"/>
  <c r="BD21" i="115" s="1"/>
  <c r="J23" i="115"/>
  <c r="Y23" i="115"/>
  <c r="J13" i="115"/>
  <c r="C23" i="116"/>
  <c r="C13" i="116"/>
  <c r="U23" i="116"/>
  <c r="K23" i="116"/>
  <c r="Z23" i="116"/>
  <c r="F23" i="116"/>
  <c r="F13" i="116"/>
  <c r="U13" i="116"/>
  <c r="K13" i="116"/>
  <c r="Z13" i="116"/>
  <c r="N23" i="117"/>
  <c r="AC23" i="117"/>
  <c r="AC13" i="117"/>
  <c r="U4" i="117"/>
  <c r="AC137" i="131" s="1"/>
  <c r="W23" i="118"/>
  <c r="H23" i="118"/>
  <c r="H13" i="118"/>
  <c r="J23" i="119"/>
  <c r="Y23" i="119"/>
  <c r="J13" i="119"/>
  <c r="E23" i="120"/>
  <c r="E13" i="120"/>
  <c r="M23" i="120"/>
  <c r="AB23" i="120"/>
  <c r="AQ23" i="120"/>
  <c r="AQ13" i="120"/>
  <c r="AB13" i="120"/>
  <c r="M13" i="120"/>
  <c r="W23" i="121"/>
  <c r="H23" i="121"/>
  <c r="H13" i="121"/>
  <c r="W13" i="121"/>
  <c r="BF21" i="122"/>
  <c r="BE21" i="122" s="1"/>
  <c r="BD21" i="122" s="1"/>
  <c r="C23" i="122"/>
  <c r="C13" i="122"/>
  <c r="Z23" i="122"/>
  <c r="F23" i="122"/>
  <c r="U23" i="122"/>
  <c r="K23" i="122"/>
  <c r="Z13" i="122"/>
  <c r="F13" i="122"/>
  <c r="U13" i="122"/>
  <c r="K13" i="122"/>
  <c r="N23" i="123"/>
  <c r="AC23" i="123"/>
  <c r="N13" i="123"/>
  <c r="AC13" i="123"/>
  <c r="W23" i="124"/>
  <c r="H23" i="124"/>
  <c r="W13" i="124"/>
  <c r="H13" i="124"/>
  <c r="J23" i="125"/>
  <c r="Y23" i="125"/>
  <c r="J13" i="125"/>
  <c r="E23" i="126"/>
  <c r="E13" i="126"/>
  <c r="AB23" i="126"/>
  <c r="AQ23" i="126"/>
  <c r="M23" i="126"/>
  <c r="M13" i="126"/>
  <c r="AB13" i="126"/>
  <c r="AQ13" i="126"/>
  <c r="L13" i="128"/>
  <c r="Z13" i="101"/>
  <c r="J13" i="99"/>
  <c r="W13" i="118"/>
  <c r="G13" i="111"/>
  <c r="L13" i="120"/>
  <c r="J23" i="57"/>
  <c r="Y23" i="57"/>
  <c r="J13" i="57"/>
  <c r="E23" i="59"/>
  <c r="E13" i="59"/>
  <c r="AA23" i="116"/>
  <c r="L23" i="116"/>
  <c r="L13" i="116"/>
  <c r="AA13" i="116"/>
  <c r="I23" i="118"/>
  <c r="I13" i="118"/>
  <c r="U23" i="119"/>
  <c r="K23" i="119"/>
  <c r="Z23" i="119"/>
  <c r="F23" i="119"/>
  <c r="U13" i="119"/>
  <c r="K13" i="119"/>
  <c r="Z13" i="119"/>
  <c r="F13" i="119"/>
  <c r="AC23" i="120"/>
  <c r="N23" i="120"/>
  <c r="N13" i="120"/>
  <c r="AC13" i="120"/>
  <c r="I23" i="121"/>
  <c r="I13" i="121"/>
  <c r="D23" i="122"/>
  <c r="D13" i="122"/>
  <c r="AA23" i="122"/>
  <c r="L23" i="122"/>
  <c r="AA13" i="122"/>
  <c r="L13" i="122"/>
  <c r="G23" i="123"/>
  <c r="V23" i="123"/>
  <c r="G13" i="123"/>
  <c r="V13" i="123"/>
  <c r="I23" i="124"/>
  <c r="I13" i="124"/>
  <c r="C23" i="125"/>
  <c r="C13" i="125"/>
  <c r="U23" i="125"/>
  <c r="K23" i="125"/>
  <c r="Z23" i="125"/>
  <c r="F23" i="125"/>
  <c r="F13" i="125"/>
  <c r="U13" i="125"/>
  <c r="K13" i="125"/>
  <c r="Z13" i="125"/>
  <c r="C23" i="56"/>
  <c r="C13" i="56"/>
  <c r="C23" i="62"/>
  <c r="C13" i="62"/>
  <c r="E23" i="64"/>
  <c r="E13" i="64"/>
  <c r="H23" i="65"/>
  <c r="W23" i="65"/>
  <c r="W13" i="65"/>
  <c r="H13" i="65"/>
  <c r="U23" i="67"/>
  <c r="K23" i="67"/>
  <c r="Z23" i="67"/>
  <c r="F23" i="67"/>
  <c r="U13" i="67"/>
  <c r="K13" i="67"/>
  <c r="Z13" i="67"/>
  <c r="F13" i="67"/>
  <c r="D23" i="68"/>
  <c r="D13" i="68"/>
  <c r="I23" i="101"/>
  <c r="I13" i="101"/>
  <c r="E23" i="103"/>
  <c r="E13" i="103"/>
  <c r="I23" i="104"/>
  <c r="I13" i="104"/>
  <c r="C23" i="109"/>
  <c r="C13" i="109"/>
  <c r="C23" i="113"/>
  <c r="C13" i="113"/>
  <c r="Z23" i="113"/>
  <c r="F23" i="113"/>
  <c r="K23" i="113"/>
  <c r="U23" i="113"/>
  <c r="U13" i="113"/>
  <c r="K13" i="113"/>
  <c r="Z13" i="113"/>
  <c r="F13" i="113"/>
  <c r="N23" i="114"/>
  <c r="AC23" i="114"/>
  <c r="N13" i="114"/>
  <c r="AC13" i="114"/>
  <c r="I23" i="116"/>
  <c r="I13" i="116"/>
  <c r="N23" i="118"/>
  <c r="AC23" i="118"/>
  <c r="AC13" i="118"/>
  <c r="N13" i="118"/>
  <c r="W23" i="119"/>
  <c r="H23" i="119"/>
  <c r="H13" i="119"/>
  <c r="W13" i="119"/>
  <c r="AC23" i="121"/>
  <c r="N23" i="121"/>
  <c r="N13" i="121"/>
  <c r="AC13" i="121"/>
  <c r="N23" i="56"/>
  <c r="AC23" i="56"/>
  <c r="AC13" i="56"/>
  <c r="N13" i="56"/>
  <c r="D23" i="58"/>
  <c r="D13" i="58"/>
  <c r="AB23" i="59"/>
  <c r="AQ23" i="59"/>
  <c r="M23" i="59"/>
  <c r="AQ13" i="59"/>
  <c r="M13" i="59"/>
  <c r="AB13" i="59"/>
  <c r="C23" i="65"/>
  <c r="C13" i="65"/>
  <c r="L23" i="66"/>
  <c r="AA23" i="66"/>
  <c r="L13" i="66"/>
  <c r="AA13" i="66"/>
  <c r="AC23" i="67"/>
  <c r="N23" i="67"/>
  <c r="AC13" i="67"/>
  <c r="N13" i="67"/>
  <c r="J23" i="98"/>
  <c r="Y23" i="98"/>
  <c r="J13" i="98"/>
  <c r="D23" i="101"/>
  <c r="D13" i="101"/>
  <c r="AC23" i="113"/>
  <c r="N23" i="113"/>
  <c r="AC13" i="113"/>
  <c r="N13" i="113"/>
  <c r="U23" i="115"/>
  <c r="K23" i="115"/>
  <c r="Z23" i="115"/>
  <c r="F23" i="115"/>
  <c r="F13" i="115"/>
  <c r="U13" i="115"/>
  <c r="K13" i="115"/>
  <c r="C23" i="119"/>
  <c r="C13" i="119"/>
  <c r="C23" i="55"/>
  <c r="C13" i="55"/>
  <c r="F23" i="55"/>
  <c r="U23" i="55"/>
  <c r="K23" i="55"/>
  <c r="Z23" i="55"/>
  <c r="Z13" i="55"/>
  <c r="F13" i="55"/>
  <c r="U13" i="55"/>
  <c r="K13" i="55"/>
  <c r="G23" i="56"/>
  <c r="V23" i="56"/>
  <c r="G13" i="56"/>
  <c r="V13" i="56"/>
  <c r="C23" i="57"/>
  <c r="C13" i="57"/>
  <c r="U23" i="57"/>
  <c r="K23" i="57"/>
  <c r="Z23" i="57"/>
  <c r="F23" i="57"/>
  <c r="U13" i="57"/>
  <c r="K13" i="57"/>
  <c r="Z13" i="57"/>
  <c r="F13" i="57"/>
  <c r="E23" i="58"/>
  <c r="E13" i="58"/>
  <c r="AB23" i="58"/>
  <c r="AQ23" i="58"/>
  <c r="M23" i="58"/>
  <c r="AB13" i="58"/>
  <c r="AQ13" i="58"/>
  <c r="M13" i="58"/>
  <c r="AC23" i="59"/>
  <c r="N23" i="59"/>
  <c r="N13" i="59"/>
  <c r="AC13" i="59"/>
  <c r="G23" i="60"/>
  <c r="V23" i="60"/>
  <c r="G13" i="60"/>
  <c r="V13" i="60"/>
  <c r="C23" i="61"/>
  <c r="C13" i="61"/>
  <c r="Z23" i="61"/>
  <c r="F23" i="61"/>
  <c r="U23" i="61"/>
  <c r="K23" i="61"/>
  <c r="F13" i="61"/>
  <c r="U13" i="61"/>
  <c r="K13" i="61"/>
  <c r="Z13" i="61"/>
  <c r="V23" i="62"/>
  <c r="G23" i="62"/>
  <c r="V13" i="62"/>
  <c r="G13" i="62"/>
  <c r="I23" i="64"/>
  <c r="I13" i="64"/>
  <c r="BH21" i="65"/>
  <c r="BI21" i="65" s="1"/>
  <c r="BJ21" i="65" s="1"/>
  <c r="D23" i="65"/>
  <c r="D13" i="65"/>
  <c r="L23" i="65"/>
  <c r="AA23" i="65"/>
  <c r="L13" i="65"/>
  <c r="AA13" i="65"/>
  <c r="E23" i="66"/>
  <c r="E13" i="66"/>
  <c r="M23" i="66"/>
  <c r="AB23" i="66"/>
  <c r="AQ23" i="66"/>
  <c r="M13" i="66"/>
  <c r="AB13" i="66"/>
  <c r="AQ13" i="66"/>
  <c r="V23" i="67"/>
  <c r="G23" i="67"/>
  <c r="V13" i="67"/>
  <c r="H23" i="68"/>
  <c r="W23" i="68"/>
  <c r="H13" i="68"/>
  <c r="W13" i="68"/>
  <c r="BF21" i="69"/>
  <c r="BE21" i="69" s="1"/>
  <c r="BD21" i="69" s="1"/>
  <c r="C23" i="69"/>
  <c r="C13" i="69"/>
  <c r="Z23" i="69"/>
  <c r="F23" i="69"/>
  <c r="U23" i="69"/>
  <c r="K23" i="69"/>
  <c r="U13" i="69"/>
  <c r="K13" i="69"/>
  <c r="Z13" i="69"/>
  <c r="F13" i="69"/>
  <c r="G23" i="70"/>
  <c r="V23" i="70"/>
  <c r="G13" i="70"/>
  <c r="V13" i="70"/>
  <c r="C23" i="98"/>
  <c r="U23" i="98"/>
  <c r="K23" i="98"/>
  <c r="Z23" i="98"/>
  <c r="F23" i="98"/>
  <c r="Z13" i="98"/>
  <c r="F13" i="98"/>
  <c r="G23" i="99"/>
  <c r="V23" i="99"/>
  <c r="G13" i="99"/>
  <c r="V13" i="99"/>
  <c r="C23" i="100"/>
  <c r="C13" i="100"/>
  <c r="Z23" i="100"/>
  <c r="F23" i="100"/>
  <c r="U23" i="100"/>
  <c r="K23" i="100"/>
  <c r="Z13" i="100"/>
  <c r="F13" i="100"/>
  <c r="U13" i="100"/>
  <c r="K13" i="100"/>
  <c r="E23" i="101"/>
  <c r="E13" i="101"/>
  <c r="M23" i="101"/>
  <c r="AB23" i="101"/>
  <c r="AQ23" i="101"/>
  <c r="AQ13" i="101"/>
  <c r="M13" i="101"/>
  <c r="AB13" i="101"/>
  <c r="AC23" i="102"/>
  <c r="N23" i="102"/>
  <c r="N13" i="102"/>
  <c r="AC13" i="102"/>
  <c r="I23" i="103"/>
  <c r="I13" i="103"/>
  <c r="E23" i="104"/>
  <c r="AQ23" i="104"/>
  <c r="M23" i="104"/>
  <c r="AB23" i="104"/>
  <c r="AB13" i="104"/>
  <c r="AQ13" i="104"/>
  <c r="W23" i="105"/>
  <c r="H23" i="105"/>
  <c r="H13" i="105"/>
  <c r="W13" i="105"/>
  <c r="G23" i="109"/>
  <c r="V23" i="109"/>
  <c r="G13" i="109"/>
  <c r="V13" i="109"/>
  <c r="J23" i="110"/>
  <c r="Y23" i="110"/>
  <c r="J13" i="110"/>
  <c r="D23" i="111"/>
  <c r="D13" i="111"/>
  <c r="L23" i="111"/>
  <c r="AA23" i="111"/>
  <c r="L13" i="111"/>
  <c r="AA13" i="111"/>
  <c r="D23" i="112"/>
  <c r="D13" i="112"/>
  <c r="AA23" i="112"/>
  <c r="L23" i="112"/>
  <c r="L13" i="112"/>
  <c r="AA13" i="112"/>
  <c r="G23" i="113"/>
  <c r="V23" i="113"/>
  <c r="V13" i="113"/>
  <c r="G13" i="113"/>
  <c r="Y23" i="114"/>
  <c r="J23" i="114"/>
  <c r="J13" i="114"/>
  <c r="D23" i="115"/>
  <c r="D13" i="115"/>
  <c r="L23" i="115"/>
  <c r="AA23" i="115"/>
  <c r="L13" i="115"/>
  <c r="AA13" i="115"/>
  <c r="E23" i="116"/>
  <c r="E13" i="116"/>
  <c r="AB23" i="116"/>
  <c r="AQ23" i="116"/>
  <c r="M23" i="116"/>
  <c r="M13" i="116"/>
  <c r="AB13" i="116"/>
  <c r="H23" i="117"/>
  <c r="W23" i="117"/>
  <c r="W13" i="117"/>
  <c r="H13" i="117"/>
  <c r="Y23" i="118"/>
  <c r="J23" i="118"/>
  <c r="J13" i="118"/>
  <c r="D23" i="119"/>
  <c r="L23" i="119"/>
  <c r="AA23" i="119"/>
  <c r="AA13" i="119"/>
  <c r="V23" i="120"/>
  <c r="G23" i="120"/>
  <c r="V13" i="120"/>
  <c r="G13" i="120"/>
  <c r="Y23" i="121"/>
  <c r="J23" i="121"/>
  <c r="J13" i="121"/>
  <c r="E23" i="122"/>
  <c r="E13" i="122"/>
  <c r="AQ23" i="122"/>
  <c r="M23" i="122"/>
  <c r="AB23" i="122"/>
  <c r="AQ13" i="122"/>
  <c r="M13" i="122"/>
  <c r="W23" i="123"/>
  <c r="H23" i="123"/>
  <c r="H13" i="123"/>
  <c r="W13" i="123"/>
  <c r="J23" i="124"/>
  <c r="Y23" i="124"/>
  <c r="J13" i="124"/>
  <c r="D23" i="125"/>
  <c r="D13" i="125"/>
  <c r="L23" i="125"/>
  <c r="AA23" i="125"/>
  <c r="L13" i="125"/>
  <c r="AA13" i="125"/>
  <c r="G23" i="126"/>
  <c r="V23" i="126"/>
  <c r="V13" i="126"/>
  <c r="G13" i="126"/>
  <c r="D13" i="105"/>
  <c r="AB13" i="99"/>
  <c r="L13" i="119"/>
  <c r="I23" i="66"/>
  <c r="I13" i="66"/>
  <c r="C23" i="70"/>
  <c r="C13" i="70"/>
  <c r="G23" i="98"/>
  <c r="V23" i="98"/>
  <c r="G13" i="98"/>
  <c r="V13" i="98"/>
  <c r="G23" i="100"/>
  <c r="V23" i="100"/>
  <c r="G13" i="100"/>
  <c r="V13" i="100"/>
  <c r="L23" i="105"/>
  <c r="AA23" i="105"/>
  <c r="AA13" i="105"/>
  <c r="AA23" i="117"/>
  <c r="L23" i="117"/>
  <c r="L13" i="117"/>
  <c r="AA13" i="117"/>
  <c r="N23" i="62"/>
  <c r="AC23" i="62"/>
  <c r="N13" i="62"/>
  <c r="AC13" i="62"/>
  <c r="H23" i="64"/>
  <c r="W23" i="64"/>
  <c r="H13" i="64"/>
  <c r="W13" i="64"/>
  <c r="D23" i="66"/>
  <c r="D13" i="66"/>
  <c r="Y23" i="69"/>
  <c r="J23" i="69"/>
  <c r="J13" i="69"/>
  <c r="L23" i="101"/>
  <c r="AA23" i="101"/>
  <c r="L13" i="101"/>
  <c r="AA13" i="101"/>
  <c r="AB23" i="102"/>
  <c r="AQ23" i="102"/>
  <c r="M23" i="102"/>
  <c r="M13" i="102"/>
  <c r="AB13" i="102"/>
  <c r="H23" i="103"/>
  <c r="W23" i="103"/>
  <c r="W13" i="103"/>
  <c r="H13" i="103"/>
  <c r="D23" i="104"/>
  <c r="D13" i="104"/>
  <c r="G23" i="105"/>
  <c r="V23" i="105"/>
  <c r="G13" i="105"/>
  <c r="U23" i="111"/>
  <c r="K23" i="111"/>
  <c r="F23" i="111"/>
  <c r="Z23" i="111"/>
  <c r="F13" i="111"/>
  <c r="U13" i="111"/>
  <c r="K13" i="111"/>
  <c r="Z13" i="111"/>
  <c r="C23" i="112"/>
  <c r="C13" i="112"/>
  <c r="U23" i="112"/>
  <c r="K23" i="112"/>
  <c r="F23" i="112"/>
  <c r="Z23" i="112"/>
  <c r="U13" i="112"/>
  <c r="K13" i="112"/>
  <c r="Z13" i="112"/>
  <c r="F13" i="112"/>
  <c r="D23" i="116"/>
  <c r="D13" i="116"/>
  <c r="D23" i="55"/>
  <c r="D13" i="55"/>
  <c r="L23" i="55"/>
  <c r="AA23" i="55"/>
  <c r="AA13" i="55"/>
  <c r="L13" i="55"/>
  <c r="H23" i="56"/>
  <c r="W23" i="56"/>
  <c r="H13" i="56"/>
  <c r="W13" i="56"/>
  <c r="D23" i="57"/>
  <c r="D13" i="57"/>
  <c r="L23" i="57"/>
  <c r="AA23" i="57"/>
  <c r="L13" i="57"/>
  <c r="AA13" i="57"/>
  <c r="AC23" i="58"/>
  <c r="N23" i="58"/>
  <c r="AC13" i="58"/>
  <c r="N13" i="58"/>
  <c r="V23" i="59"/>
  <c r="G23" i="59"/>
  <c r="G13" i="59"/>
  <c r="V13" i="59"/>
  <c r="H23" i="60"/>
  <c r="W23" i="60"/>
  <c r="H13" i="60"/>
  <c r="W13" i="60"/>
  <c r="D23" i="61"/>
  <c r="D13" i="61"/>
  <c r="L23" i="61"/>
  <c r="AA23" i="61"/>
  <c r="L13" i="61"/>
  <c r="AA13" i="61"/>
  <c r="W23" i="62"/>
  <c r="H23" i="62"/>
  <c r="W13" i="62"/>
  <c r="H13" i="62"/>
  <c r="J23" i="64"/>
  <c r="Y23" i="64"/>
  <c r="J13" i="64"/>
  <c r="E23" i="65"/>
  <c r="E13" i="65"/>
  <c r="AQ23" i="65"/>
  <c r="M23" i="65"/>
  <c r="AB23" i="65"/>
  <c r="AQ13" i="65"/>
  <c r="M13" i="65"/>
  <c r="AB13" i="65"/>
  <c r="N23" i="66"/>
  <c r="AC23" i="66"/>
  <c r="N13" i="66"/>
  <c r="AC13" i="66"/>
  <c r="H23" i="67"/>
  <c r="W23" i="67"/>
  <c r="W13" i="67"/>
  <c r="H13" i="67"/>
  <c r="I23" i="68"/>
  <c r="I13" i="68"/>
  <c r="D23" i="69"/>
  <c r="D13" i="69"/>
  <c r="L23" i="69"/>
  <c r="AA23" i="69"/>
  <c r="AA13" i="69"/>
  <c r="L13" i="69"/>
  <c r="W23" i="70"/>
  <c r="H23" i="70"/>
  <c r="H13" i="70"/>
  <c r="W13" i="70"/>
  <c r="D23" i="98"/>
  <c r="D13" i="98"/>
  <c r="L23" i="98"/>
  <c r="AA23" i="98"/>
  <c r="AA13" i="98"/>
  <c r="L13" i="98"/>
  <c r="H23" i="99"/>
  <c r="W23" i="99"/>
  <c r="H13" i="99"/>
  <c r="W13" i="99"/>
  <c r="D23" i="100"/>
  <c r="D13" i="100"/>
  <c r="L23" i="100"/>
  <c r="AA23" i="100"/>
  <c r="L13" i="100"/>
  <c r="N23" i="101"/>
  <c r="AC23" i="101"/>
  <c r="N13" i="101"/>
  <c r="AC13" i="101"/>
  <c r="G23" i="102"/>
  <c r="V23" i="102"/>
  <c r="V13" i="102"/>
  <c r="J23" i="103"/>
  <c r="Y23" i="103"/>
  <c r="J13" i="103"/>
  <c r="N23" i="104"/>
  <c r="AC23" i="104"/>
  <c r="AC13" i="104"/>
  <c r="N13" i="104"/>
  <c r="I23" i="105"/>
  <c r="I13" i="105"/>
  <c r="H23" i="109"/>
  <c r="W23" i="109"/>
  <c r="H13" i="109"/>
  <c r="W13" i="109"/>
  <c r="C23" i="110"/>
  <c r="C13" i="110"/>
  <c r="F23" i="110"/>
  <c r="Z23" i="110"/>
  <c r="U23" i="110"/>
  <c r="K23" i="110"/>
  <c r="F13" i="110"/>
  <c r="U13" i="110"/>
  <c r="K13" i="110"/>
  <c r="Z13" i="110"/>
  <c r="E23" i="111"/>
  <c r="E13" i="111"/>
  <c r="M23" i="111"/>
  <c r="AQ23" i="111"/>
  <c r="AB23" i="111"/>
  <c r="M13" i="111"/>
  <c r="AB13" i="111"/>
  <c r="AQ13" i="111"/>
  <c r="E23" i="112"/>
  <c r="E13" i="112"/>
  <c r="AB23" i="112"/>
  <c r="AQ23" i="112"/>
  <c r="M23" i="112"/>
  <c r="M13" i="112"/>
  <c r="AB13" i="112"/>
  <c r="AQ13" i="112"/>
  <c r="H23" i="113"/>
  <c r="W23" i="113"/>
  <c r="H13" i="113"/>
  <c r="C23" i="114"/>
  <c r="C13" i="114"/>
  <c r="F23" i="114"/>
  <c r="U23" i="114"/>
  <c r="K23" i="114"/>
  <c r="Z23" i="114"/>
  <c r="Z13" i="114"/>
  <c r="F13" i="114"/>
  <c r="U13" i="114"/>
  <c r="K13" i="114"/>
  <c r="E23" i="115"/>
  <c r="E13" i="115"/>
  <c r="M23" i="115"/>
  <c r="AQ23" i="115"/>
  <c r="AB23" i="115"/>
  <c r="AQ13" i="115"/>
  <c r="M13" i="115"/>
  <c r="AB13" i="115"/>
  <c r="AC23" i="116"/>
  <c r="N23" i="116"/>
  <c r="N13" i="116"/>
  <c r="AC13" i="116"/>
  <c r="I23" i="117"/>
  <c r="I13" i="117"/>
  <c r="BF21" i="118"/>
  <c r="BE21" i="118" s="1"/>
  <c r="BD21" i="118" s="1"/>
  <c r="C23" i="118"/>
  <c r="C13" i="118"/>
  <c r="F23" i="118"/>
  <c r="U23" i="118"/>
  <c r="K23" i="118"/>
  <c r="Z23" i="118"/>
  <c r="U13" i="118"/>
  <c r="K13" i="118"/>
  <c r="Z13" i="118"/>
  <c r="F13" i="118"/>
  <c r="E23" i="119"/>
  <c r="E13" i="119"/>
  <c r="M23" i="119"/>
  <c r="AB23" i="119"/>
  <c r="AQ23" i="119"/>
  <c r="AB13" i="119"/>
  <c r="AQ13" i="119"/>
  <c r="M13" i="119"/>
  <c r="W23" i="120"/>
  <c r="H23" i="120"/>
  <c r="W13" i="120"/>
  <c r="H13" i="120"/>
  <c r="C23" i="121"/>
  <c r="C13" i="121"/>
  <c r="U23" i="121"/>
  <c r="Z23" i="121"/>
  <c r="K23" i="121"/>
  <c r="F23" i="121"/>
  <c r="Z13" i="121"/>
  <c r="F13" i="121"/>
  <c r="U13" i="121"/>
  <c r="K13" i="121"/>
  <c r="N23" i="122"/>
  <c r="AC23" i="122"/>
  <c r="N13" i="122"/>
  <c r="AC13" i="122"/>
  <c r="I23" i="123"/>
  <c r="I13" i="123"/>
  <c r="C23" i="124"/>
  <c r="C13" i="124"/>
  <c r="U23" i="124"/>
  <c r="K23" i="124"/>
  <c r="Z23" i="124"/>
  <c r="F23" i="124"/>
  <c r="F13" i="124"/>
  <c r="U13" i="124"/>
  <c r="K13" i="124"/>
  <c r="Z13" i="124"/>
  <c r="E23" i="125"/>
  <c r="E13" i="125"/>
  <c r="AB23" i="125"/>
  <c r="AQ23" i="125"/>
  <c r="M23" i="125"/>
  <c r="M13" i="125"/>
  <c r="AB13" i="125"/>
  <c r="AQ13" i="125"/>
  <c r="L13" i="105"/>
  <c r="I13" i="100"/>
  <c r="V13" i="119"/>
  <c r="F13" i="117"/>
  <c r="W23" i="115"/>
  <c r="H23" i="115"/>
  <c r="W13" i="115"/>
  <c r="AA23" i="58"/>
  <c r="L23" i="58"/>
  <c r="L13" i="58"/>
  <c r="AA13" i="58"/>
  <c r="N23" i="60"/>
  <c r="AC23" i="60"/>
  <c r="N13" i="60"/>
  <c r="AC13" i="60"/>
  <c r="Y23" i="61"/>
  <c r="J23" i="61"/>
  <c r="J13" i="61"/>
  <c r="Z23" i="65"/>
  <c r="F23" i="65"/>
  <c r="U23" i="65"/>
  <c r="K23" i="65"/>
  <c r="F13" i="65"/>
  <c r="U13" i="65"/>
  <c r="K13" i="65"/>
  <c r="Z13" i="65"/>
  <c r="G23" i="68"/>
  <c r="V23" i="68"/>
  <c r="V13" i="68"/>
  <c r="G13" i="68"/>
  <c r="L23" i="104"/>
  <c r="AA23" i="104"/>
  <c r="L13" i="104"/>
  <c r="AA13" i="104"/>
  <c r="N23" i="109"/>
  <c r="AC23" i="109"/>
  <c r="N13" i="109"/>
  <c r="AC13" i="109"/>
  <c r="I23" i="110"/>
  <c r="I13" i="110"/>
  <c r="C23" i="111"/>
  <c r="C13" i="111"/>
  <c r="I23" i="114"/>
  <c r="C23" i="115"/>
  <c r="C13" i="115"/>
  <c r="E23" i="55"/>
  <c r="E13" i="55"/>
  <c r="AQ23" i="55"/>
  <c r="M23" i="55"/>
  <c r="AB23" i="55"/>
  <c r="AB13" i="55"/>
  <c r="AQ13" i="55"/>
  <c r="M13" i="55"/>
  <c r="I23" i="56"/>
  <c r="I13" i="56"/>
  <c r="E23" i="57"/>
  <c r="E13" i="57"/>
  <c r="AB23" i="57"/>
  <c r="AQ23" i="57"/>
  <c r="M23" i="57"/>
  <c r="M13" i="57"/>
  <c r="AB13" i="57"/>
  <c r="AQ13" i="57"/>
  <c r="G23" i="58"/>
  <c r="V23" i="58"/>
  <c r="V13" i="58"/>
  <c r="G13" i="58"/>
  <c r="H23" i="59"/>
  <c r="W23" i="59"/>
  <c r="H13" i="59"/>
  <c r="W13" i="59"/>
  <c r="I23" i="60"/>
  <c r="I13" i="60"/>
  <c r="E23" i="61"/>
  <c r="E13" i="61"/>
  <c r="AQ23" i="61"/>
  <c r="M23" i="61"/>
  <c r="AB23" i="61"/>
  <c r="AQ13" i="61"/>
  <c r="M13" i="61"/>
  <c r="AB13" i="61"/>
  <c r="I23" i="62"/>
  <c r="I13" i="62"/>
  <c r="C23" i="64"/>
  <c r="C13" i="64"/>
  <c r="Z23" i="64"/>
  <c r="F23" i="64"/>
  <c r="U23" i="64"/>
  <c r="K23" i="64"/>
  <c r="Z13" i="64"/>
  <c r="F13" i="64"/>
  <c r="U13" i="64"/>
  <c r="K13" i="64"/>
  <c r="N23" i="65"/>
  <c r="AC23" i="65"/>
  <c r="N13" i="65"/>
  <c r="AC13" i="65"/>
  <c r="V23" i="66"/>
  <c r="G23" i="66"/>
  <c r="V13" i="66"/>
  <c r="G13" i="66"/>
  <c r="I23" i="67"/>
  <c r="I13" i="67"/>
  <c r="J23" i="68"/>
  <c r="Y23" i="68"/>
  <c r="J13" i="68"/>
  <c r="E23" i="69"/>
  <c r="E13" i="69"/>
  <c r="AQ23" i="69"/>
  <c r="M23" i="69"/>
  <c r="AB23" i="69"/>
  <c r="AB13" i="69"/>
  <c r="AQ13" i="69"/>
  <c r="M13" i="69"/>
  <c r="I23" i="70"/>
  <c r="I13" i="70"/>
  <c r="E23" i="98"/>
  <c r="E13" i="98"/>
  <c r="AB23" i="98"/>
  <c r="AQ23" i="98"/>
  <c r="M23" i="98"/>
  <c r="AB13" i="98"/>
  <c r="AQ13" i="98"/>
  <c r="M13" i="98"/>
  <c r="I23" i="99"/>
  <c r="I13" i="99"/>
  <c r="E23" i="100"/>
  <c r="E13" i="100"/>
  <c r="AQ23" i="100"/>
  <c r="M23" i="100"/>
  <c r="AB23" i="100"/>
  <c r="AQ13" i="100"/>
  <c r="M13" i="100"/>
  <c r="AB13" i="100"/>
  <c r="G23" i="101"/>
  <c r="V23" i="101"/>
  <c r="G13" i="101"/>
  <c r="V13" i="101"/>
  <c r="H23" i="102"/>
  <c r="W23" i="102"/>
  <c r="W13" i="102"/>
  <c r="H13" i="102"/>
  <c r="C23" i="103"/>
  <c r="C13" i="103"/>
  <c r="Z23" i="103"/>
  <c r="F23" i="103"/>
  <c r="U23" i="103"/>
  <c r="K23" i="103"/>
  <c r="U13" i="103"/>
  <c r="K13" i="103"/>
  <c r="Z13" i="103"/>
  <c r="G23" i="104"/>
  <c r="V23" i="104"/>
  <c r="V13" i="104"/>
  <c r="G13" i="104"/>
  <c r="J23" i="105"/>
  <c r="Y23" i="105"/>
  <c r="J13" i="105"/>
  <c r="I23" i="109"/>
  <c r="I13" i="109"/>
  <c r="D23" i="110"/>
  <c r="D13" i="110"/>
  <c r="L23" i="110"/>
  <c r="AA23" i="110"/>
  <c r="L13" i="110"/>
  <c r="AA13" i="110"/>
  <c r="AC23" i="111"/>
  <c r="N23" i="111"/>
  <c r="N13" i="111"/>
  <c r="AC13" i="111"/>
  <c r="U4" i="111"/>
  <c r="AC130" i="131" s="1"/>
  <c r="AC23" i="112"/>
  <c r="N23" i="112"/>
  <c r="AC13" i="112"/>
  <c r="N13" i="112"/>
  <c r="I23" i="113"/>
  <c r="I13" i="113"/>
  <c r="D23" i="114"/>
  <c r="D13" i="114"/>
  <c r="AA23" i="114"/>
  <c r="L23" i="114"/>
  <c r="L13" i="114"/>
  <c r="AC23" i="115"/>
  <c r="N23" i="115"/>
  <c r="N13" i="115"/>
  <c r="AC13" i="115"/>
  <c r="G23" i="116"/>
  <c r="V23" i="116"/>
  <c r="V13" i="116"/>
  <c r="Y23" i="117"/>
  <c r="J23" i="117"/>
  <c r="J13" i="117"/>
  <c r="D23" i="118"/>
  <c r="D13" i="118"/>
  <c r="L23" i="118"/>
  <c r="AA23" i="118"/>
  <c r="L13" i="118"/>
  <c r="AA13" i="118"/>
  <c r="N23" i="119"/>
  <c r="AC23" i="119"/>
  <c r="AC13" i="119"/>
  <c r="U4" i="119"/>
  <c r="AC139" i="131" s="1"/>
  <c r="N13" i="119"/>
  <c r="I23" i="120"/>
  <c r="I13" i="120"/>
  <c r="D23" i="121"/>
  <c r="D13" i="121"/>
  <c r="AA23" i="121"/>
  <c r="L23" i="121"/>
  <c r="AA13" i="121"/>
  <c r="L13" i="121"/>
  <c r="G23" i="122"/>
  <c r="V23" i="122"/>
  <c r="G13" i="122"/>
  <c r="V13" i="122"/>
  <c r="Y23" i="123"/>
  <c r="J23" i="123"/>
  <c r="J13" i="123"/>
  <c r="D23" i="124"/>
  <c r="D13" i="124"/>
  <c r="L23" i="124"/>
  <c r="AA23" i="124"/>
  <c r="L13" i="124"/>
  <c r="AA13" i="124"/>
  <c r="AC23" i="125"/>
  <c r="N23" i="125"/>
  <c r="N13" i="125"/>
  <c r="AC13" i="125"/>
  <c r="I23" i="126"/>
  <c r="I13" i="126"/>
  <c r="G23" i="130"/>
  <c r="V23" i="130"/>
  <c r="G13" i="130"/>
  <c r="V13" i="130"/>
  <c r="V13" i="105"/>
  <c r="F13" i="103"/>
  <c r="C13" i="98"/>
  <c r="N13" i="117"/>
  <c r="AQ13" i="116"/>
  <c r="AA13" i="114"/>
  <c r="N23" i="126"/>
  <c r="AC23" i="126"/>
  <c r="AC13" i="126"/>
  <c r="I23" i="127"/>
  <c r="I13" i="127"/>
  <c r="BF21" i="128"/>
  <c r="BE21" i="128" s="1"/>
  <c r="BD21" i="128" s="1"/>
  <c r="C23" i="128"/>
  <c r="C13" i="128"/>
  <c r="U23" i="128"/>
  <c r="K23" i="128"/>
  <c r="F23" i="128"/>
  <c r="Z23" i="128"/>
  <c r="U13" i="128"/>
  <c r="K13" i="128"/>
  <c r="Z13" i="128"/>
  <c r="F13" i="128"/>
  <c r="AC23" i="129"/>
  <c r="N23" i="129"/>
  <c r="N13" i="129"/>
  <c r="H23" i="130"/>
  <c r="W23" i="130"/>
  <c r="H13" i="130"/>
  <c r="W13" i="130"/>
  <c r="Y23" i="127"/>
  <c r="J23" i="127"/>
  <c r="J13" i="127"/>
  <c r="D23" i="128"/>
  <c r="L23" i="128"/>
  <c r="AA23" i="128"/>
  <c r="AA13" i="128"/>
  <c r="G23" i="129"/>
  <c r="V23" i="129"/>
  <c r="G13" i="129"/>
  <c r="V13" i="129"/>
  <c r="I23" i="130"/>
  <c r="I13" i="130"/>
  <c r="H23" i="126"/>
  <c r="W23" i="126"/>
  <c r="W13" i="126"/>
  <c r="H13" i="126"/>
  <c r="BF21" i="127"/>
  <c r="BE21" i="127" s="1"/>
  <c r="BD21" i="127" s="1"/>
  <c r="C23" i="127"/>
  <c r="C13" i="127"/>
  <c r="Z23" i="127"/>
  <c r="F23" i="127"/>
  <c r="K23" i="127"/>
  <c r="U23" i="127"/>
  <c r="U13" i="127"/>
  <c r="K13" i="127"/>
  <c r="Z13" i="127"/>
  <c r="F13" i="127"/>
  <c r="E23" i="128"/>
  <c r="E13" i="128"/>
  <c r="M23" i="128"/>
  <c r="AB23" i="128"/>
  <c r="AQ23" i="128"/>
  <c r="AB13" i="128"/>
  <c r="AQ13" i="128"/>
  <c r="M13" i="128"/>
  <c r="H23" i="129"/>
  <c r="W23" i="129"/>
  <c r="H13" i="129"/>
  <c r="W13" i="129"/>
  <c r="J23" i="130"/>
  <c r="Y23" i="130"/>
  <c r="N13" i="126"/>
  <c r="D23" i="127"/>
  <c r="D13" i="127"/>
  <c r="L23" i="127"/>
  <c r="AA23" i="127"/>
  <c r="L13" i="127"/>
  <c r="AA13" i="127"/>
  <c r="N23" i="128"/>
  <c r="AC23" i="128"/>
  <c r="AC13" i="128"/>
  <c r="N13" i="128"/>
  <c r="I23" i="129"/>
  <c r="I13" i="129"/>
  <c r="C23" i="130"/>
  <c r="C13" i="130"/>
  <c r="Z23" i="130"/>
  <c r="U23" i="130"/>
  <c r="K23" i="130"/>
  <c r="F23" i="130"/>
  <c r="Z13" i="130"/>
  <c r="F13" i="130"/>
  <c r="U13" i="130"/>
  <c r="K13" i="130"/>
  <c r="K13" i="129"/>
  <c r="J23" i="126"/>
  <c r="Y23" i="126"/>
  <c r="J13" i="126"/>
  <c r="E23" i="127"/>
  <c r="AQ23" i="127"/>
  <c r="M23" i="127"/>
  <c r="AB23" i="127"/>
  <c r="AB13" i="127"/>
  <c r="AQ13" i="127"/>
  <c r="G23" i="128"/>
  <c r="V23" i="128"/>
  <c r="G13" i="128"/>
  <c r="J23" i="129"/>
  <c r="Y23" i="129"/>
  <c r="J13" i="129"/>
  <c r="D23" i="130"/>
  <c r="D13" i="130"/>
  <c r="AA23" i="130"/>
  <c r="L23" i="130"/>
  <c r="AA13" i="130"/>
  <c r="L13" i="130"/>
  <c r="E13" i="127"/>
  <c r="C23" i="126"/>
  <c r="C13" i="126"/>
  <c r="Z23" i="126"/>
  <c r="F23" i="126"/>
  <c r="U23" i="126"/>
  <c r="K23" i="126"/>
  <c r="U13" i="126"/>
  <c r="K13" i="126"/>
  <c r="Z13" i="126"/>
  <c r="V4" i="127"/>
  <c r="AF123" i="131" s="1"/>
  <c r="N23" i="127"/>
  <c r="AC23" i="127"/>
  <c r="AC13" i="127"/>
  <c r="N13" i="127"/>
  <c r="W23" i="128"/>
  <c r="H23" i="128"/>
  <c r="H13" i="128"/>
  <c r="W13" i="128"/>
  <c r="BF21" i="129"/>
  <c r="BE21" i="129" s="1"/>
  <c r="BD21" i="129" s="1"/>
  <c r="C23" i="129"/>
  <c r="U23" i="129"/>
  <c r="K23" i="129"/>
  <c r="Z23" i="129"/>
  <c r="F23" i="129"/>
  <c r="Z13" i="129"/>
  <c r="F13" i="129"/>
  <c r="E23" i="130"/>
  <c r="E13" i="130"/>
  <c r="AB23" i="130"/>
  <c r="AQ23" i="130"/>
  <c r="M23" i="130"/>
  <c r="AQ13" i="130"/>
  <c r="M13" i="130"/>
  <c r="AC13" i="129"/>
  <c r="M13" i="127"/>
  <c r="D23" i="129"/>
  <c r="D13" i="129"/>
  <c r="L23" i="129"/>
  <c r="AA23" i="129"/>
  <c r="AA13" i="129"/>
  <c r="L13" i="129"/>
  <c r="N23" i="130"/>
  <c r="AC23" i="130"/>
  <c r="N13" i="130"/>
  <c r="AC13" i="130"/>
  <c r="J13" i="130"/>
  <c r="BF21" i="126"/>
  <c r="BE21" i="126" s="1"/>
  <c r="BD21" i="126" s="1"/>
  <c r="BH21" i="114"/>
  <c r="BI21" i="114" s="1"/>
  <c r="BJ21" i="114" s="1"/>
  <c r="BF21" i="110"/>
  <c r="BE21" i="110" s="1"/>
  <c r="BD21" i="110" s="1"/>
  <c r="BH21" i="98"/>
  <c r="BI21" i="98" s="1"/>
  <c r="BJ21" i="98" s="1"/>
  <c r="BF21" i="100"/>
  <c r="BE21" i="100" s="1"/>
  <c r="BD21" i="100" s="1"/>
  <c r="BF21" i="99"/>
  <c r="BE21" i="99" s="1"/>
  <c r="BD21" i="99" s="1"/>
  <c r="BF21" i="104"/>
  <c r="BE21" i="104" s="1"/>
  <c r="BD21" i="104" s="1"/>
  <c r="BF21" i="70"/>
  <c r="BE21" i="70" s="1"/>
  <c r="BD21" i="70" s="1"/>
  <c r="BF21" i="64"/>
  <c r="BE21" i="64" s="1"/>
  <c r="BD21" i="64" s="1"/>
  <c r="BF21" i="63"/>
  <c r="BE21" i="63" s="1"/>
  <c r="BD21" i="63" s="1"/>
  <c r="BF21" i="62"/>
  <c r="BE21" i="62" s="1"/>
  <c r="BD21" i="62" s="1"/>
  <c r="BF21" i="61"/>
  <c r="BE21" i="61" s="1"/>
  <c r="BD21" i="61" s="1"/>
  <c r="BF21" i="57"/>
  <c r="BE21" i="57" s="1"/>
  <c r="BD21" i="57" s="1"/>
  <c r="BF21" i="56"/>
  <c r="BE21" i="56" s="1"/>
  <c r="BD21" i="56" s="1"/>
  <c r="BF21" i="55"/>
  <c r="BE21" i="55" s="1"/>
  <c r="BD21" i="55" s="1"/>
  <c r="BG19" i="39"/>
  <c r="R37" i="39"/>
  <c r="R36" i="39"/>
  <c r="P36" i="39"/>
  <c r="V4" i="39"/>
  <c r="AF96" i="131" s="1"/>
  <c r="AQ23" i="39"/>
  <c r="AC23" i="39"/>
  <c r="AB23" i="39"/>
  <c r="AA23" i="39"/>
  <c r="Z23" i="39"/>
  <c r="Y23" i="39"/>
  <c r="W23" i="39"/>
  <c r="V23" i="39"/>
  <c r="U23" i="39"/>
  <c r="N23" i="39"/>
  <c r="M23" i="39"/>
  <c r="L23" i="39"/>
  <c r="K23" i="39"/>
  <c r="J23" i="39"/>
  <c r="I23" i="39"/>
  <c r="H23" i="39"/>
  <c r="G23" i="39"/>
  <c r="F23" i="39"/>
  <c r="E23" i="39"/>
  <c r="D23" i="39"/>
  <c r="C23" i="39"/>
  <c r="BG21" i="39"/>
  <c r="BH21" i="39" s="1"/>
  <c r="BI21" i="39" s="1"/>
  <c r="BJ21" i="39" s="1"/>
  <c r="BJ20" i="39"/>
  <c r="BD20" i="39"/>
  <c r="AQ13" i="39"/>
  <c r="U4" i="39" s="1"/>
  <c r="AC96" i="131" s="1"/>
  <c r="AC13" i="39"/>
  <c r="AB13" i="39"/>
  <c r="AA13" i="39"/>
  <c r="Z13" i="39"/>
  <c r="W13" i="39"/>
  <c r="V13" i="39"/>
  <c r="U13" i="39"/>
  <c r="N13" i="39"/>
  <c r="M13" i="39"/>
  <c r="L13" i="39"/>
  <c r="K13" i="39"/>
  <c r="J13" i="39"/>
  <c r="I13" i="39"/>
  <c r="H13" i="39"/>
  <c r="G13" i="39"/>
  <c r="F13" i="39"/>
  <c r="E13" i="39"/>
  <c r="D13" i="39"/>
  <c r="T3" i="39"/>
  <c r="Y96" i="131" s="1"/>
  <c r="S3" i="39"/>
  <c r="V96" i="131" s="1"/>
  <c r="R3" i="39"/>
  <c r="S96" i="131" s="1"/>
  <c r="Q3" i="39"/>
  <c r="P96" i="131" s="1"/>
  <c r="T2" i="39"/>
  <c r="X96" i="131" s="1"/>
  <c r="S2" i="39"/>
  <c r="U96" i="131" s="1"/>
  <c r="R2" i="39"/>
  <c r="R96" i="131" s="1"/>
  <c r="Q2" i="39"/>
  <c r="O96" i="131" s="1"/>
  <c r="N13" i="16"/>
  <c r="F13" i="16"/>
  <c r="F13" i="14"/>
  <c r="W13" i="13"/>
  <c r="V13" i="13"/>
  <c r="L13" i="13"/>
  <c r="D13" i="13"/>
  <c r="AC13" i="36"/>
  <c r="U13" i="36"/>
  <c r="L13" i="36"/>
  <c r="K13" i="36"/>
  <c r="D13" i="36"/>
  <c r="C13" i="36"/>
  <c r="AB13" i="38"/>
  <c r="J13" i="38"/>
  <c r="AB13" i="37"/>
  <c r="AA13" i="37"/>
  <c r="J13" i="37"/>
  <c r="I13" i="37"/>
  <c r="AC23" i="14"/>
  <c r="V23" i="14"/>
  <c r="U23" i="14"/>
  <c r="L23" i="14"/>
  <c r="K23" i="14"/>
  <c r="D23" i="14"/>
  <c r="C23" i="14"/>
  <c r="AB23" i="36"/>
  <c r="AA23" i="36"/>
  <c r="I23" i="36"/>
  <c r="I23" i="38"/>
  <c r="H23" i="38"/>
  <c r="AQ23" i="37"/>
  <c r="Y23" i="37"/>
  <c r="G23" i="37"/>
  <c r="H26" i="29"/>
  <c r="N26" i="29"/>
  <c r="M26" i="29"/>
  <c r="L26" i="29"/>
  <c r="K26" i="29"/>
  <c r="J26" i="29"/>
  <c r="I26" i="29"/>
  <c r="G26" i="29"/>
  <c r="F26" i="29"/>
  <c r="E26" i="29"/>
  <c r="D26" i="29"/>
  <c r="C26" i="29"/>
  <c r="B26" i="29"/>
  <c r="N25" i="29"/>
  <c r="M25" i="29"/>
  <c r="L25" i="29"/>
  <c r="K25" i="29"/>
  <c r="J25" i="29"/>
  <c r="I25" i="29"/>
  <c r="H25" i="29"/>
  <c r="G25" i="29"/>
  <c r="F25" i="29"/>
  <c r="E25" i="29"/>
  <c r="D25" i="29"/>
  <c r="C25" i="29"/>
  <c r="B25" i="29"/>
  <c r="N24" i="29"/>
  <c r="M24" i="29"/>
  <c r="L24" i="29"/>
  <c r="K24" i="29"/>
  <c r="J24" i="29"/>
  <c r="I24" i="29"/>
  <c r="H24" i="29"/>
  <c r="G24" i="29"/>
  <c r="F24" i="29"/>
  <c r="E24" i="29"/>
  <c r="D24" i="29"/>
  <c r="C24" i="29"/>
  <c r="B24" i="29"/>
  <c r="AC17" i="29"/>
  <c r="AC7" i="29"/>
  <c r="AC6" i="29"/>
  <c r="T3" i="29"/>
  <c r="Y12" i="131" s="1"/>
  <c r="S3" i="29"/>
  <c r="V12" i="131" s="1"/>
  <c r="R3" i="29"/>
  <c r="S12" i="131" s="1"/>
  <c r="Q3" i="29"/>
  <c r="P12" i="131" s="1"/>
  <c r="T2" i="29"/>
  <c r="X12" i="131" s="1"/>
  <c r="S2" i="29"/>
  <c r="U12" i="131" s="1"/>
  <c r="R2" i="29"/>
  <c r="R12" i="131" s="1"/>
  <c r="Q2" i="29"/>
  <c r="O12" i="131" s="1"/>
  <c r="R37" i="38"/>
  <c r="R36" i="38"/>
  <c r="P36" i="38"/>
  <c r="AQ23" i="38"/>
  <c r="AA13" i="38"/>
  <c r="U13" i="38"/>
  <c r="Y23" i="38"/>
  <c r="I13" i="38"/>
  <c r="H13" i="38"/>
  <c r="C13" i="38"/>
  <c r="BG21" i="38"/>
  <c r="BH21" i="38" s="1"/>
  <c r="BI21" i="38" s="1"/>
  <c r="BJ21" i="38" s="1"/>
  <c r="BJ20" i="38"/>
  <c r="BD20" i="38"/>
  <c r="BG19" i="38"/>
  <c r="AR17" i="38"/>
  <c r="AC17" i="38"/>
  <c r="AR7" i="38"/>
  <c r="AC7" i="38"/>
  <c r="AC6" i="38"/>
  <c r="T3" i="38"/>
  <c r="Y94" i="131" s="1"/>
  <c r="S3" i="38"/>
  <c r="V94" i="131" s="1"/>
  <c r="R3" i="38"/>
  <c r="S94" i="131" s="1"/>
  <c r="Q3" i="38"/>
  <c r="P94" i="131" s="1"/>
  <c r="T2" i="38"/>
  <c r="X94" i="131" s="1"/>
  <c r="S2" i="38"/>
  <c r="U94" i="131" s="1"/>
  <c r="R2" i="38"/>
  <c r="R94" i="131" s="1"/>
  <c r="Q2" i="38"/>
  <c r="O94" i="131" s="1"/>
  <c r="R37" i="37"/>
  <c r="R36" i="37"/>
  <c r="P36" i="37"/>
  <c r="AQ13" i="37"/>
  <c r="H13" i="37"/>
  <c r="G13" i="37"/>
  <c r="BG21" i="37"/>
  <c r="BH21" i="37" s="1"/>
  <c r="BI21" i="37" s="1"/>
  <c r="BJ21" i="37" s="1"/>
  <c r="BJ20" i="37"/>
  <c r="BD20" i="37"/>
  <c r="BG19" i="37"/>
  <c r="AR17" i="37"/>
  <c r="AC17" i="37"/>
  <c r="AR7" i="37"/>
  <c r="AC7" i="37"/>
  <c r="AC6" i="37"/>
  <c r="T3" i="37"/>
  <c r="Y95" i="131" s="1"/>
  <c r="S3" i="37"/>
  <c r="V95" i="131" s="1"/>
  <c r="R3" i="37"/>
  <c r="S95" i="131" s="1"/>
  <c r="Q3" i="37"/>
  <c r="P95" i="131" s="1"/>
  <c r="T2" i="37"/>
  <c r="X95" i="131" s="1"/>
  <c r="S2" i="37"/>
  <c r="U95" i="131" s="1"/>
  <c r="R2" i="37"/>
  <c r="R95" i="131" s="1"/>
  <c r="Q2" i="37"/>
  <c r="O95" i="131" s="1"/>
  <c r="R37" i="36"/>
  <c r="R36" i="36"/>
  <c r="P36" i="36"/>
  <c r="AB13" i="36"/>
  <c r="AA13" i="36"/>
  <c r="J13" i="36"/>
  <c r="I13" i="36"/>
  <c r="BG21" i="36"/>
  <c r="BH21" i="36" s="1"/>
  <c r="BI21" i="36" s="1"/>
  <c r="BJ21" i="36" s="1"/>
  <c r="BJ20" i="36"/>
  <c r="BD20" i="36"/>
  <c r="BG19" i="36"/>
  <c r="AR17" i="36"/>
  <c r="AC17" i="36"/>
  <c r="AR7" i="36"/>
  <c r="AC7" i="36"/>
  <c r="AC6" i="36"/>
  <c r="T3" i="36"/>
  <c r="Y93" i="131" s="1"/>
  <c r="S3" i="36"/>
  <c r="V93" i="131" s="1"/>
  <c r="R3" i="36"/>
  <c r="S93" i="131" s="1"/>
  <c r="Q3" i="36"/>
  <c r="P93" i="131" s="1"/>
  <c r="T2" i="36"/>
  <c r="X93" i="131" s="1"/>
  <c r="S2" i="36"/>
  <c r="U93" i="131" s="1"/>
  <c r="R2" i="36"/>
  <c r="R93" i="131" s="1"/>
  <c r="Q2" i="36"/>
  <c r="O93" i="131" s="1"/>
  <c r="R37" i="35"/>
  <c r="R36" i="35"/>
  <c r="P36" i="35"/>
  <c r="N26" i="35"/>
  <c r="M26" i="35"/>
  <c r="L26" i="35"/>
  <c r="K26" i="35"/>
  <c r="J26" i="35"/>
  <c r="I26" i="35"/>
  <c r="H26" i="35"/>
  <c r="G26" i="35"/>
  <c r="F26" i="35"/>
  <c r="E26" i="35"/>
  <c r="D26" i="35"/>
  <c r="C26" i="35"/>
  <c r="B26" i="35"/>
  <c r="N25" i="35"/>
  <c r="M25" i="35"/>
  <c r="L25" i="35"/>
  <c r="K25" i="35"/>
  <c r="J25" i="35"/>
  <c r="I25" i="35"/>
  <c r="H25" i="35"/>
  <c r="G25" i="35"/>
  <c r="F25" i="35"/>
  <c r="E25" i="35"/>
  <c r="D25" i="35"/>
  <c r="C25" i="35"/>
  <c r="B25" i="35"/>
  <c r="N24" i="35"/>
  <c r="M24" i="35"/>
  <c r="L24" i="35"/>
  <c r="K24" i="35"/>
  <c r="J24" i="35"/>
  <c r="I24" i="35"/>
  <c r="H24" i="35"/>
  <c r="G24" i="35"/>
  <c r="F24" i="35"/>
  <c r="E24" i="35"/>
  <c r="D24" i="35"/>
  <c r="C24" i="35"/>
  <c r="B24" i="35"/>
  <c r="BG21" i="35"/>
  <c r="BH21" i="35" s="1"/>
  <c r="BI21" i="35" s="1"/>
  <c r="BJ21" i="35" s="1"/>
  <c r="BJ20" i="35"/>
  <c r="BD20" i="35"/>
  <c r="BG19" i="35"/>
  <c r="AR17" i="35"/>
  <c r="AC17" i="35"/>
  <c r="AR7" i="35"/>
  <c r="AC7" i="35"/>
  <c r="AC6" i="35"/>
  <c r="T3" i="35"/>
  <c r="Y19" i="131" s="1"/>
  <c r="S3" i="35"/>
  <c r="V19" i="131" s="1"/>
  <c r="R3" i="35"/>
  <c r="S19" i="131" s="1"/>
  <c r="Q3" i="35"/>
  <c r="P19" i="131" s="1"/>
  <c r="T2" i="35"/>
  <c r="X19" i="131" s="1"/>
  <c r="S2" i="35"/>
  <c r="U19" i="131" s="1"/>
  <c r="R2" i="35"/>
  <c r="R19" i="131" s="1"/>
  <c r="Q2" i="35"/>
  <c r="O19" i="131" s="1"/>
  <c r="R37" i="34"/>
  <c r="R36" i="34"/>
  <c r="P36" i="34"/>
  <c r="N26" i="34"/>
  <c r="M26" i="34"/>
  <c r="L26" i="34"/>
  <c r="K26" i="34"/>
  <c r="J26" i="34"/>
  <c r="I26" i="34"/>
  <c r="H26" i="34"/>
  <c r="G26" i="34"/>
  <c r="F26" i="34"/>
  <c r="E26" i="34"/>
  <c r="D26" i="34"/>
  <c r="C26" i="34"/>
  <c r="B26" i="34"/>
  <c r="N25" i="34"/>
  <c r="M25" i="34"/>
  <c r="L25" i="34"/>
  <c r="K25" i="34"/>
  <c r="J25" i="34"/>
  <c r="I25" i="34"/>
  <c r="H25" i="34"/>
  <c r="G25" i="34"/>
  <c r="F25" i="34"/>
  <c r="E25" i="34"/>
  <c r="D25" i="34"/>
  <c r="C25" i="34"/>
  <c r="B25" i="34"/>
  <c r="N24" i="34"/>
  <c r="M24" i="34"/>
  <c r="L24" i="34"/>
  <c r="K24" i="34"/>
  <c r="J24" i="34"/>
  <c r="I24" i="34"/>
  <c r="H24" i="34"/>
  <c r="G24" i="34"/>
  <c r="F24" i="34"/>
  <c r="E24" i="34"/>
  <c r="D24" i="34"/>
  <c r="C24" i="34"/>
  <c r="B24" i="34"/>
  <c r="BG21" i="34"/>
  <c r="BH21" i="34" s="1"/>
  <c r="BI21" i="34" s="1"/>
  <c r="BJ21" i="34" s="1"/>
  <c r="BJ20" i="34"/>
  <c r="BD20" i="34"/>
  <c r="BG19" i="34"/>
  <c r="AR17" i="34"/>
  <c r="AC17" i="34"/>
  <c r="AR7" i="34"/>
  <c r="AC7" i="34"/>
  <c r="AC6" i="34"/>
  <c r="T3" i="34"/>
  <c r="Y18" i="131" s="1"/>
  <c r="S3" i="34"/>
  <c r="V18" i="131" s="1"/>
  <c r="R3" i="34"/>
  <c r="S18" i="131" s="1"/>
  <c r="Q3" i="34"/>
  <c r="P18" i="131" s="1"/>
  <c r="T2" i="34"/>
  <c r="X18" i="131" s="1"/>
  <c r="S2" i="34"/>
  <c r="U18" i="131" s="1"/>
  <c r="R2" i="34"/>
  <c r="R18" i="131" s="1"/>
  <c r="Q2" i="34"/>
  <c r="O18" i="131" s="1"/>
  <c r="R37" i="33"/>
  <c r="R36" i="33"/>
  <c r="P36" i="33"/>
  <c r="N26" i="33"/>
  <c r="M26" i="33"/>
  <c r="L26" i="33"/>
  <c r="K26" i="33"/>
  <c r="J26" i="33"/>
  <c r="I26" i="33"/>
  <c r="H26" i="33"/>
  <c r="G26" i="33"/>
  <c r="F26" i="33"/>
  <c r="E26" i="33"/>
  <c r="D26" i="33"/>
  <c r="C26" i="33"/>
  <c r="B26" i="33"/>
  <c r="BG21" i="33"/>
  <c r="BH21" i="33" s="1"/>
  <c r="BI21" i="33" s="1"/>
  <c r="BJ21" i="33" s="1"/>
  <c r="BJ20" i="33"/>
  <c r="BD20" i="33"/>
  <c r="BG19" i="33"/>
  <c r="AR17" i="33"/>
  <c r="AC17" i="33"/>
  <c r="AR7" i="33"/>
  <c r="AC7" i="33"/>
  <c r="AC6" i="33"/>
  <c r="T3" i="33"/>
  <c r="Y17" i="131" s="1"/>
  <c r="S3" i="33"/>
  <c r="V17" i="131" s="1"/>
  <c r="R3" i="33"/>
  <c r="S17" i="131" s="1"/>
  <c r="Q3" i="33"/>
  <c r="P17" i="131" s="1"/>
  <c r="T2" i="33"/>
  <c r="X17" i="131" s="1"/>
  <c r="S2" i="33"/>
  <c r="U17" i="131" s="1"/>
  <c r="R2" i="33"/>
  <c r="R17" i="131" s="1"/>
  <c r="Q2" i="33"/>
  <c r="O17" i="131" s="1"/>
  <c r="R37" i="32"/>
  <c r="R36" i="32"/>
  <c r="P36" i="32"/>
  <c r="N26" i="32"/>
  <c r="M26" i="32"/>
  <c r="L26" i="32"/>
  <c r="K26" i="32"/>
  <c r="J26" i="32"/>
  <c r="I26" i="32"/>
  <c r="H26" i="32"/>
  <c r="G26" i="32"/>
  <c r="F26" i="32"/>
  <c r="E26" i="32"/>
  <c r="D26" i="32"/>
  <c r="C26" i="32"/>
  <c r="B26" i="32"/>
  <c r="N25" i="32"/>
  <c r="M25" i="32"/>
  <c r="L25" i="32"/>
  <c r="K25" i="32"/>
  <c r="J25" i="32"/>
  <c r="I25" i="32"/>
  <c r="H25" i="32"/>
  <c r="G25" i="32"/>
  <c r="F25" i="32"/>
  <c r="E25" i="32"/>
  <c r="D25" i="32"/>
  <c r="C25" i="32"/>
  <c r="B25" i="32"/>
  <c r="N24" i="32"/>
  <c r="M24" i="32"/>
  <c r="L24" i="32"/>
  <c r="K24" i="32"/>
  <c r="J24" i="32"/>
  <c r="I24" i="32"/>
  <c r="H24" i="32"/>
  <c r="G24" i="32"/>
  <c r="F24" i="32"/>
  <c r="E24" i="32"/>
  <c r="D24" i="32"/>
  <c r="C24" i="32"/>
  <c r="B24" i="32"/>
  <c r="BG21" i="32"/>
  <c r="BH21" i="32" s="1"/>
  <c r="BI21" i="32" s="1"/>
  <c r="BJ21" i="32" s="1"/>
  <c r="BJ20" i="32"/>
  <c r="BD20" i="32"/>
  <c r="BG19" i="32"/>
  <c r="AR17" i="32"/>
  <c r="AC17" i="32"/>
  <c r="AR7" i="32"/>
  <c r="AC7" i="32"/>
  <c r="AC6" i="32"/>
  <c r="T3" i="32"/>
  <c r="Y16" i="131" s="1"/>
  <c r="S3" i="32"/>
  <c r="V16" i="131" s="1"/>
  <c r="R3" i="32"/>
  <c r="S16" i="131" s="1"/>
  <c r="Q3" i="32"/>
  <c r="P16" i="131" s="1"/>
  <c r="T2" i="32"/>
  <c r="X16" i="131" s="1"/>
  <c r="S2" i="32"/>
  <c r="U16" i="131" s="1"/>
  <c r="R2" i="32"/>
  <c r="R16" i="131" s="1"/>
  <c r="Q2" i="32"/>
  <c r="O16" i="131" s="1"/>
  <c r="R37" i="31"/>
  <c r="R36" i="31"/>
  <c r="P36" i="31"/>
  <c r="N26" i="31"/>
  <c r="M26" i="31"/>
  <c r="L26" i="31"/>
  <c r="K26" i="31"/>
  <c r="J26" i="31"/>
  <c r="I26" i="31"/>
  <c r="H26" i="31"/>
  <c r="G26" i="31"/>
  <c r="F26" i="31"/>
  <c r="E26" i="31"/>
  <c r="D26" i="31"/>
  <c r="C26" i="31"/>
  <c r="B26" i="31"/>
  <c r="N25" i="31"/>
  <c r="M25" i="31"/>
  <c r="L25" i="31"/>
  <c r="K25" i="31"/>
  <c r="J25" i="31"/>
  <c r="I25" i="31"/>
  <c r="H25" i="31"/>
  <c r="G25" i="31"/>
  <c r="F25" i="31"/>
  <c r="E25" i="31"/>
  <c r="D25" i="31"/>
  <c r="C25" i="31"/>
  <c r="B25" i="31"/>
  <c r="N24" i="31"/>
  <c r="M24" i="31"/>
  <c r="L24" i="31"/>
  <c r="K24" i="31"/>
  <c r="J24" i="31"/>
  <c r="I24" i="31"/>
  <c r="H24" i="31"/>
  <c r="G24" i="31"/>
  <c r="F24" i="31"/>
  <c r="E24" i="31"/>
  <c r="D24" i="31"/>
  <c r="C24" i="31"/>
  <c r="B24" i="31"/>
  <c r="BG21" i="31"/>
  <c r="BH21" i="31" s="1"/>
  <c r="BI21" i="31" s="1"/>
  <c r="BJ21" i="31" s="1"/>
  <c r="BJ20" i="31"/>
  <c r="BD20" i="31"/>
  <c r="BG19" i="31"/>
  <c r="AR17" i="31"/>
  <c r="AC17" i="31"/>
  <c r="AR7" i="31"/>
  <c r="AC7" i="31"/>
  <c r="AC6" i="31"/>
  <c r="T3" i="31"/>
  <c r="Y15" i="131" s="1"/>
  <c r="S3" i="31"/>
  <c r="V15" i="131" s="1"/>
  <c r="R3" i="31"/>
  <c r="S15" i="131" s="1"/>
  <c r="Q3" i="31"/>
  <c r="P15" i="131" s="1"/>
  <c r="T2" i="31"/>
  <c r="X15" i="131" s="1"/>
  <c r="S2" i="31"/>
  <c r="U15" i="131" s="1"/>
  <c r="R2" i="31"/>
  <c r="R15" i="131" s="1"/>
  <c r="Q2" i="31"/>
  <c r="O15" i="131" s="1"/>
  <c r="R37" i="30"/>
  <c r="R36" i="30"/>
  <c r="P36" i="30"/>
  <c r="N26" i="30"/>
  <c r="M26" i="30"/>
  <c r="L26" i="30"/>
  <c r="K26" i="30"/>
  <c r="J26" i="30"/>
  <c r="I26" i="30"/>
  <c r="H26" i="30"/>
  <c r="G26" i="30"/>
  <c r="F26" i="30"/>
  <c r="E26" i="30"/>
  <c r="D26" i="30"/>
  <c r="C26" i="30"/>
  <c r="B26" i="30"/>
  <c r="N25" i="30"/>
  <c r="M25" i="30"/>
  <c r="L25" i="30"/>
  <c r="K25" i="30"/>
  <c r="J25" i="30"/>
  <c r="I25" i="30"/>
  <c r="H25" i="30"/>
  <c r="G25" i="30"/>
  <c r="F25" i="30"/>
  <c r="E25" i="30"/>
  <c r="D25" i="30"/>
  <c r="C25" i="30"/>
  <c r="B25" i="30"/>
  <c r="N24" i="30"/>
  <c r="M24" i="30"/>
  <c r="L24" i="30"/>
  <c r="K24" i="30"/>
  <c r="J24" i="30"/>
  <c r="I24" i="30"/>
  <c r="H24" i="30"/>
  <c r="G24" i="30"/>
  <c r="F24" i="30"/>
  <c r="E24" i="30"/>
  <c r="D24" i="30"/>
  <c r="C24" i="30"/>
  <c r="B24" i="30"/>
  <c r="BG21" i="30"/>
  <c r="BH21" i="30" s="1"/>
  <c r="BI21" i="30" s="1"/>
  <c r="BJ21" i="30" s="1"/>
  <c r="BJ20" i="30"/>
  <c r="BD20" i="30"/>
  <c r="BG19" i="30"/>
  <c r="AR17" i="30"/>
  <c r="AC17" i="30"/>
  <c r="AR7" i="30"/>
  <c r="AC7" i="30"/>
  <c r="AC6" i="30"/>
  <c r="T3" i="30"/>
  <c r="Y14" i="131" s="1"/>
  <c r="S3" i="30"/>
  <c r="V14" i="131" s="1"/>
  <c r="R3" i="30"/>
  <c r="S14" i="131" s="1"/>
  <c r="Q3" i="30"/>
  <c r="P14" i="131" s="1"/>
  <c r="T2" i="30"/>
  <c r="X14" i="131" s="1"/>
  <c r="S2" i="30"/>
  <c r="U14" i="131" s="1"/>
  <c r="R2" i="30"/>
  <c r="R14" i="131" s="1"/>
  <c r="Q2" i="30"/>
  <c r="O14" i="131" s="1"/>
  <c r="R37" i="29"/>
  <c r="R36" i="29"/>
  <c r="P36" i="29"/>
  <c r="BG21" i="29"/>
  <c r="BH21" i="29" s="1"/>
  <c r="BI21" i="29" s="1"/>
  <c r="BJ21" i="29" s="1"/>
  <c r="BJ20" i="29"/>
  <c r="BD20" i="29"/>
  <c r="BG19" i="29"/>
  <c r="AR17" i="29"/>
  <c r="AR7" i="29"/>
  <c r="R37" i="28"/>
  <c r="R36" i="28"/>
  <c r="P36" i="28"/>
  <c r="N25" i="28"/>
  <c r="M25" i="28"/>
  <c r="L25" i="28"/>
  <c r="K25" i="28"/>
  <c r="J25" i="28"/>
  <c r="I25" i="28"/>
  <c r="H25" i="28"/>
  <c r="G25" i="28"/>
  <c r="F25" i="28"/>
  <c r="E25" i="28"/>
  <c r="D25" i="28"/>
  <c r="C25" i="28"/>
  <c r="B25" i="28"/>
  <c r="BG21" i="28"/>
  <c r="BH21" i="28" s="1"/>
  <c r="BI21" i="28" s="1"/>
  <c r="BJ21" i="28" s="1"/>
  <c r="BJ20" i="28"/>
  <c r="BD20" i="28"/>
  <c r="BG19" i="28"/>
  <c r="AR17" i="28"/>
  <c r="AC17" i="28"/>
  <c r="AR7" i="28"/>
  <c r="AC7" i="28"/>
  <c r="AC6" i="28"/>
  <c r="T3" i="28"/>
  <c r="Y27" i="131" s="1"/>
  <c r="S3" i="28"/>
  <c r="V27" i="131" s="1"/>
  <c r="R3" i="28"/>
  <c r="S27" i="131" s="1"/>
  <c r="Q3" i="28"/>
  <c r="P27" i="131" s="1"/>
  <c r="T2" i="28"/>
  <c r="X27" i="131" s="1"/>
  <c r="S2" i="28"/>
  <c r="U27" i="131" s="1"/>
  <c r="R2" i="28"/>
  <c r="R27" i="131" s="1"/>
  <c r="Q2" i="28"/>
  <c r="O27" i="131" s="1"/>
  <c r="R37" i="27"/>
  <c r="R36" i="27"/>
  <c r="P36" i="27"/>
  <c r="N26" i="27"/>
  <c r="M26" i="27"/>
  <c r="L26" i="27"/>
  <c r="K26" i="27"/>
  <c r="J26" i="27"/>
  <c r="I26" i="27"/>
  <c r="H26" i="27"/>
  <c r="G26" i="27"/>
  <c r="G23" i="27" s="1"/>
  <c r="F26" i="27"/>
  <c r="E26" i="27"/>
  <c r="D26" i="27"/>
  <c r="C26" i="27"/>
  <c r="B26" i="27"/>
  <c r="N25" i="27"/>
  <c r="M25" i="27"/>
  <c r="L25" i="27"/>
  <c r="K25" i="27"/>
  <c r="J25" i="27"/>
  <c r="Y23" i="27" s="1"/>
  <c r="I25" i="27"/>
  <c r="H25" i="27"/>
  <c r="G25" i="27"/>
  <c r="F25" i="27"/>
  <c r="E25" i="27"/>
  <c r="D25" i="27"/>
  <c r="C25" i="27"/>
  <c r="B25" i="27"/>
  <c r="N24" i="27"/>
  <c r="M24" i="27"/>
  <c r="L24" i="27"/>
  <c r="K24" i="27"/>
  <c r="J24" i="27"/>
  <c r="I24" i="27"/>
  <c r="H24" i="27"/>
  <c r="G24" i="27"/>
  <c r="F24" i="27"/>
  <c r="E24" i="27"/>
  <c r="D24" i="27"/>
  <c r="C24" i="27"/>
  <c r="B24" i="27"/>
  <c r="BG21" i="27"/>
  <c r="BH21" i="27" s="1"/>
  <c r="BI21" i="27" s="1"/>
  <c r="BJ21" i="27" s="1"/>
  <c r="BJ20" i="27"/>
  <c r="BD20" i="27"/>
  <c r="BG19" i="27"/>
  <c r="AR17" i="27"/>
  <c r="AC17" i="27"/>
  <c r="AR7" i="27"/>
  <c r="AC7" i="27"/>
  <c r="AC6" i="27"/>
  <c r="T3" i="27"/>
  <c r="Y26" i="131" s="1"/>
  <c r="S3" i="27"/>
  <c r="V26" i="131" s="1"/>
  <c r="R3" i="27"/>
  <c r="S26" i="131" s="1"/>
  <c r="Q3" i="27"/>
  <c r="P26" i="131" s="1"/>
  <c r="T2" i="27"/>
  <c r="X26" i="131" s="1"/>
  <c r="S2" i="27"/>
  <c r="U26" i="131" s="1"/>
  <c r="R2" i="27"/>
  <c r="R26" i="131" s="1"/>
  <c r="Q2" i="27"/>
  <c r="O26" i="131" s="1"/>
  <c r="R37" i="26"/>
  <c r="R36" i="26"/>
  <c r="P36" i="26"/>
  <c r="N26" i="26"/>
  <c r="M26" i="26"/>
  <c r="L26" i="26"/>
  <c r="K26" i="26"/>
  <c r="J26" i="26"/>
  <c r="I26" i="26"/>
  <c r="H26" i="26"/>
  <c r="G26" i="26"/>
  <c r="F26" i="26"/>
  <c r="E26" i="26"/>
  <c r="D26" i="26"/>
  <c r="C26" i="26"/>
  <c r="B26" i="26"/>
  <c r="N25" i="26"/>
  <c r="M25" i="26"/>
  <c r="L25" i="26"/>
  <c r="K25" i="26"/>
  <c r="J25" i="26"/>
  <c r="I25" i="26"/>
  <c r="H25" i="26"/>
  <c r="G25" i="26"/>
  <c r="F25" i="26"/>
  <c r="E25" i="26"/>
  <c r="D25" i="26"/>
  <c r="C25" i="26"/>
  <c r="B25" i="26"/>
  <c r="N24" i="26"/>
  <c r="M24" i="26"/>
  <c r="L24" i="26"/>
  <c r="K24" i="26"/>
  <c r="J24" i="26"/>
  <c r="I24" i="26"/>
  <c r="H24" i="26"/>
  <c r="G24" i="26"/>
  <c r="F24" i="26"/>
  <c r="E24" i="26"/>
  <c r="D24" i="26"/>
  <c r="C24" i="26"/>
  <c r="B24" i="26"/>
  <c r="BG21" i="26"/>
  <c r="BH21" i="26" s="1"/>
  <c r="BI21" i="26" s="1"/>
  <c r="BJ21" i="26" s="1"/>
  <c r="BJ20" i="26"/>
  <c r="BD20" i="26"/>
  <c r="BG19" i="26"/>
  <c r="AR17" i="26"/>
  <c r="AC17" i="26"/>
  <c r="AR7" i="26"/>
  <c r="AC7" i="26"/>
  <c r="AC6" i="26"/>
  <c r="T3" i="26"/>
  <c r="Y25" i="131" s="1"/>
  <c r="S3" i="26"/>
  <c r="V25" i="131" s="1"/>
  <c r="R3" i="26"/>
  <c r="S25" i="131" s="1"/>
  <c r="Q3" i="26"/>
  <c r="P25" i="131" s="1"/>
  <c r="T2" i="26"/>
  <c r="X25" i="131" s="1"/>
  <c r="S2" i="26"/>
  <c r="U25" i="131" s="1"/>
  <c r="R2" i="26"/>
  <c r="R25" i="131" s="1"/>
  <c r="Q2" i="26"/>
  <c r="O25" i="131" s="1"/>
  <c r="R37" i="25"/>
  <c r="R36" i="25"/>
  <c r="P36" i="25"/>
  <c r="N26" i="25"/>
  <c r="M26" i="25"/>
  <c r="L26" i="25"/>
  <c r="K26" i="25"/>
  <c r="J26" i="25"/>
  <c r="I26" i="25"/>
  <c r="H26" i="25"/>
  <c r="G26" i="25"/>
  <c r="F26" i="25"/>
  <c r="E26" i="25"/>
  <c r="D26" i="25"/>
  <c r="C26" i="25"/>
  <c r="B26" i="25"/>
  <c r="N25" i="25"/>
  <c r="M25" i="25"/>
  <c r="L25" i="25"/>
  <c r="K25" i="25"/>
  <c r="J25" i="25"/>
  <c r="I25" i="25"/>
  <c r="H25" i="25"/>
  <c r="G25" i="25"/>
  <c r="F25" i="25"/>
  <c r="E25" i="25"/>
  <c r="D25" i="25"/>
  <c r="C25" i="25"/>
  <c r="B25" i="25"/>
  <c r="N24" i="25"/>
  <c r="M24" i="25"/>
  <c r="L24" i="25"/>
  <c r="K24" i="25"/>
  <c r="J24" i="25"/>
  <c r="I24" i="25"/>
  <c r="H24" i="25"/>
  <c r="G24" i="25"/>
  <c r="F24" i="25"/>
  <c r="E24" i="25"/>
  <c r="D24" i="25"/>
  <c r="C24" i="25"/>
  <c r="B24" i="25"/>
  <c r="BG21" i="25"/>
  <c r="BH21" i="25" s="1"/>
  <c r="BI21" i="25" s="1"/>
  <c r="BJ21" i="25" s="1"/>
  <c r="BJ20" i="25"/>
  <c r="BD20" i="25"/>
  <c r="BG19" i="25"/>
  <c r="AR17" i="25"/>
  <c r="AC17" i="25"/>
  <c r="AR7" i="25"/>
  <c r="AC7" i="25"/>
  <c r="AC6" i="25"/>
  <c r="T3" i="25"/>
  <c r="Y24" i="131" s="1"/>
  <c r="S3" i="25"/>
  <c r="V24" i="131" s="1"/>
  <c r="R3" i="25"/>
  <c r="S24" i="131" s="1"/>
  <c r="Q3" i="25"/>
  <c r="P24" i="131" s="1"/>
  <c r="T2" i="25"/>
  <c r="X24" i="131" s="1"/>
  <c r="S2" i="25"/>
  <c r="U24" i="131" s="1"/>
  <c r="R2" i="25"/>
  <c r="R24" i="131" s="1"/>
  <c r="Q2" i="25"/>
  <c r="O24" i="131" s="1"/>
  <c r="R37" i="24"/>
  <c r="R36" i="24"/>
  <c r="P36" i="24"/>
  <c r="N26" i="24"/>
  <c r="M26" i="24"/>
  <c r="L26" i="24"/>
  <c r="K26" i="24"/>
  <c r="J26" i="24"/>
  <c r="I26" i="24"/>
  <c r="H26" i="24"/>
  <c r="G26" i="24"/>
  <c r="F26" i="24"/>
  <c r="E26" i="24"/>
  <c r="D26" i="24"/>
  <c r="C26" i="24"/>
  <c r="B26" i="24"/>
  <c r="N25" i="24"/>
  <c r="M25" i="24"/>
  <c r="L25" i="24"/>
  <c r="K25" i="24"/>
  <c r="J25" i="24"/>
  <c r="I25" i="24"/>
  <c r="H25" i="24"/>
  <c r="G25" i="24"/>
  <c r="F25" i="24"/>
  <c r="E25" i="24"/>
  <c r="D25" i="24"/>
  <c r="C25" i="24"/>
  <c r="B25" i="24"/>
  <c r="N24" i="24"/>
  <c r="M24" i="24"/>
  <c r="L24" i="24"/>
  <c r="K24" i="24"/>
  <c r="J24" i="24"/>
  <c r="I24" i="24"/>
  <c r="H24" i="24"/>
  <c r="G24" i="24"/>
  <c r="F24" i="24"/>
  <c r="E24" i="24"/>
  <c r="D24" i="24"/>
  <c r="C24" i="24"/>
  <c r="B24" i="24"/>
  <c r="BG21" i="24"/>
  <c r="BH21" i="24" s="1"/>
  <c r="BI21" i="24" s="1"/>
  <c r="BJ21" i="24" s="1"/>
  <c r="BJ20" i="24"/>
  <c r="BD20" i="24"/>
  <c r="BG19" i="24"/>
  <c r="AR17" i="24"/>
  <c r="AC17" i="24"/>
  <c r="AR7" i="24"/>
  <c r="AC7" i="24"/>
  <c r="AC6" i="24"/>
  <c r="T3" i="24"/>
  <c r="Y23" i="131" s="1"/>
  <c r="S3" i="24"/>
  <c r="V23" i="131" s="1"/>
  <c r="R3" i="24"/>
  <c r="S23" i="131" s="1"/>
  <c r="Q3" i="24"/>
  <c r="P23" i="131" s="1"/>
  <c r="T2" i="24"/>
  <c r="X23" i="131" s="1"/>
  <c r="S2" i="24"/>
  <c r="U23" i="131" s="1"/>
  <c r="R2" i="24"/>
  <c r="R23" i="131" s="1"/>
  <c r="Q2" i="24"/>
  <c r="O23" i="131" s="1"/>
  <c r="R37" i="23"/>
  <c r="R36" i="23"/>
  <c r="P36" i="23"/>
  <c r="N26" i="23"/>
  <c r="M26" i="23"/>
  <c r="L26" i="23"/>
  <c r="K26" i="23"/>
  <c r="J26" i="23"/>
  <c r="I26" i="23"/>
  <c r="H26" i="23"/>
  <c r="G26" i="23"/>
  <c r="F26" i="23"/>
  <c r="E26" i="23"/>
  <c r="D26" i="23"/>
  <c r="C26" i="23"/>
  <c r="B26" i="23"/>
  <c r="N25" i="23"/>
  <c r="M25" i="23"/>
  <c r="L25" i="23"/>
  <c r="K25" i="23"/>
  <c r="J25" i="23"/>
  <c r="I25" i="23"/>
  <c r="H25" i="23"/>
  <c r="G25" i="23"/>
  <c r="F25" i="23"/>
  <c r="E25" i="23"/>
  <c r="D25" i="23"/>
  <c r="C25" i="23"/>
  <c r="B25" i="23"/>
  <c r="N24" i="23"/>
  <c r="M24" i="23"/>
  <c r="L24" i="23"/>
  <c r="K24" i="23"/>
  <c r="J24" i="23"/>
  <c r="I24" i="23"/>
  <c r="H24" i="23"/>
  <c r="G24" i="23"/>
  <c r="F24" i="23"/>
  <c r="E24" i="23"/>
  <c r="D24" i="23"/>
  <c r="C24" i="23"/>
  <c r="B24" i="23"/>
  <c r="BG21" i="23"/>
  <c r="BF21" i="23" s="1"/>
  <c r="BE21" i="23" s="1"/>
  <c r="BD21" i="23" s="1"/>
  <c r="BJ20" i="23"/>
  <c r="BD20" i="23"/>
  <c r="BG19" i="23"/>
  <c r="AR17" i="23"/>
  <c r="AC17" i="23"/>
  <c r="AR7" i="23"/>
  <c r="AC7" i="23"/>
  <c r="AC6" i="23"/>
  <c r="T3" i="23"/>
  <c r="Y22" i="131" s="1"/>
  <c r="S3" i="23"/>
  <c r="V22" i="131" s="1"/>
  <c r="R3" i="23"/>
  <c r="S22" i="131" s="1"/>
  <c r="Q3" i="23"/>
  <c r="P22" i="131" s="1"/>
  <c r="T2" i="23"/>
  <c r="X22" i="131" s="1"/>
  <c r="S2" i="23"/>
  <c r="U22" i="131" s="1"/>
  <c r="R2" i="23"/>
  <c r="R22" i="131" s="1"/>
  <c r="Q2" i="23"/>
  <c r="O22" i="131" s="1"/>
  <c r="R37" i="22"/>
  <c r="R36" i="22"/>
  <c r="P36" i="22"/>
  <c r="N26" i="22"/>
  <c r="M26" i="22"/>
  <c r="L26" i="22"/>
  <c r="L23" i="22" s="1"/>
  <c r="K26" i="22"/>
  <c r="J26" i="22"/>
  <c r="I26" i="22"/>
  <c r="H26" i="22"/>
  <c r="G26" i="22"/>
  <c r="F26" i="22"/>
  <c r="E26" i="22"/>
  <c r="D26" i="22"/>
  <c r="D23" i="22" s="1"/>
  <c r="C26" i="22"/>
  <c r="B26" i="22"/>
  <c r="N25" i="22"/>
  <c r="M25" i="22"/>
  <c r="L25" i="22"/>
  <c r="K25" i="22"/>
  <c r="J25" i="22"/>
  <c r="I25" i="22"/>
  <c r="H25" i="22"/>
  <c r="G25" i="22"/>
  <c r="F25" i="22"/>
  <c r="E25" i="22"/>
  <c r="D25" i="22"/>
  <c r="C25" i="22"/>
  <c r="B25" i="22"/>
  <c r="N24" i="22"/>
  <c r="M24" i="22"/>
  <c r="L24" i="22"/>
  <c r="K24" i="22"/>
  <c r="J24" i="22"/>
  <c r="I24" i="22"/>
  <c r="H24" i="22"/>
  <c r="G24" i="22"/>
  <c r="F24" i="22"/>
  <c r="E24" i="22"/>
  <c r="D24" i="22"/>
  <c r="C24" i="22"/>
  <c r="B24" i="22"/>
  <c r="BG21" i="22"/>
  <c r="BH21" i="22" s="1"/>
  <c r="BI21" i="22" s="1"/>
  <c r="BJ21" i="22" s="1"/>
  <c r="BF21" i="22"/>
  <c r="BE21" i="22" s="1"/>
  <c r="BD21" i="22" s="1"/>
  <c r="BJ20" i="22"/>
  <c r="BD20" i="22"/>
  <c r="BG19" i="22"/>
  <c r="AR17" i="22"/>
  <c r="AC17" i="22"/>
  <c r="AR7" i="22"/>
  <c r="AC7" i="22"/>
  <c r="AC6" i="22"/>
  <c r="T3" i="22"/>
  <c r="Y21" i="131" s="1"/>
  <c r="S3" i="22"/>
  <c r="V21" i="131" s="1"/>
  <c r="R3" i="22"/>
  <c r="S21" i="131" s="1"/>
  <c r="Q3" i="22"/>
  <c r="P21" i="131" s="1"/>
  <c r="T2" i="22"/>
  <c r="X21" i="131" s="1"/>
  <c r="S2" i="22"/>
  <c r="U21" i="131" s="1"/>
  <c r="R2" i="22"/>
  <c r="R21" i="131" s="1"/>
  <c r="Q2" i="22"/>
  <c r="O21" i="131" s="1"/>
  <c r="R37" i="21"/>
  <c r="R36" i="21"/>
  <c r="P36" i="21"/>
  <c r="N26" i="21"/>
  <c r="M26" i="21"/>
  <c r="L26" i="21"/>
  <c r="K26" i="21"/>
  <c r="J26" i="21"/>
  <c r="I26" i="21"/>
  <c r="H26" i="21"/>
  <c r="G26" i="21"/>
  <c r="F26" i="21"/>
  <c r="E26" i="21"/>
  <c r="D26" i="21"/>
  <c r="C26" i="21"/>
  <c r="B26" i="21"/>
  <c r="N25" i="21"/>
  <c r="M25" i="21"/>
  <c r="L25" i="21"/>
  <c r="K25" i="21"/>
  <c r="J25" i="21"/>
  <c r="I25" i="21"/>
  <c r="H25" i="21"/>
  <c r="G25" i="21"/>
  <c r="F25" i="21"/>
  <c r="E25" i="21"/>
  <c r="D25" i="21"/>
  <c r="C25" i="21"/>
  <c r="B25" i="21"/>
  <c r="N24" i="21"/>
  <c r="M24" i="21"/>
  <c r="L24" i="21"/>
  <c r="K24" i="21"/>
  <c r="J24" i="21"/>
  <c r="I24" i="21"/>
  <c r="H24" i="21"/>
  <c r="G24" i="21"/>
  <c r="F24" i="21"/>
  <c r="E24" i="21"/>
  <c r="D24" i="21"/>
  <c r="C24" i="21"/>
  <c r="B24" i="21"/>
  <c r="BG21" i="21"/>
  <c r="BH21" i="21" s="1"/>
  <c r="BI21" i="21" s="1"/>
  <c r="BJ21" i="21" s="1"/>
  <c r="BJ20" i="21"/>
  <c r="BD20" i="21"/>
  <c r="BG19" i="21"/>
  <c r="AR17" i="21"/>
  <c r="AC17" i="21"/>
  <c r="AR7" i="21"/>
  <c r="AC7" i="21"/>
  <c r="AC6" i="21"/>
  <c r="T3" i="21"/>
  <c r="Y20" i="131" s="1"/>
  <c r="S3" i="21"/>
  <c r="V20" i="131" s="1"/>
  <c r="R3" i="21"/>
  <c r="S20" i="131" s="1"/>
  <c r="Q3" i="21"/>
  <c r="P20" i="131" s="1"/>
  <c r="T2" i="21"/>
  <c r="X20" i="131" s="1"/>
  <c r="S2" i="21"/>
  <c r="U20" i="131" s="1"/>
  <c r="R2" i="21"/>
  <c r="R20" i="131" s="1"/>
  <c r="Q2" i="21"/>
  <c r="O20" i="131" s="1"/>
  <c r="R37" i="20"/>
  <c r="R36" i="20"/>
  <c r="P36" i="20"/>
  <c r="N24" i="20"/>
  <c r="M24" i="20"/>
  <c r="L24" i="20"/>
  <c r="K24" i="20"/>
  <c r="J24" i="20"/>
  <c r="I24" i="20"/>
  <c r="H24" i="20"/>
  <c r="G24" i="20"/>
  <c r="F24" i="20"/>
  <c r="E24" i="20"/>
  <c r="D24" i="20"/>
  <c r="C24" i="20"/>
  <c r="B24" i="20"/>
  <c r="BG21" i="20"/>
  <c r="BH21" i="20" s="1"/>
  <c r="BI21" i="20" s="1"/>
  <c r="BJ21" i="20" s="1"/>
  <c r="BJ20" i="20"/>
  <c r="BD20" i="20"/>
  <c r="BG19" i="20"/>
  <c r="AR17" i="20"/>
  <c r="AC17" i="20"/>
  <c r="AR7" i="20"/>
  <c r="AC7" i="20"/>
  <c r="AC6" i="20"/>
  <c r="T3" i="20"/>
  <c r="Y36" i="131" s="1"/>
  <c r="S3" i="20"/>
  <c r="V36" i="131" s="1"/>
  <c r="R3" i="20"/>
  <c r="S36" i="131" s="1"/>
  <c r="Q3" i="20"/>
  <c r="P36" i="131" s="1"/>
  <c r="T2" i="20"/>
  <c r="X36" i="131" s="1"/>
  <c r="S2" i="20"/>
  <c r="U36" i="131" s="1"/>
  <c r="R2" i="20"/>
  <c r="R36" i="131" s="1"/>
  <c r="Q2" i="20"/>
  <c r="O36" i="131" s="1"/>
  <c r="R37" i="19"/>
  <c r="R36" i="19"/>
  <c r="P36" i="19"/>
  <c r="N25" i="19"/>
  <c r="M25" i="19"/>
  <c r="L25" i="19"/>
  <c r="K25" i="19"/>
  <c r="J25" i="19"/>
  <c r="I25" i="19"/>
  <c r="H25" i="19"/>
  <c r="G25" i="19"/>
  <c r="F25" i="19"/>
  <c r="E25" i="19"/>
  <c r="D25" i="19"/>
  <c r="C25" i="19"/>
  <c r="B25" i="19"/>
  <c r="BG21" i="19"/>
  <c r="BH21" i="19" s="1"/>
  <c r="BI21" i="19" s="1"/>
  <c r="BJ21" i="19" s="1"/>
  <c r="BJ20" i="19"/>
  <c r="BD20" i="19"/>
  <c r="BG19" i="19"/>
  <c r="AR17" i="19"/>
  <c r="AC17" i="19"/>
  <c r="AR7" i="19"/>
  <c r="AC7" i="19"/>
  <c r="AC6" i="19"/>
  <c r="T3" i="19"/>
  <c r="Y30" i="131" s="1"/>
  <c r="S3" i="19"/>
  <c r="V30" i="131" s="1"/>
  <c r="R3" i="19"/>
  <c r="S30" i="131" s="1"/>
  <c r="Q3" i="19"/>
  <c r="P30" i="131" s="1"/>
  <c r="T2" i="19"/>
  <c r="X30" i="131" s="1"/>
  <c r="S2" i="19"/>
  <c r="U30" i="131" s="1"/>
  <c r="R2" i="19"/>
  <c r="R30" i="131" s="1"/>
  <c r="Q2" i="19"/>
  <c r="O30" i="131" s="1"/>
  <c r="R37" i="18"/>
  <c r="R36" i="18"/>
  <c r="P36" i="18"/>
  <c r="N25" i="18"/>
  <c r="M25" i="18"/>
  <c r="L25" i="18"/>
  <c r="K25" i="18"/>
  <c r="J25" i="18"/>
  <c r="I25" i="18"/>
  <c r="H25" i="18"/>
  <c r="G25" i="18"/>
  <c r="F25" i="18"/>
  <c r="E25" i="18"/>
  <c r="D25" i="18"/>
  <c r="C25" i="18"/>
  <c r="B25" i="18"/>
  <c r="BG21" i="18"/>
  <c r="BH21" i="18" s="1"/>
  <c r="BI21" i="18" s="1"/>
  <c r="BJ21" i="18" s="1"/>
  <c r="BJ20" i="18"/>
  <c r="BD20" i="18"/>
  <c r="BG19" i="18"/>
  <c r="AR17" i="18"/>
  <c r="AC17" i="18"/>
  <c r="AR7" i="18"/>
  <c r="AC7" i="18"/>
  <c r="AC6" i="18"/>
  <c r="T3" i="18"/>
  <c r="Y29" i="131" s="1"/>
  <c r="S3" i="18"/>
  <c r="V29" i="131" s="1"/>
  <c r="R3" i="18"/>
  <c r="S29" i="131" s="1"/>
  <c r="Q3" i="18"/>
  <c r="P29" i="131" s="1"/>
  <c r="T2" i="18"/>
  <c r="X29" i="131" s="1"/>
  <c r="S2" i="18"/>
  <c r="U29" i="131" s="1"/>
  <c r="R2" i="18"/>
  <c r="R29" i="131" s="1"/>
  <c r="Q2" i="18"/>
  <c r="O29" i="131" s="1"/>
  <c r="R37" i="17"/>
  <c r="R36" i="17"/>
  <c r="P36" i="17"/>
  <c r="N25" i="17"/>
  <c r="M25" i="17"/>
  <c r="L25" i="17"/>
  <c r="K25" i="17"/>
  <c r="J25" i="17"/>
  <c r="I25" i="17"/>
  <c r="H25" i="17"/>
  <c r="G25" i="17"/>
  <c r="F25" i="17"/>
  <c r="E25" i="17"/>
  <c r="D25" i="17"/>
  <c r="C25" i="17"/>
  <c r="B25" i="17"/>
  <c r="BG21" i="17"/>
  <c r="BH21" i="17" s="1"/>
  <c r="BI21" i="17" s="1"/>
  <c r="BJ21" i="17" s="1"/>
  <c r="BJ20" i="17"/>
  <c r="BD20" i="17"/>
  <c r="BG19" i="17"/>
  <c r="AR17" i="17"/>
  <c r="AC17" i="17"/>
  <c r="AR7" i="17"/>
  <c r="AC7" i="17"/>
  <c r="AC6" i="17"/>
  <c r="T3" i="17"/>
  <c r="Y28" i="131" s="1"/>
  <c r="S3" i="17"/>
  <c r="V28" i="131" s="1"/>
  <c r="R3" i="17"/>
  <c r="S28" i="131" s="1"/>
  <c r="Q3" i="17"/>
  <c r="P28" i="131" s="1"/>
  <c r="T2" i="17"/>
  <c r="X28" i="131" s="1"/>
  <c r="S2" i="17"/>
  <c r="U28" i="131" s="1"/>
  <c r="R2" i="17"/>
  <c r="R28" i="131" s="1"/>
  <c r="Q2" i="17"/>
  <c r="O28" i="131" s="1"/>
  <c r="R37" i="16"/>
  <c r="R36" i="16"/>
  <c r="P36" i="16"/>
  <c r="W23" i="16"/>
  <c r="G13" i="16"/>
  <c r="AC23" i="16"/>
  <c r="M13" i="16"/>
  <c r="L13" i="16"/>
  <c r="W13" i="16"/>
  <c r="V13" i="16"/>
  <c r="E13" i="16"/>
  <c r="D13" i="16"/>
  <c r="BG21" i="16"/>
  <c r="BH21" i="16" s="1"/>
  <c r="BI21" i="16" s="1"/>
  <c r="BJ21" i="16" s="1"/>
  <c r="BJ20" i="16"/>
  <c r="BD20" i="16"/>
  <c r="BG19" i="16"/>
  <c r="AR17" i="16"/>
  <c r="AC17" i="16"/>
  <c r="AR7" i="16"/>
  <c r="AC7" i="16"/>
  <c r="AC6" i="16"/>
  <c r="T3" i="16"/>
  <c r="Y90" i="131" s="1"/>
  <c r="S3" i="16"/>
  <c r="V90" i="131" s="1"/>
  <c r="R3" i="16"/>
  <c r="S90" i="131" s="1"/>
  <c r="Q3" i="16"/>
  <c r="P90" i="131" s="1"/>
  <c r="T2" i="16"/>
  <c r="X90" i="131" s="1"/>
  <c r="S2" i="16"/>
  <c r="U90" i="131" s="1"/>
  <c r="R2" i="16"/>
  <c r="R90" i="131" s="1"/>
  <c r="Q2" i="16"/>
  <c r="O90" i="131" s="1"/>
  <c r="R37" i="15"/>
  <c r="R36" i="15"/>
  <c r="P36" i="15"/>
  <c r="N24" i="15"/>
  <c r="M24" i="15"/>
  <c r="L24" i="15"/>
  <c r="K24" i="15"/>
  <c r="J24" i="15"/>
  <c r="I24" i="15"/>
  <c r="H24" i="15"/>
  <c r="G24" i="15"/>
  <c r="F24" i="15"/>
  <c r="E24" i="15"/>
  <c r="D24" i="15"/>
  <c r="C24" i="15"/>
  <c r="B24" i="15"/>
  <c r="BG21" i="15"/>
  <c r="BF21" i="15" s="1"/>
  <c r="BE21" i="15" s="1"/>
  <c r="BD21" i="15" s="1"/>
  <c r="BJ20" i="15"/>
  <c r="BD20" i="15"/>
  <c r="BG19" i="15"/>
  <c r="AR17" i="15"/>
  <c r="AC17" i="15"/>
  <c r="AR7" i="15"/>
  <c r="AC7" i="15"/>
  <c r="AC6" i="15"/>
  <c r="T3" i="15"/>
  <c r="Y37" i="131" s="1"/>
  <c r="S3" i="15"/>
  <c r="V37" i="131" s="1"/>
  <c r="R3" i="15"/>
  <c r="S37" i="131" s="1"/>
  <c r="Q3" i="15"/>
  <c r="P37" i="131" s="1"/>
  <c r="T2" i="15"/>
  <c r="X37" i="131" s="1"/>
  <c r="S2" i="15"/>
  <c r="U37" i="131" s="1"/>
  <c r="R2" i="15"/>
  <c r="R37" i="131" s="1"/>
  <c r="Q2" i="15"/>
  <c r="O37" i="131" s="1"/>
  <c r="R37" i="14"/>
  <c r="R36" i="14"/>
  <c r="P36" i="14"/>
  <c r="W13" i="14"/>
  <c r="AC13" i="14"/>
  <c r="AB23" i="14"/>
  <c r="L13" i="14"/>
  <c r="U13" i="14"/>
  <c r="V13" i="14"/>
  <c r="D13" i="14"/>
  <c r="C13" i="14"/>
  <c r="BG21" i="14"/>
  <c r="BH21" i="14" s="1"/>
  <c r="BI21" i="14" s="1"/>
  <c r="BJ21" i="14" s="1"/>
  <c r="BJ20" i="14"/>
  <c r="BD20" i="14"/>
  <c r="BG19" i="14"/>
  <c r="AR17" i="14"/>
  <c r="AC17" i="14"/>
  <c r="AR7" i="14"/>
  <c r="AC7" i="14"/>
  <c r="AC6" i="14"/>
  <c r="T3" i="14"/>
  <c r="Y91" i="131" s="1"/>
  <c r="S3" i="14"/>
  <c r="V91" i="131" s="1"/>
  <c r="R3" i="14"/>
  <c r="S91" i="131" s="1"/>
  <c r="Q3" i="14"/>
  <c r="P91" i="131" s="1"/>
  <c r="T2" i="14"/>
  <c r="X91" i="131" s="1"/>
  <c r="S2" i="14"/>
  <c r="U91" i="131" s="1"/>
  <c r="R2" i="14"/>
  <c r="R91" i="131" s="1"/>
  <c r="Q2" i="14"/>
  <c r="O91" i="131" s="1"/>
  <c r="R37" i="13"/>
  <c r="R36" i="13"/>
  <c r="P36" i="13"/>
  <c r="AC23" i="13"/>
  <c r="M13" i="13"/>
  <c r="AC13" i="13"/>
  <c r="AB13" i="13"/>
  <c r="AA23" i="13"/>
  <c r="U13" i="13"/>
  <c r="J13" i="13"/>
  <c r="C13" i="13"/>
  <c r="BG21" i="13"/>
  <c r="BH21" i="13" s="1"/>
  <c r="BI21" i="13" s="1"/>
  <c r="BJ21" i="13" s="1"/>
  <c r="BJ20" i="13"/>
  <c r="BD20" i="13"/>
  <c r="BG19" i="13"/>
  <c r="AR17" i="13"/>
  <c r="AC17" i="13"/>
  <c r="AR7" i="13"/>
  <c r="AC7" i="13"/>
  <c r="AC6" i="13"/>
  <c r="T3" i="13"/>
  <c r="Y92" i="131" s="1"/>
  <c r="S3" i="13"/>
  <c r="V92" i="131" s="1"/>
  <c r="R3" i="13"/>
  <c r="S92" i="131" s="1"/>
  <c r="Q3" i="13"/>
  <c r="P92" i="131" s="1"/>
  <c r="T2" i="13"/>
  <c r="X92" i="131" s="1"/>
  <c r="S2" i="13"/>
  <c r="U92" i="131" s="1"/>
  <c r="R2" i="13"/>
  <c r="R92" i="131" s="1"/>
  <c r="Q2" i="13"/>
  <c r="O92" i="131" s="1"/>
  <c r="R37" i="12"/>
  <c r="R36" i="12"/>
  <c r="P3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B26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B25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B24" i="12"/>
  <c r="BG21" i="12"/>
  <c r="BH21" i="12" s="1"/>
  <c r="BI21" i="12" s="1"/>
  <c r="BJ21" i="12" s="1"/>
  <c r="BJ20" i="12"/>
  <c r="BD20" i="12"/>
  <c r="BG19" i="12"/>
  <c r="AR17" i="12"/>
  <c r="AC17" i="12"/>
  <c r="AR7" i="12"/>
  <c r="AC7" i="12"/>
  <c r="AC6" i="12"/>
  <c r="T3" i="12"/>
  <c r="Y13" i="131" s="1"/>
  <c r="S3" i="12"/>
  <c r="V13" i="131" s="1"/>
  <c r="R3" i="12"/>
  <c r="S13" i="131" s="1"/>
  <c r="Q3" i="12"/>
  <c r="P13" i="131" s="1"/>
  <c r="T2" i="12"/>
  <c r="X13" i="131" s="1"/>
  <c r="S2" i="12"/>
  <c r="U13" i="131" s="1"/>
  <c r="R2" i="12"/>
  <c r="R13" i="131" s="1"/>
  <c r="Q2" i="12"/>
  <c r="O13" i="131" s="1"/>
  <c r="AC24" i="11"/>
  <c r="AB24" i="11"/>
  <c r="AA24" i="11"/>
  <c r="Z24" i="11"/>
  <c r="Y24" i="11"/>
  <c r="X24" i="11"/>
  <c r="W24" i="11"/>
  <c r="V24" i="11"/>
  <c r="U24" i="11"/>
  <c r="T24" i="11"/>
  <c r="S24" i="11"/>
  <c r="R24" i="11"/>
  <c r="Q24" i="11"/>
  <c r="P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AC17" i="11"/>
  <c r="AC7" i="11"/>
  <c r="AC6" i="11"/>
  <c r="AC26" i="11"/>
  <c r="X25" i="11"/>
  <c r="L26" i="11"/>
  <c r="G25" i="11"/>
  <c r="T3" i="11"/>
  <c r="Y11" i="131" s="1"/>
  <c r="S3" i="11"/>
  <c r="V11" i="131" s="1"/>
  <c r="R3" i="11"/>
  <c r="S11" i="131" s="1"/>
  <c r="Q3" i="11"/>
  <c r="P11" i="131" s="1"/>
  <c r="T2" i="11"/>
  <c r="X11" i="131" s="1"/>
  <c r="S2" i="11"/>
  <c r="U11" i="131" s="1"/>
  <c r="R2" i="11"/>
  <c r="R11" i="131" s="1"/>
  <c r="Q2" i="11"/>
  <c r="O11" i="131" s="1"/>
  <c r="R37" i="11"/>
  <c r="P36" i="11"/>
  <c r="Q36" i="11" s="1"/>
  <c r="R36" i="11" s="1"/>
  <c r="BG21" i="11"/>
  <c r="BH21" i="11" s="1"/>
  <c r="BI21" i="11" s="1"/>
  <c r="BJ21" i="11" s="1"/>
  <c r="BG19" i="11"/>
  <c r="AR17" i="11"/>
  <c r="AR7" i="11"/>
  <c r="AR17" i="9"/>
  <c r="AR7" i="9"/>
  <c r="AR17" i="8"/>
  <c r="R37" i="9"/>
  <c r="P36" i="9"/>
  <c r="Q36" i="9" s="1"/>
  <c r="R36" i="9" s="1"/>
  <c r="AC24" i="9"/>
  <c r="AB24" i="9"/>
  <c r="AA24" i="9"/>
  <c r="Z24" i="9"/>
  <c r="Y24" i="9"/>
  <c r="X24" i="9"/>
  <c r="W24" i="9"/>
  <c r="V24" i="9"/>
  <c r="U24" i="9"/>
  <c r="T24" i="9"/>
  <c r="S24" i="9"/>
  <c r="R24" i="9"/>
  <c r="Q24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BG21" i="9"/>
  <c r="BH21" i="9" s="1"/>
  <c r="BI21" i="9" s="1"/>
  <c r="BJ21" i="9" s="1"/>
  <c r="BG19" i="9"/>
  <c r="AC17" i="9"/>
  <c r="AC7" i="9"/>
  <c r="AC6" i="9"/>
  <c r="Z26" i="9"/>
  <c r="AC25" i="9"/>
  <c r="I26" i="9"/>
  <c r="L25" i="9"/>
  <c r="T3" i="9"/>
  <c r="Y10" i="131" s="1"/>
  <c r="S3" i="9"/>
  <c r="V10" i="131" s="1"/>
  <c r="R3" i="9"/>
  <c r="S10" i="131" s="1"/>
  <c r="Q3" i="9"/>
  <c r="P10" i="131" s="1"/>
  <c r="T2" i="9"/>
  <c r="X10" i="131" s="1"/>
  <c r="S2" i="9"/>
  <c r="U10" i="131" s="1"/>
  <c r="R2" i="9"/>
  <c r="R10" i="131" s="1"/>
  <c r="Q2" i="9"/>
  <c r="O10" i="131" s="1"/>
  <c r="AC26" i="8"/>
  <c r="AB26" i="8"/>
  <c r="AA26" i="8"/>
  <c r="Z26" i="8"/>
  <c r="Y26" i="8"/>
  <c r="X26" i="8"/>
  <c r="W26" i="8"/>
  <c r="V26" i="8"/>
  <c r="U26" i="8"/>
  <c r="T26" i="8"/>
  <c r="S26" i="8"/>
  <c r="R26" i="8"/>
  <c r="Q26" i="8"/>
  <c r="N26" i="8"/>
  <c r="M26" i="8"/>
  <c r="L26" i="8"/>
  <c r="K26" i="8"/>
  <c r="U13" i="8" s="1"/>
  <c r="J26" i="8"/>
  <c r="I26" i="8"/>
  <c r="H26" i="8"/>
  <c r="G26" i="8"/>
  <c r="F26" i="8"/>
  <c r="E26" i="8"/>
  <c r="D26" i="8"/>
  <c r="C26" i="8"/>
  <c r="B26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N25" i="8"/>
  <c r="M25" i="8"/>
  <c r="L25" i="8"/>
  <c r="K25" i="8"/>
  <c r="J25" i="8"/>
  <c r="I25" i="8"/>
  <c r="H25" i="8"/>
  <c r="E13" i="8" s="1"/>
  <c r="G25" i="8"/>
  <c r="F25" i="8"/>
  <c r="E25" i="8"/>
  <c r="D25" i="8"/>
  <c r="C25" i="8"/>
  <c r="B25" i="8"/>
  <c r="AC24" i="8"/>
  <c r="AB24" i="8"/>
  <c r="AA24" i="8"/>
  <c r="Z24" i="8"/>
  <c r="Y24" i="8"/>
  <c r="X24" i="8"/>
  <c r="W24" i="8"/>
  <c r="V24" i="8"/>
  <c r="U24" i="8"/>
  <c r="T24" i="8"/>
  <c r="S24" i="8"/>
  <c r="R24" i="8"/>
  <c r="Q24" i="8"/>
  <c r="N24" i="8"/>
  <c r="M24" i="8"/>
  <c r="L24" i="8"/>
  <c r="K24" i="8"/>
  <c r="J24" i="8"/>
  <c r="I24" i="8"/>
  <c r="H24" i="8"/>
  <c r="G24" i="8"/>
  <c r="F24" i="8"/>
  <c r="E24" i="8"/>
  <c r="D24" i="8"/>
  <c r="C24" i="8"/>
  <c r="B24" i="8"/>
  <c r="N23" i="8"/>
  <c r="M23" i="8"/>
  <c r="AC17" i="8"/>
  <c r="AC7" i="8"/>
  <c r="AC6" i="8"/>
  <c r="T3" i="8"/>
  <c r="Y9" i="131" s="1"/>
  <c r="S3" i="8"/>
  <c r="V9" i="131" s="1"/>
  <c r="R3" i="8"/>
  <c r="S9" i="131" s="1"/>
  <c r="Q3" i="8"/>
  <c r="P9" i="131" s="1"/>
  <c r="T2" i="8"/>
  <c r="X9" i="131" s="1"/>
  <c r="S2" i="8"/>
  <c r="U9" i="131" s="1"/>
  <c r="R2" i="8"/>
  <c r="R9" i="131" s="1"/>
  <c r="Q2" i="8"/>
  <c r="O9" i="131" s="1"/>
  <c r="R37" i="8"/>
  <c r="R36" i="8"/>
  <c r="P36" i="8"/>
  <c r="BG21" i="8"/>
  <c r="BH21" i="8" s="1"/>
  <c r="BI21" i="8" s="1"/>
  <c r="BJ21" i="8" s="1"/>
  <c r="BJ20" i="8"/>
  <c r="BD20" i="8"/>
  <c r="BG19" i="8"/>
  <c r="AR7" i="8"/>
  <c r="AR17" i="7"/>
  <c r="AR7" i="7"/>
  <c r="AC26" i="7"/>
  <c r="AB26" i="7"/>
  <c r="AA26" i="7"/>
  <c r="Z26" i="7"/>
  <c r="Y26" i="7"/>
  <c r="X26" i="7"/>
  <c r="W26" i="7"/>
  <c r="V26" i="7"/>
  <c r="U26" i="7"/>
  <c r="T26" i="7"/>
  <c r="S26" i="7"/>
  <c r="R26" i="7"/>
  <c r="Q26" i="7"/>
  <c r="N26" i="7"/>
  <c r="M26" i="7"/>
  <c r="L26" i="7"/>
  <c r="K26" i="7"/>
  <c r="J26" i="7"/>
  <c r="I26" i="7"/>
  <c r="H26" i="7"/>
  <c r="E13" i="7" s="1"/>
  <c r="G26" i="7"/>
  <c r="F26" i="7"/>
  <c r="E26" i="7"/>
  <c r="D26" i="7"/>
  <c r="C26" i="7"/>
  <c r="B26" i="7"/>
  <c r="AC25" i="7"/>
  <c r="AB25" i="7"/>
  <c r="AA25" i="7"/>
  <c r="Z25" i="7"/>
  <c r="Y25" i="7"/>
  <c r="X25" i="7"/>
  <c r="W25" i="7"/>
  <c r="V25" i="7"/>
  <c r="U25" i="7"/>
  <c r="T25" i="7"/>
  <c r="S25" i="7"/>
  <c r="R25" i="7"/>
  <c r="Q25" i="7"/>
  <c r="N25" i="7"/>
  <c r="M25" i="7"/>
  <c r="L25" i="7"/>
  <c r="K25" i="7"/>
  <c r="V13" i="7" s="1"/>
  <c r="J25" i="7"/>
  <c r="I25" i="7"/>
  <c r="H25" i="7"/>
  <c r="G25" i="7"/>
  <c r="F25" i="7"/>
  <c r="E25" i="7"/>
  <c r="D25" i="7"/>
  <c r="C25" i="7"/>
  <c r="C23" i="7" s="1"/>
  <c r="B25" i="7"/>
  <c r="AC24" i="7"/>
  <c r="AB24" i="7"/>
  <c r="AA24" i="7"/>
  <c r="Z24" i="7"/>
  <c r="Y24" i="7"/>
  <c r="X24" i="7"/>
  <c r="W24" i="7"/>
  <c r="V24" i="7"/>
  <c r="U24" i="7"/>
  <c r="T24" i="7"/>
  <c r="S24" i="7"/>
  <c r="R24" i="7"/>
  <c r="Q24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N23" i="7"/>
  <c r="M23" i="7"/>
  <c r="AC17" i="7"/>
  <c r="AC7" i="7"/>
  <c r="AC6" i="7"/>
  <c r="T3" i="7"/>
  <c r="Y8" i="131" s="1"/>
  <c r="S3" i="7"/>
  <c r="V8" i="131" s="1"/>
  <c r="R3" i="7"/>
  <c r="S8" i="131" s="1"/>
  <c r="Q3" i="7"/>
  <c r="P8" i="131" s="1"/>
  <c r="T2" i="7"/>
  <c r="X8" i="131" s="1"/>
  <c r="S2" i="7"/>
  <c r="U8" i="131" s="1"/>
  <c r="R2" i="7"/>
  <c r="R8" i="131" s="1"/>
  <c r="Q2" i="7"/>
  <c r="O8" i="131" s="1"/>
  <c r="R37" i="7"/>
  <c r="R36" i="7"/>
  <c r="P36" i="7"/>
  <c r="BG21" i="7"/>
  <c r="BH21" i="7" s="1"/>
  <c r="BI21" i="7" s="1"/>
  <c r="BJ21" i="7" s="1"/>
  <c r="BJ20" i="7"/>
  <c r="BD20" i="7"/>
  <c r="BG19" i="7"/>
  <c r="AC23" i="6"/>
  <c r="AB23" i="6"/>
  <c r="AA23" i="6"/>
  <c r="Z23" i="6"/>
  <c r="Y23" i="6"/>
  <c r="W23" i="6"/>
  <c r="V23" i="6"/>
  <c r="U23" i="6"/>
  <c r="AC17" i="6"/>
  <c r="AC13" i="6"/>
  <c r="AB13" i="6"/>
  <c r="AA13" i="6"/>
  <c r="Z13" i="6"/>
  <c r="W13" i="6"/>
  <c r="V13" i="6"/>
  <c r="U13" i="6"/>
  <c r="AC7" i="6"/>
  <c r="AC23" i="5"/>
  <c r="AB23" i="5"/>
  <c r="AA23" i="5"/>
  <c r="Z23" i="5"/>
  <c r="Y23" i="5"/>
  <c r="W23" i="5"/>
  <c r="V23" i="5"/>
  <c r="U23" i="5"/>
  <c r="AC17" i="5"/>
  <c r="AC13" i="5"/>
  <c r="AB13" i="5"/>
  <c r="AA13" i="5"/>
  <c r="Z13" i="5"/>
  <c r="W13" i="5"/>
  <c r="V13" i="5"/>
  <c r="U13" i="5"/>
  <c r="AC7" i="5"/>
  <c r="R2" i="5"/>
  <c r="R6" i="131" s="1"/>
  <c r="R2" i="6"/>
  <c r="R7" i="131" s="1"/>
  <c r="N26" i="6"/>
  <c r="M26" i="6"/>
  <c r="L26" i="6"/>
  <c r="K26" i="6"/>
  <c r="J26" i="6"/>
  <c r="I26" i="6"/>
  <c r="H26" i="6"/>
  <c r="G26" i="6"/>
  <c r="F26" i="6"/>
  <c r="E26" i="6"/>
  <c r="D26" i="6"/>
  <c r="C26" i="6"/>
  <c r="B26" i="6"/>
  <c r="N25" i="6"/>
  <c r="M25" i="6"/>
  <c r="L25" i="6"/>
  <c r="K25" i="6"/>
  <c r="J25" i="6"/>
  <c r="I25" i="6"/>
  <c r="H25" i="6"/>
  <c r="G25" i="6"/>
  <c r="F25" i="6"/>
  <c r="E25" i="6"/>
  <c r="D25" i="6"/>
  <c r="C25" i="6"/>
  <c r="B25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N23" i="6"/>
  <c r="M23" i="6"/>
  <c r="L23" i="6"/>
  <c r="K23" i="6"/>
  <c r="J23" i="6"/>
  <c r="I23" i="6"/>
  <c r="H23" i="6"/>
  <c r="G23" i="6"/>
  <c r="F23" i="6"/>
  <c r="E23" i="6"/>
  <c r="D23" i="6"/>
  <c r="C23" i="6"/>
  <c r="N13" i="6"/>
  <c r="M13" i="6"/>
  <c r="L13" i="6"/>
  <c r="K13" i="6"/>
  <c r="J13" i="6"/>
  <c r="I13" i="6"/>
  <c r="H13" i="6"/>
  <c r="G13" i="6"/>
  <c r="F13" i="6"/>
  <c r="E13" i="6"/>
  <c r="D13" i="6"/>
  <c r="C13" i="6"/>
  <c r="N26" i="5"/>
  <c r="M26" i="5"/>
  <c r="L26" i="5"/>
  <c r="K26" i="5"/>
  <c r="J26" i="5"/>
  <c r="I26" i="5"/>
  <c r="H26" i="5"/>
  <c r="G26" i="5"/>
  <c r="F26" i="5"/>
  <c r="E26" i="5"/>
  <c r="D26" i="5"/>
  <c r="C26" i="5"/>
  <c r="B26" i="5"/>
  <c r="N25" i="5"/>
  <c r="M25" i="5"/>
  <c r="L25" i="5"/>
  <c r="K25" i="5"/>
  <c r="J25" i="5"/>
  <c r="I25" i="5"/>
  <c r="H25" i="5"/>
  <c r="G25" i="5"/>
  <c r="F25" i="5"/>
  <c r="E25" i="5"/>
  <c r="D25" i="5"/>
  <c r="C25" i="5"/>
  <c r="B25" i="5"/>
  <c r="N24" i="5"/>
  <c r="M24" i="5"/>
  <c r="L24" i="5"/>
  <c r="K24" i="5"/>
  <c r="J24" i="5"/>
  <c r="I24" i="5"/>
  <c r="H24" i="5"/>
  <c r="G24" i="5"/>
  <c r="F24" i="5"/>
  <c r="E24" i="5"/>
  <c r="D24" i="5"/>
  <c r="C24" i="5"/>
  <c r="B24" i="5"/>
  <c r="N23" i="5"/>
  <c r="M23" i="5"/>
  <c r="L23" i="5"/>
  <c r="K23" i="5"/>
  <c r="J23" i="5"/>
  <c r="I23" i="5"/>
  <c r="H23" i="5"/>
  <c r="G23" i="5"/>
  <c r="F23" i="5"/>
  <c r="E23" i="5"/>
  <c r="D23" i="5"/>
  <c r="C23" i="5"/>
  <c r="N13" i="5"/>
  <c r="M13" i="5"/>
  <c r="L13" i="5"/>
  <c r="K13" i="5"/>
  <c r="J13" i="5"/>
  <c r="I13" i="5"/>
  <c r="H13" i="5"/>
  <c r="G13" i="5"/>
  <c r="F13" i="5"/>
  <c r="E13" i="5"/>
  <c r="D13" i="5"/>
  <c r="C13" i="5"/>
  <c r="R37" i="6"/>
  <c r="R36" i="6"/>
  <c r="P36" i="6"/>
  <c r="AQ23" i="6"/>
  <c r="V4" i="6" s="1"/>
  <c r="AF7" i="131" s="1"/>
  <c r="BG21" i="6"/>
  <c r="BH21" i="6" s="1"/>
  <c r="BI21" i="6" s="1"/>
  <c r="BJ21" i="6" s="1"/>
  <c r="BJ20" i="6"/>
  <c r="BD20" i="6"/>
  <c r="BG19" i="6"/>
  <c r="U4" i="6"/>
  <c r="AC7" i="131" s="1"/>
  <c r="AQ13" i="6"/>
  <c r="T3" i="6"/>
  <c r="Y7" i="131" s="1"/>
  <c r="S3" i="6"/>
  <c r="V7" i="131" s="1"/>
  <c r="R3" i="6"/>
  <c r="S7" i="131" s="1"/>
  <c r="Q3" i="6"/>
  <c r="P7" i="131" s="1"/>
  <c r="T2" i="6"/>
  <c r="X7" i="131" s="1"/>
  <c r="S2" i="6"/>
  <c r="U7" i="131" s="1"/>
  <c r="Q2" i="6"/>
  <c r="O7" i="131" s="1"/>
  <c r="R37" i="5"/>
  <c r="R36" i="5"/>
  <c r="P36" i="5"/>
  <c r="AQ23" i="5"/>
  <c r="V4" i="5" s="1"/>
  <c r="AF6" i="131" s="1"/>
  <c r="BG21" i="5"/>
  <c r="BH21" i="5" s="1"/>
  <c r="BI21" i="5" s="1"/>
  <c r="BJ21" i="5" s="1"/>
  <c r="BJ20" i="5"/>
  <c r="BD20" i="5"/>
  <c r="BG19" i="5"/>
  <c r="AQ13" i="5"/>
  <c r="U4" i="5" s="1"/>
  <c r="AC6" i="131" s="1"/>
  <c r="T3" i="5"/>
  <c r="Y6" i="131" s="1"/>
  <c r="S3" i="5"/>
  <c r="V6" i="131" s="1"/>
  <c r="R3" i="5"/>
  <c r="S6" i="131" s="1"/>
  <c r="Q3" i="5"/>
  <c r="P6" i="131" s="1"/>
  <c r="T2" i="5"/>
  <c r="X6" i="131" s="1"/>
  <c r="S2" i="5"/>
  <c r="U6" i="131" s="1"/>
  <c r="Q2" i="5"/>
  <c r="O6" i="131" s="1"/>
  <c r="BG21" i="1"/>
  <c r="BF21" i="1" s="1"/>
  <c r="BE21" i="1" s="1"/>
  <c r="BD21" i="1" s="1"/>
  <c r="BJ20" i="1"/>
  <c r="BD20" i="1"/>
  <c r="BG19" i="1"/>
  <c r="R5" i="131"/>
  <c r="T2" i="1"/>
  <c r="X5" i="131" s="1"/>
  <c r="R3" i="1"/>
  <c r="S5" i="131" s="1"/>
  <c r="S3" i="1"/>
  <c r="V5" i="131" s="1"/>
  <c r="T3" i="1"/>
  <c r="Y5" i="131" s="1"/>
  <c r="D13" i="1"/>
  <c r="E13" i="1"/>
  <c r="F13" i="1"/>
  <c r="G13" i="1"/>
  <c r="H13" i="1"/>
  <c r="I13" i="1"/>
  <c r="J13" i="1"/>
  <c r="K13" i="1"/>
  <c r="L13" i="1"/>
  <c r="M13" i="1"/>
  <c r="N13" i="1"/>
  <c r="U13" i="1"/>
  <c r="V13" i="1"/>
  <c r="W13" i="1"/>
  <c r="Z13" i="1"/>
  <c r="AA13" i="1"/>
  <c r="AB13" i="1"/>
  <c r="AC13" i="1"/>
  <c r="AQ13" i="1"/>
  <c r="U4" i="1" s="1"/>
  <c r="AC5" i="131" s="1"/>
  <c r="D23" i="1"/>
  <c r="E23" i="1"/>
  <c r="F23" i="1"/>
  <c r="G23" i="1"/>
  <c r="H23" i="1"/>
  <c r="I23" i="1"/>
  <c r="J23" i="1"/>
  <c r="K23" i="1"/>
  <c r="L23" i="1"/>
  <c r="M23" i="1"/>
  <c r="N23" i="1"/>
  <c r="U23" i="1"/>
  <c r="V23" i="1"/>
  <c r="W23" i="1"/>
  <c r="Y23" i="1"/>
  <c r="Z23" i="1"/>
  <c r="AA23" i="1"/>
  <c r="AB23" i="1"/>
  <c r="AC23" i="1"/>
  <c r="AQ23" i="1"/>
  <c r="V4" i="1" s="1"/>
  <c r="AF5" i="131" s="1"/>
  <c r="B24" i="1"/>
  <c r="D24" i="1"/>
  <c r="E24" i="1"/>
  <c r="F24" i="1"/>
  <c r="G24" i="1"/>
  <c r="H24" i="1"/>
  <c r="I24" i="1"/>
  <c r="J24" i="1"/>
  <c r="K24" i="1"/>
  <c r="L24" i="1"/>
  <c r="M24" i="1"/>
  <c r="N24" i="1"/>
  <c r="B25" i="1"/>
  <c r="D25" i="1"/>
  <c r="E25" i="1"/>
  <c r="F25" i="1"/>
  <c r="G25" i="1"/>
  <c r="H25" i="1"/>
  <c r="I25" i="1"/>
  <c r="J25" i="1"/>
  <c r="K25" i="1"/>
  <c r="L25" i="1"/>
  <c r="M25" i="1"/>
  <c r="N25" i="1"/>
  <c r="B26" i="1"/>
  <c r="D26" i="1"/>
  <c r="E26" i="1"/>
  <c r="F26" i="1"/>
  <c r="G26" i="1"/>
  <c r="H26" i="1"/>
  <c r="I26" i="1"/>
  <c r="J26" i="1"/>
  <c r="K26" i="1"/>
  <c r="L26" i="1"/>
  <c r="M26" i="1"/>
  <c r="N26" i="1"/>
  <c r="P36" i="1"/>
  <c r="R36" i="1"/>
  <c r="R37" i="1"/>
  <c r="K13" i="25" l="1"/>
  <c r="BF21" i="33"/>
  <c r="BE21" i="33" s="1"/>
  <c r="BD21" i="33" s="1"/>
  <c r="U4" i="65"/>
  <c r="AC100" i="131" s="1"/>
  <c r="U4" i="61"/>
  <c r="AC108" i="131" s="1"/>
  <c r="V4" i="101"/>
  <c r="AF143" i="131" s="1"/>
  <c r="U4" i="105"/>
  <c r="AC148" i="131" s="1"/>
  <c r="V4" i="68"/>
  <c r="AF103" i="131" s="1"/>
  <c r="V4" i="120"/>
  <c r="AF116" i="131" s="1"/>
  <c r="U4" i="118"/>
  <c r="AC138" i="131" s="1"/>
  <c r="U4" i="127"/>
  <c r="AC123" i="131" s="1"/>
  <c r="U4" i="69"/>
  <c r="AC104" i="131" s="1"/>
  <c r="V4" i="121"/>
  <c r="AF117" i="131" s="1"/>
  <c r="U4" i="129"/>
  <c r="AC125" i="131" s="1"/>
  <c r="V4" i="129"/>
  <c r="AF125" i="131" s="1"/>
  <c r="U4" i="104"/>
  <c r="AC147" i="131" s="1"/>
  <c r="V4" i="104"/>
  <c r="AF147" i="131" s="1"/>
  <c r="U4" i="66"/>
  <c r="AC101" i="131" s="1"/>
  <c r="U4" i="63"/>
  <c r="AC98" i="131" s="1"/>
  <c r="V4" i="57"/>
  <c r="AF111" i="131" s="1"/>
  <c r="V4" i="128"/>
  <c r="AF124" i="131" s="1"/>
  <c r="U4" i="103"/>
  <c r="AC146" i="131" s="1"/>
  <c r="U4" i="70"/>
  <c r="AC105" i="131" s="1"/>
  <c r="U4" i="130"/>
  <c r="AC126" i="131" s="1"/>
  <c r="V4" i="130"/>
  <c r="AF126" i="131" s="1"/>
  <c r="V4" i="116"/>
  <c r="AF136" i="131" s="1"/>
  <c r="U4" i="56"/>
  <c r="AC113" i="131" s="1"/>
  <c r="BF21" i="13"/>
  <c r="BE21" i="13" s="1"/>
  <c r="BD21" i="13" s="1"/>
  <c r="AA23" i="29"/>
  <c r="U4" i="99"/>
  <c r="AC141" i="131" s="1"/>
  <c r="V4" i="38"/>
  <c r="AF94" i="131" s="1"/>
  <c r="V4" i="60"/>
  <c r="AF107" i="131" s="1"/>
  <c r="V4" i="110"/>
  <c r="AF129" i="131" s="1"/>
  <c r="U4" i="112"/>
  <c r="AC132" i="131" s="1"/>
  <c r="V4" i="112"/>
  <c r="AF132" i="131" s="1"/>
  <c r="V4" i="102"/>
  <c r="AF145" i="131" s="1"/>
  <c r="V4" i="37"/>
  <c r="AF95" i="131" s="1"/>
  <c r="V4" i="61"/>
  <c r="AF108" i="131" s="1"/>
  <c r="U4" i="124"/>
  <c r="AC120" i="131" s="1"/>
  <c r="U4" i="113"/>
  <c r="AC133" i="131" s="1"/>
  <c r="U4" i="122"/>
  <c r="AC118" i="131" s="1"/>
  <c r="U4" i="98"/>
  <c r="AC140" i="131" s="1"/>
  <c r="V4" i="98"/>
  <c r="AF140" i="131" s="1"/>
  <c r="U4" i="64"/>
  <c r="AC99" i="131" s="1"/>
  <c r="U4" i="125"/>
  <c r="AC121" i="131" s="1"/>
  <c r="V4" i="114"/>
  <c r="AF134" i="131" s="1"/>
  <c r="U4" i="100"/>
  <c r="AC142" i="131" s="1"/>
  <c r="U4" i="67"/>
  <c r="AC102" i="131" s="1"/>
  <c r="V4" i="67"/>
  <c r="AF102" i="131" s="1"/>
  <c r="U4" i="55"/>
  <c r="AC115" i="131" s="1"/>
  <c r="V4" i="55"/>
  <c r="AF115" i="131" s="1"/>
  <c r="U4" i="109"/>
  <c r="AC128" i="131" s="1"/>
  <c r="V4" i="109"/>
  <c r="AF128" i="131" s="1"/>
  <c r="V4" i="99"/>
  <c r="AF141" i="131" s="1"/>
  <c r="U4" i="115"/>
  <c r="AC135" i="131" s="1"/>
  <c r="U4" i="60"/>
  <c r="AC107" i="131" s="1"/>
  <c r="U4" i="110"/>
  <c r="AC129" i="131" s="1"/>
  <c r="U4" i="62"/>
  <c r="AC109" i="131" s="1"/>
  <c r="U4" i="123"/>
  <c r="AC119" i="131" s="1"/>
  <c r="V4" i="123"/>
  <c r="AF119" i="131" s="1"/>
  <c r="U4" i="102"/>
  <c r="AC145" i="131" s="1"/>
  <c r="U4" i="37"/>
  <c r="AC95" i="131" s="1"/>
  <c r="V4" i="117"/>
  <c r="AF137" i="131" s="1"/>
  <c r="U4" i="126"/>
  <c r="AC122" i="131" s="1"/>
  <c r="K23" i="27"/>
  <c r="V4" i="124"/>
  <c r="AF120" i="131" s="1"/>
  <c r="V4" i="113"/>
  <c r="AF133" i="131" s="1"/>
  <c r="V4" i="122"/>
  <c r="AF118" i="131" s="1"/>
  <c r="V4" i="125"/>
  <c r="AF121" i="131" s="1"/>
  <c r="B13" i="18"/>
  <c r="B23" i="18"/>
  <c r="AK23" i="17"/>
  <c r="AJ23" i="17"/>
  <c r="AI23" i="17"/>
  <c r="AP23" i="17"/>
  <c r="AH23" i="17"/>
  <c r="AN23" i="17"/>
  <c r="AF23" i="17"/>
  <c r="AR23" i="17"/>
  <c r="AR13" i="17"/>
  <c r="U4" i="17" s="1"/>
  <c r="AC28" i="131" s="1"/>
  <c r="AM23" i="17"/>
  <c r="AL13" i="17"/>
  <c r="AK13" i="17"/>
  <c r="AJ13" i="17"/>
  <c r="AO23" i="17"/>
  <c r="AO13" i="17"/>
  <c r="AG13" i="17"/>
  <c r="AL23" i="17"/>
  <c r="AN13" i="17"/>
  <c r="AF13" i="17"/>
  <c r="AP13" i="17"/>
  <c r="AI13" i="17"/>
  <c r="AG23" i="17"/>
  <c r="AH13" i="17"/>
  <c r="AM13" i="17"/>
  <c r="B23" i="19"/>
  <c r="B13" i="19"/>
  <c r="AN23" i="12"/>
  <c r="AF23" i="12"/>
  <c r="AM23" i="12"/>
  <c r="AL23" i="12"/>
  <c r="AK23" i="12"/>
  <c r="AI23" i="12"/>
  <c r="AJ23" i="12"/>
  <c r="V4" i="12" s="1"/>
  <c r="AF13" i="131" s="1"/>
  <c r="AJ13" i="12"/>
  <c r="AH23" i="12"/>
  <c r="AI13" i="12"/>
  <c r="AG23" i="12"/>
  <c r="AP13" i="12"/>
  <c r="AH13" i="12"/>
  <c r="AR13" i="12"/>
  <c r="AO13" i="12"/>
  <c r="AG13" i="12"/>
  <c r="AM13" i="12"/>
  <c r="AR23" i="12"/>
  <c r="AK13" i="12"/>
  <c r="AP23" i="12"/>
  <c r="AF13" i="12"/>
  <c r="AN13" i="12"/>
  <c r="AL13" i="12"/>
  <c r="AO23" i="12"/>
  <c r="M23" i="18"/>
  <c r="AN23" i="18"/>
  <c r="AF23" i="18"/>
  <c r="AM23" i="18"/>
  <c r="AL23" i="18"/>
  <c r="AK23" i="18"/>
  <c r="AI23" i="18"/>
  <c r="AP23" i="18"/>
  <c r="AO23" i="18"/>
  <c r="AR23" i="18"/>
  <c r="AJ23" i="18"/>
  <c r="AH23" i="18"/>
  <c r="AR13" i="18"/>
  <c r="AG23" i="18"/>
  <c r="AO13" i="18"/>
  <c r="AG13" i="18"/>
  <c r="AN13" i="18"/>
  <c r="AF13" i="18"/>
  <c r="AM13" i="18"/>
  <c r="AJ13" i="18"/>
  <c r="AI13" i="18"/>
  <c r="AL13" i="18"/>
  <c r="AK13" i="18"/>
  <c r="AH13" i="18"/>
  <c r="AP13" i="18"/>
  <c r="AK23" i="21"/>
  <c r="AJ23" i="21"/>
  <c r="AI23" i="21"/>
  <c r="AP23" i="21"/>
  <c r="AH23" i="21"/>
  <c r="AN23" i="21"/>
  <c r="AF23" i="21"/>
  <c r="AR13" i="21"/>
  <c r="AO23" i="21"/>
  <c r="AL23" i="21"/>
  <c r="AL13" i="21"/>
  <c r="AM23" i="21"/>
  <c r="AK13" i="21"/>
  <c r="AG23" i="21"/>
  <c r="AJ13" i="21"/>
  <c r="AO13" i="21"/>
  <c r="AG13" i="21"/>
  <c r="AN13" i="21"/>
  <c r="AF13" i="21"/>
  <c r="AR23" i="21"/>
  <c r="AP13" i="21"/>
  <c r="AM13" i="21"/>
  <c r="AH13" i="21"/>
  <c r="AI13" i="21"/>
  <c r="B23" i="24"/>
  <c r="B13" i="24"/>
  <c r="AJ23" i="26"/>
  <c r="AI23" i="26"/>
  <c r="AP23" i="26"/>
  <c r="AH23" i="26"/>
  <c r="AR23" i="26"/>
  <c r="AO23" i="26"/>
  <c r="AG23" i="26"/>
  <c r="AM23" i="26"/>
  <c r="AN23" i="26"/>
  <c r="AL23" i="26"/>
  <c r="AK23" i="26"/>
  <c r="AF23" i="26"/>
  <c r="V4" i="26" s="1"/>
  <c r="AF25" i="131" s="1"/>
  <c r="AK13" i="26"/>
  <c r="AJ13" i="26"/>
  <c r="AI13" i="26"/>
  <c r="AN13" i="26"/>
  <c r="AF13" i="26"/>
  <c r="AM13" i="26"/>
  <c r="AR13" i="26"/>
  <c r="AL13" i="26"/>
  <c r="AH13" i="26"/>
  <c r="AG13" i="26"/>
  <c r="AP13" i="26"/>
  <c r="AO13" i="26"/>
  <c r="AR23" i="30"/>
  <c r="AI23" i="30"/>
  <c r="AP23" i="30"/>
  <c r="AH23" i="30"/>
  <c r="V4" i="30" s="1"/>
  <c r="AF14" i="131" s="1"/>
  <c r="AO23" i="30"/>
  <c r="AG23" i="30"/>
  <c r="AN23" i="30"/>
  <c r="AF23" i="30"/>
  <c r="AL23" i="30"/>
  <c r="AM13" i="30"/>
  <c r="AL13" i="30"/>
  <c r="AK13" i="30"/>
  <c r="AM23" i="30"/>
  <c r="AJ13" i="30"/>
  <c r="AJ23" i="30"/>
  <c r="AP13" i="30"/>
  <c r="AH13" i="30"/>
  <c r="AK23" i="30"/>
  <c r="AN13" i="30"/>
  <c r="AI13" i="30"/>
  <c r="U4" i="30" s="1"/>
  <c r="AC14" i="131" s="1"/>
  <c r="AR13" i="30"/>
  <c r="AG13" i="30"/>
  <c r="AF13" i="30"/>
  <c r="AO13" i="30"/>
  <c r="AK23" i="29"/>
  <c r="AJ23" i="29"/>
  <c r="AI23" i="29"/>
  <c r="AP23" i="29"/>
  <c r="AH23" i="29"/>
  <c r="AN23" i="29"/>
  <c r="AF23" i="29"/>
  <c r="AO13" i="29"/>
  <c r="AG13" i="29"/>
  <c r="AN13" i="29"/>
  <c r="AF13" i="29"/>
  <c r="AO23" i="29"/>
  <c r="AR13" i="29"/>
  <c r="AM13" i="29"/>
  <c r="AR23" i="29"/>
  <c r="AM23" i="29"/>
  <c r="AL13" i="29"/>
  <c r="AG23" i="29"/>
  <c r="AJ13" i="29"/>
  <c r="AK13" i="29"/>
  <c r="U4" i="29" s="1"/>
  <c r="AC12" i="131" s="1"/>
  <c r="AI13" i="29"/>
  <c r="AH13" i="29"/>
  <c r="AL23" i="29"/>
  <c r="AP13" i="29"/>
  <c r="AP23" i="35"/>
  <c r="AH23" i="35"/>
  <c r="AO23" i="35"/>
  <c r="AG23" i="35"/>
  <c r="AN23" i="35"/>
  <c r="AF23" i="35"/>
  <c r="AM23" i="35"/>
  <c r="AR23" i="35"/>
  <c r="AK23" i="35"/>
  <c r="AL23" i="35"/>
  <c r="AJ23" i="35"/>
  <c r="AR13" i="35"/>
  <c r="U4" i="35" s="1"/>
  <c r="AC19" i="131" s="1"/>
  <c r="AI23" i="35"/>
  <c r="AI13" i="35"/>
  <c r="AP13" i="35"/>
  <c r="AH13" i="35"/>
  <c r="AO13" i="35"/>
  <c r="AG13" i="35"/>
  <c r="AL13" i="35"/>
  <c r="AK13" i="35"/>
  <c r="AJ13" i="35"/>
  <c r="AF13" i="35"/>
  <c r="AN13" i="35"/>
  <c r="AM13" i="35"/>
  <c r="AO23" i="7"/>
  <c r="AG23" i="7"/>
  <c r="AN23" i="7"/>
  <c r="AF23" i="7"/>
  <c r="AR23" i="7"/>
  <c r="AM23" i="7"/>
  <c r="AL23" i="7"/>
  <c r="AJ23" i="7"/>
  <c r="AK13" i="7"/>
  <c r="AJ13" i="7"/>
  <c r="AP23" i="7"/>
  <c r="AI13" i="7"/>
  <c r="U4" i="7" s="1"/>
  <c r="AC8" i="131" s="1"/>
  <c r="AK23" i="7"/>
  <c r="AP13" i="7"/>
  <c r="AH13" i="7"/>
  <c r="AH23" i="7"/>
  <c r="AN13" i="7"/>
  <c r="AF13" i="7"/>
  <c r="AR13" i="7"/>
  <c r="AL13" i="7"/>
  <c r="AG13" i="7"/>
  <c r="AO13" i="7"/>
  <c r="AI23" i="7"/>
  <c r="AM13" i="7"/>
  <c r="AR23" i="19"/>
  <c r="AI23" i="19"/>
  <c r="AP23" i="19"/>
  <c r="AH23" i="19"/>
  <c r="AO23" i="19"/>
  <c r="AG23" i="19"/>
  <c r="AN23" i="19"/>
  <c r="AF23" i="19"/>
  <c r="AL23" i="19"/>
  <c r="AM23" i="19"/>
  <c r="AR13" i="19"/>
  <c r="AJ13" i="19"/>
  <c r="AK23" i="19"/>
  <c r="AI13" i="19"/>
  <c r="AJ23" i="19"/>
  <c r="AP13" i="19"/>
  <c r="AH13" i="19"/>
  <c r="AM13" i="19"/>
  <c r="AL13" i="19"/>
  <c r="AO13" i="19"/>
  <c r="AK13" i="19"/>
  <c r="AG13" i="19"/>
  <c r="AF13" i="19"/>
  <c r="AN13" i="19"/>
  <c r="B23" i="27"/>
  <c r="B13" i="27"/>
  <c r="AP23" i="28"/>
  <c r="AH23" i="28"/>
  <c r="AO23" i="28"/>
  <c r="AG23" i="28"/>
  <c r="AN23" i="28"/>
  <c r="AF23" i="28"/>
  <c r="AM23" i="28"/>
  <c r="AR23" i="28"/>
  <c r="AK23" i="28"/>
  <c r="AL23" i="28"/>
  <c r="AR13" i="28"/>
  <c r="AJ23" i="28"/>
  <c r="AI23" i="28"/>
  <c r="AI13" i="28"/>
  <c r="AP13" i="28"/>
  <c r="AH13" i="28"/>
  <c r="AO13" i="28"/>
  <c r="AG13" i="28"/>
  <c r="U4" i="28" s="1"/>
  <c r="AC27" i="131" s="1"/>
  <c r="AL13" i="28"/>
  <c r="AK13" i="28"/>
  <c r="AM13" i="28"/>
  <c r="AJ13" i="28"/>
  <c r="AF13" i="28"/>
  <c r="AN13" i="28"/>
  <c r="B23" i="31"/>
  <c r="B13" i="31"/>
  <c r="B13" i="34"/>
  <c r="B23" i="34"/>
  <c r="B23" i="30"/>
  <c r="B13" i="30"/>
  <c r="AO23" i="32"/>
  <c r="AG23" i="32"/>
  <c r="AN23" i="32"/>
  <c r="AF23" i="32"/>
  <c r="AR23" i="32"/>
  <c r="AM23" i="32"/>
  <c r="AL23" i="32"/>
  <c r="AJ23" i="32"/>
  <c r="AK13" i="32"/>
  <c r="AJ13" i="32"/>
  <c r="AI13" i="32"/>
  <c r="AP23" i="32"/>
  <c r="AP13" i="32"/>
  <c r="AH13" i="32"/>
  <c r="AI23" i="32"/>
  <c r="AN13" i="32"/>
  <c r="AF13" i="32"/>
  <c r="AM13" i="32"/>
  <c r="AL13" i="32"/>
  <c r="AG13" i="32"/>
  <c r="AK23" i="32"/>
  <c r="AR13" i="32"/>
  <c r="AO13" i="32"/>
  <c r="AH23" i="32"/>
  <c r="B23" i="22"/>
  <c r="B13" i="22"/>
  <c r="AL23" i="24"/>
  <c r="AR23" i="24"/>
  <c r="AK23" i="24"/>
  <c r="AJ23" i="24"/>
  <c r="AI23" i="24"/>
  <c r="AO23" i="24"/>
  <c r="AG23" i="24"/>
  <c r="AN23" i="24"/>
  <c r="AM23" i="24"/>
  <c r="AH23" i="24"/>
  <c r="AF23" i="24"/>
  <c r="AR13" i="24"/>
  <c r="AM13" i="24"/>
  <c r="AL13" i="24"/>
  <c r="AK13" i="24"/>
  <c r="AP13" i="24"/>
  <c r="AH13" i="24"/>
  <c r="U4" i="24" s="1"/>
  <c r="AC23" i="131" s="1"/>
  <c r="AP23" i="24"/>
  <c r="AO13" i="24"/>
  <c r="AG13" i="24"/>
  <c r="AJ13" i="24"/>
  <c r="AI13" i="24"/>
  <c r="AF13" i="24"/>
  <c r="AN13" i="24"/>
  <c r="B13" i="12"/>
  <c r="B23" i="12"/>
  <c r="B23" i="26"/>
  <c r="B13" i="26"/>
  <c r="AR23" i="23"/>
  <c r="AI23" i="23"/>
  <c r="AP23" i="23"/>
  <c r="AH23" i="23"/>
  <c r="AO23" i="23"/>
  <c r="AG23" i="23"/>
  <c r="AN23" i="23"/>
  <c r="AF23" i="23"/>
  <c r="AL23" i="23"/>
  <c r="AK23" i="23"/>
  <c r="AJ13" i="23"/>
  <c r="AI13" i="23"/>
  <c r="AP13" i="23"/>
  <c r="AH13" i="23"/>
  <c r="AJ23" i="23"/>
  <c r="AR13" i="23"/>
  <c r="AM13" i="23"/>
  <c r="AL13" i="23"/>
  <c r="AM23" i="23"/>
  <c r="AO13" i="23"/>
  <c r="AN13" i="23"/>
  <c r="AG13" i="23"/>
  <c r="AF13" i="23"/>
  <c r="AK13" i="23"/>
  <c r="V23" i="7"/>
  <c r="F23" i="12"/>
  <c r="B23" i="25"/>
  <c r="B13" i="25"/>
  <c r="AM23" i="27"/>
  <c r="AL23" i="27"/>
  <c r="AK23" i="27"/>
  <c r="AJ23" i="27"/>
  <c r="AP23" i="27"/>
  <c r="AH23" i="27"/>
  <c r="AR23" i="27"/>
  <c r="AF23" i="27"/>
  <c r="AR13" i="27"/>
  <c r="AN23" i="27"/>
  <c r="AN13" i="27"/>
  <c r="AF13" i="27"/>
  <c r="AM13" i="27"/>
  <c r="AO23" i="27"/>
  <c r="AL13" i="27"/>
  <c r="AI13" i="27"/>
  <c r="AP13" i="27"/>
  <c r="AH13" i="27"/>
  <c r="AO13" i="27"/>
  <c r="AG23" i="27"/>
  <c r="AJ13" i="27"/>
  <c r="AG13" i="27"/>
  <c r="AK13" i="27"/>
  <c r="AI23" i="27"/>
  <c r="AL23" i="31"/>
  <c r="AR23" i="31"/>
  <c r="AK23" i="31"/>
  <c r="AJ23" i="31"/>
  <c r="AI23" i="31"/>
  <c r="AO23" i="31"/>
  <c r="AG23" i="31"/>
  <c r="AM23" i="31"/>
  <c r="AP13" i="31"/>
  <c r="AH13" i="31"/>
  <c r="AH23" i="31"/>
  <c r="AO13" i="31"/>
  <c r="AG13" i="31"/>
  <c r="AF23" i="31"/>
  <c r="AN13" i="31"/>
  <c r="AF13" i="31"/>
  <c r="AM13" i="31"/>
  <c r="AR13" i="31"/>
  <c r="AK13" i="31"/>
  <c r="AP23" i="31"/>
  <c r="AN23" i="31"/>
  <c r="AJ13" i="31"/>
  <c r="AI13" i="31"/>
  <c r="AL13" i="31"/>
  <c r="B13" i="33"/>
  <c r="B23" i="33"/>
  <c r="AM23" i="34"/>
  <c r="AL23" i="34"/>
  <c r="AK23" i="34"/>
  <c r="AJ23" i="34"/>
  <c r="AP23" i="34"/>
  <c r="AH23" i="34"/>
  <c r="AR13" i="34"/>
  <c r="AP13" i="34"/>
  <c r="AO23" i="34"/>
  <c r="AR23" i="34"/>
  <c r="AI23" i="34"/>
  <c r="AL13" i="34"/>
  <c r="AF23" i="34"/>
  <c r="AO13" i="34"/>
  <c r="AF13" i="34"/>
  <c r="AN13" i="34"/>
  <c r="AM13" i="34"/>
  <c r="AI13" i="34"/>
  <c r="AN23" i="34"/>
  <c r="AH13" i="34"/>
  <c r="AG23" i="34"/>
  <c r="AK13" i="34"/>
  <c r="AG13" i="34"/>
  <c r="AJ13" i="34"/>
  <c r="B23" i="7"/>
  <c r="B13" i="7"/>
  <c r="B23" i="28"/>
  <c r="B13" i="28"/>
  <c r="B23" i="8"/>
  <c r="B13" i="8"/>
  <c r="AN23" i="22"/>
  <c r="AF23" i="22"/>
  <c r="AM23" i="22"/>
  <c r="AL23" i="22"/>
  <c r="AK23" i="22"/>
  <c r="AI23" i="22"/>
  <c r="AO23" i="22"/>
  <c r="AJ23" i="22"/>
  <c r="AH23" i="22"/>
  <c r="AG23" i="22"/>
  <c r="AR13" i="22"/>
  <c r="AO13" i="22"/>
  <c r="AG13" i="22"/>
  <c r="AN13" i="22"/>
  <c r="AF13" i="22"/>
  <c r="AM13" i="22"/>
  <c r="AJ13" i="22"/>
  <c r="AI13" i="22"/>
  <c r="AK13" i="22"/>
  <c r="AP23" i="22"/>
  <c r="AH13" i="22"/>
  <c r="AR23" i="22"/>
  <c r="AP13" i="22"/>
  <c r="AL13" i="22"/>
  <c r="B23" i="32"/>
  <c r="B13" i="32"/>
  <c r="B23" i="35"/>
  <c r="B13" i="35"/>
  <c r="AJ23" i="8"/>
  <c r="AI23" i="8"/>
  <c r="AP23" i="8"/>
  <c r="AH23" i="8"/>
  <c r="AR23" i="8"/>
  <c r="V4" i="8" s="1"/>
  <c r="AF9" i="131" s="1"/>
  <c r="AO23" i="8"/>
  <c r="AG23" i="8"/>
  <c r="AM23" i="8"/>
  <c r="AK23" i="8"/>
  <c r="AN13" i="8"/>
  <c r="AF13" i="8"/>
  <c r="AF23" i="8"/>
  <c r="AM13" i="8"/>
  <c r="AL13" i="8"/>
  <c r="AK13" i="8"/>
  <c r="AI13" i="8"/>
  <c r="AN23" i="8"/>
  <c r="AL23" i="8"/>
  <c r="AR13" i="8"/>
  <c r="AP13" i="8"/>
  <c r="AH13" i="8"/>
  <c r="U4" i="8" s="1"/>
  <c r="AC9" i="131" s="1"/>
  <c r="AG13" i="8"/>
  <c r="AJ13" i="8"/>
  <c r="AO13" i="8"/>
  <c r="B23" i="21"/>
  <c r="B13" i="21"/>
  <c r="B23" i="29"/>
  <c r="B13" i="29"/>
  <c r="B23" i="17"/>
  <c r="B13" i="17"/>
  <c r="B23" i="23"/>
  <c r="B13" i="23"/>
  <c r="AO23" i="25"/>
  <c r="AG23" i="25"/>
  <c r="AN23" i="25"/>
  <c r="AF23" i="25"/>
  <c r="AR23" i="25"/>
  <c r="AM23" i="25"/>
  <c r="AL23" i="25"/>
  <c r="AJ23" i="25"/>
  <c r="AK23" i="25"/>
  <c r="AI23" i="25"/>
  <c r="AP13" i="25"/>
  <c r="AH13" i="25"/>
  <c r="AH23" i="25"/>
  <c r="AO13" i="25"/>
  <c r="AG13" i="25"/>
  <c r="AN13" i="25"/>
  <c r="AF13" i="25"/>
  <c r="AK13" i="25"/>
  <c r="AR13" i="25"/>
  <c r="AJ13" i="25"/>
  <c r="AP23" i="25"/>
  <c r="AM13" i="25"/>
  <c r="AI13" i="25"/>
  <c r="AL13" i="25"/>
  <c r="AJ23" i="33"/>
  <c r="AI23" i="33"/>
  <c r="AP23" i="33"/>
  <c r="AH23" i="33"/>
  <c r="AR23" i="33"/>
  <c r="AO23" i="33"/>
  <c r="AG23" i="33"/>
  <c r="AM23" i="33"/>
  <c r="AL23" i="33"/>
  <c r="AN13" i="33"/>
  <c r="AF13" i="33"/>
  <c r="AK23" i="33"/>
  <c r="AM13" i="33"/>
  <c r="AF23" i="33"/>
  <c r="AL13" i="33"/>
  <c r="AK13" i="33"/>
  <c r="AI13" i="33"/>
  <c r="AN23" i="33"/>
  <c r="AJ13" i="33"/>
  <c r="AH13" i="33"/>
  <c r="AP13" i="33"/>
  <c r="AO13" i="33"/>
  <c r="AG13" i="33"/>
  <c r="AR13" i="33"/>
  <c r="V23" i="26"/>
  <c r="W23" i="29"/>
  <c r="J23" i="18"/>
  <c r="D23" i="20"/>
  <c r="AA23" i="20"/>
  <c r="AC23" i="27"/>
  <c r="AQ23" i="29"/>
  <c r="C13" i="12"/>
  <c r="J23" i="8"/>
  <c r="E23" i="19"/>
  <c r="AB23" i="19"/>
  <c r="J23" i="29"/>
  <c r="I13" i="7"/>
  <c r="Z23" i="26"/>
  <c r="F23" i="29"/>
  <c r="E23" i="8"/>
  <c r="AQ23" i="8"/>
  <c r="Z13" i="8"/>
  <c r="H23" i="22"/>
  <c r="AA23" i="12"/>
  <c r="C23" i="23"/>
  <c r="AC23" i="29"/>
  <c r="K23" i="12"/>
  <c r="U23" i="15"/>
  <c r="D13" i="18"/>
  <c r="H23" i="18"/>
  <c r="Z23" i="18"/>
  <c r="L23" i="19"/>
  <c r="C13" i="19"/>
  <c r="V23" i="19"/>
  <c r="U13" i="19"/>
  <c r="BF21" i="20"/>
  <c r="BE21" i="20" s="1"/>
  <c r="BD21" i="20" s="1"/>
  <c r="V23" i="20"/>
  <c r="Y23" i="20"/>
  <c r="Y23" i="22"/>
  <c r="M23" i="25"/>
  <c r="AA23" i="25"/>
  <c r="AQ23" i="27"/>
  <c r="F23" i="30"/>
  <c r="V23" i="29"/>
  <c r="H13" i="29"/>
  <c r="G23" i="8"/>
  <c r="AA13" i="8"/>
  <c r="W13" i="29"/>
  <c r="N23" i="15"/>
  <c r="J23" i="7"/>
  <c r="AQ13" i="7"/>
  <c r="C13" i="7"/>
  <c r="W23" i="8"/>
  <c r="N23" i="19"/>
  <c r="M23" i="20"/>
  <c r="BF21" i="24"/>
  <c r="BE21" i="24" s="1"/>
  <c r="BD21" i="24" s="1"/>
  <c r="F23" i="24"/>
  <c r="M23" i="31"/>
  <c r="AB13" i="20"/>
  <c r="J13" i="7"/>
  <c r="W13" i="7"/>
  <c r="K23" i="7"/>
  <c r="Y23" i="7"/>
  <c r="I13" i="8"/>
  <c r="V13" i="8"/>
  <c r="Z25" i="11"/>
  <c r="H23" i="15"/>
  <c r="W23" i="17"/>
  <c r="AA23" i="17"/>
  <c r="AC23" i="23"/>
  <c r="K13" i="29"/>
  <c r="AA13" i="29"/>
  <c r="K23" i="29"/>
  <c r="L23" i="20"/>
  <c r="AQ23" i="20"/>
  <c r="V4" i="20" s="1"/>
  <c r="AC13" i="19"/>
  <c r="R4" i="59"/>
  <c r="T106" i="131" s="1"/>
  <c r="S4" i="63"/>
  <c r="W98" i="131" s="1"/>
  <c r="T4" i="63"/>
  <c r="Z98" i="131" s="1"/>
  <c r="Q4" i="63"/>
  <c r="Q98" i="131" s="1"/>
  <c r="T26" i="9"/>
  <c r="N13" i="7"/>
  <c r="Z13" i="7"/>
  <c r="L23" i="7"/>
  <c r="Z23" i="7"/>
  <c r="J13" i="8"/>
  <c r="I23" i="8"/>
  <c r="AA23" i="8"/>
  <c r="C23" i="8"/>
  <c r="L23" i="8"/>
  <c r="AB13" i="8"/>
  <c r="W26" i="11"/>
  <c r="AQ13" i="12"/>
  <c r="V23" i="32"/>
  <c r="AC23" i="33"/>
  <c r="J23" i="34"/>
  <c r="I23" i="35"/>
  <c r="L13" i="29"/>
  <c r="V23" i="15"/>
  <c r="AQ23" i="7"/>
  <c r="R25" i="11"/>
  <c r="U23" i="7"/>
  <c r="H13" i="7"/>
  <c r="N13" i="8"/>
  <c r="H23" i="8"/>
  <c r="BF21" i="12"/>
  <c r="BE21" i="12" s="1"/>
  <c r="BD21" i="12" s="1"/>
  <c r="C23" i="12"/>
  <c r="G13" i="12"/>
  <c r="BF21" i="17"/>
  <c r="BE21" i="17" s="1"/>
  <c r="BD21" i="17" s="1"/>
  <c r="BF21" i="28"/>
  <c r="BE21" i="28" s="1"/>
  <c r="BD21" i="28" s="1"/>
  <c r="F23" i="28"/>
  <c r="N23" i="28"/>
  <c r="BF21" i="35"/>
  <c r="BE21" i="35" s="1"/>
  <c r="BD21" i="35" s="1"/>
  <c r="BF21" i="37"/>
  <c r="BE21" i="37" s="1"/>
  <c r="BD21" i="37" s="1"/>
  <c r="BF21" i="38"/>
  <c r="BE21" i="38" s="1"/>
  <c r="BD21" i="38" s="1"/>
  <c r="C23" i="15"/>
  <c r="Z23" i="15"/>
  <c r="J23" i="19"/>
  <c r="N13" i="12"/>
  <c r="AC13" i="12"/>
  <c r="E13" i="15"/>
  <c r="E23" i="15"/>
  <c r="I23" i="15"/>
  <c r="E13" i="17"/>
  <c r="AQ13" i="17"/>
  <c r="AB13" i="17"/>
  <c r="AQ23" i="17"/>
  <c r="AB23" i="17"/>
  <c r="AA13" i="18"/>
  <c r="AA23" i="18"/>
  <c r="L13" i="18"/>
  <c r="L23" i="18"/>
  <c r="W13" i="19"/>
  <c r="H13" i="19"/>
  <c r="W23" i="19"/>
  <c r="C13" i="20"/>
  <c r="Z13" i="20"/>
  <c r="F13" i="20"/>
  <c r="U13" i="20"/>
  <c r="F23" i="20"/>
  <c r="K13" i="20"/>
  <c r="V13" i="21"/>
  <c r="G13" i="21"/>
  <c r="G23" i="21"/>
  <c r="V23" i="21"/>
  <c r="I13" i="22"/>
  <c r="I23" i="22"/>
  <c r="U13" i="23"/>
  <c r="K13" i="23"/>
  <c r="F13" i="23"/>
  <c r="Z13" i="23"/>
  <c r="F23" i="23"/>
  <c r="Z23" i="23"/>
  <c r="AB13" i="24"/>
  <c r="M13" i="24"/>
  <c r="M23" i="24"/>
  <c r="AQ13" i="24"/>
  <c r="AQ23" i="24"/>
  <c r="I13" i="25"/>
  <c r="H13" i="26"/>
  <c r="W13" i="26"/>
  <c r="W23" i="26"/>
  <c r="D13" i="27"/>
  <c r="D23" i="27"/>
  <c r="AQ13" i="30"/>
  <c r="AB13" i="30"/>
  <c r="M23" i="30"/>
  <c r="M13" i="30"/>
  <c r="AB23" i="30"/>
  <c r="AQ23" i="30"/>
  <c r="H13" i="31"/>
  <c r="W13" i="31"/>
  <c r="H23" i="31"/>
  <c r="D13" i="32"/>
  <c r="W13" i="32"/>
  <c r="H13" i="32"/>
  <c r="H23" i="32"/>
  <c r="W23" i="32"/>
  <c r="C13" i="33"/>
  <c r="Z13" i="33"/>
  <c r="F13" i="33"/>
  <c r="U13" i="33"/>
  <c r="K13" i="33"/>
  <c r="F23" i="33"/>
  <c r="Z23" i="33"/>
  <c r="C13" i="34"/>
  <c r="C23" i="34"/>
  <c r="Z13" i="34"/>
  <c r="U13" i="34"/>
  <c r="K13" i="34"/>
  <c r="F13" i="34"/>
  <c r="Z23" i="34"/>
  <c r="F23" i="34"/>
  <c r="U23" i="34"/>
  <c r="K23" i="34"/>
  <c r="M13" i="22"/>
  <c r="AB13" i="22"/>
  <c r="AQ13" i="22"/>
  <c r="AB23" i="22"/>
  <c r="M23" i="22"/>
  <c r="G13" i="23"/>
  <c r="V13" i="23"/>
  <c r="V23" i="23"/>
  <c r="E13" i="24"/>
  <c r="E23" i="24"/>
  <c r="E13" i="25"/>
  <c r="D13" i="26"/>
  <c r="W13" i="27"/>
  <c r="W23" i="27"/>
  <c r="H13" i="27"/>
  <c r="H23" i="27"/>
  <c r="V13" i="28"/>
  <c r="V23" i="28"/>
  <c r="G13" i="28"/>
  <c r="G23" i="28"/>
  <c r="I13" i="29"/>
  <c r="AC23" i="12"/>
  <c r="E23" i="17"/>
  <c r="K23" i="23"/>
  <c r="S4" i="6"/>
  <c r="W7" i="131" s="1"/>
  <c r="AA13" i="7"/>
  <c r="F23" i="7"/>
  <c r="F13" i="8"/>
  <c r="F23" i="8"/>
  <c r="AC23" i="8"/>
  <c r="F13" i="12"/>
  <c r="U13" i="12"/>
  <c r="K13" i="12"/>
  <c r="Z23" i="12"/>
  <c r="Z13" i="12"/>
  <c r="AC13" i="15"/>
  <c r="N13" i="15"/>
  <c r="J13" i="17"/>
  <c r="Y23" i="17"/>
  <c r="J23" i="17"/>
  <c r="I13" i="18"/>
  <c r="I23" i="18"/>
  <c r="E13" i="19"/>
  <c r="AB13" i="19"/>
  <c r="M13" i="19"/>
  <c r="AQ13" i="19"/>
  <c r="M23" i="19"/>
  <c r="W13" i="20"/>
  <c r="H13" i="20"/>
  <c r="D13" i="21"/>
  <c r="D23" i="21"/>
  <c r="W13" i="23"/>
  <c r="H13" i="23"/>
  <c r="W23" i="23"/>
  <c r="H23" i="23"/>
  <c r="J13" i="24"/>
  <c r="Y23" i="24"/>
  <c r="N13" i="24"/>
  <c r="AC13" i="24"/>
  <c r="AC23" i="24"/>
  <c r="AC13" i="25"/>
  <c r="AC23" i="25"/>
  <c r="N13" i="25"/>
  <c r="N23" i="25"/>
  <c r="E13" i="26"/>
  <c r="E23" i="26"/>
  <c r="I13" i="26"/>
  <c r="I23" i="26"/>
  <c r="M13" i="26"/>
  <c r="AQ13" i="26"/>
  <c r="AQ23" i="26"/>
  <c r="AB13" i="26"/>
  <c r="AB23" i="26"/>
  <c r="M23" i="26"/>
  <c r="E13" i="27"/>
  <c r="E23" i="27"/>
  <c r="D13" i="28"/>
  <c r="D23" i="28"/>
  <c r="AA13" i="28"/>
  <c r="L13" i="28"/>
  <c r="AA23" i="28"/>
  <c r="L23" i="28"/>
  <c r="J13" i="30"/>
  <c r="J23" i="30"/>
  <c r="Y23" i="30"/>
  <c r="I13" i="31"/>
  <c r="I23" i="31"/>
  <c r="I13" i="32"/>
  <c r="I23" i="32"/>
  <c r="AB13" i="32"/>
  <c r="M13" i="32"/>
  <c r="AQ13" i="32"/>
  <c r="AQ23" i="32"/>
  <c r="AB23" i="32"/>
  <c r="M23" i="32"/>
  <c r="D13" i="33"/>
  <c r="D23" i="33"/>
  <c r="AA13" i="33"/>
  <c r="L13" i="33"/>
  <c r="AA23" i="33"/>
  <c r="L23" i="33"/>
  <c r="H13" i="34"/>
  <c r="W13" i="34"/>
  <c r="W23" i="34"/>
  <c r="H23" i="34"/>
  <c r="L13" i="34"/>
  <c r="AA13" i="34"/>
  <c r="AA23" i="34"/>
  <c r="L23" i="34"/>
  <c r="C13" i="35"/>
  <c r="C23" i="35"/>
  <c r="G13" i="35"/>
  <c r="V13" i="35"/>
  <c r="V23" i="35"/>
  <c r="G23" i="35"/>
  <c r="J13" i="29"/>
  <c r="G23" i="12"/>
  <c r="AQ23" i="12"/>
  <c r="D23" i="15"/>
  <c r="C23" i="20"/>
  <c r="H23" i="20"/>
  <c r="F23" i="19"/>
  <c r="AQ23" i="19"/>
  <c r="D23" i="26"/>
  <c r="K13" i="7"/>
  <c r="AC13" i="7"/>
  <c r="I23" i="7"/>
  <c r="AA23" i="7"/>
  <c r="D13" i="7"/>
  <c r="C13" i="8"/>
  <c r="K13" i="8"/>
  <c r="K23" i="8"/>
  <c r="U23" i="8"/>
  <c r="AC13" i="18"/>
  <c r="N13" i="18"/>
  <c r="AC23" i="18"/>
  <c r="N23" i="18"/>
  <c r="J13" i="19"/>
  <c r="Y23" i="19"/>
  <c r="I13" i="20"/>
  <c r="I13" i="21"/>
  <c r="I23" i="21"/>
  <c r="C13" i="22"/>
  <c r="C23" i="22"/>
  <c r="V13" i="22"/>
  <c r="G13" i="22"/>
  <c r="V23" i="22"/>
  <c r="G23" i="22"/>
  <c r="Z13" i="22"/>
  <c r="U13" i="22"/>
  <c r="K13" i="22"/>
  <c r="F13" i="22"/>
  <c r="K23" i="22"/>
  <c r="U23" i="22"/>
  <c r="F23" i="22"/>
  <c r="Z23" i="22"/>
  <c r="E13" i="23"/>
  <c r="E23" i="23"/>
  <c r="AQ13" i="23"/>
  <c r="AB13" i="23"/>
  <c r="M13" i="23"/>
  <c r="AB23" i="23"/>
  <c r="M23" i="23"/>
  <c r="V13" i="24"/>
  <c r="V23" i="24"/>
  <c r="G13" i="24"/>
  <c r="G23" i="24"/>
  <c r="V13" i="25"/>
  <c r="G13" i="25"/>
  <c r="V23" i="25"/>
  <c r="G23" i="25"/>
  <c r="C13" i="30"/>
  <c r="C23" i="30"/>
  <c r="V13" i="30"/>
  <c r="G13" i="30"/>
  <c r="V23" i="30"/>
  <c r="G23" i="30"/>
  <c r="Z13" i="30"/>
  <c r="U13" i="30"/>
  <c r="K13" i="30"/>
  <c r="F13" i="30"/>
  <c r="Z23" i="30"/>
  <c r="U23" i="30"/>
  <c r="K23" i="30"/>
  <c r="J13" i="31"/>
  <c r="Y23" i="31"/>
  <c r="J23" i="31"/>
  <c r="AC13" i="31"/>
  <c r="N13" i="31"/>
  <c r="AC23" i="31"/>
  <c r="N23" i="31"/>
  <c r="J13" i="32"/>
  <c r="Y23" i="32"/>
  <c r="J23" i="32"/>
  <c r="N13" i="32"/>
  <c r="AC23" i="32"/>
  <c r="N23" i="32"/>
  <c r="AC13" i="32"/>
  <c r="E13" i="33"/>
  <c r="E23" i="33"/>
  <c r="I13" i="33"/>
  <c r="I23" i="33"/>
  <c r="M13" i="33"/>
  <c r="AQ13" i="33"/>
  <c r="AB23" i="33"/>
  <c r="M23" i="33"/>
  <c r="AQ23" i="33"/>
  <c r="E13" i="34"/>
  <c r="E23" i="34"/>
  <c r="I23" i="34"/>
  <c r="I13" i="34"/>
  <c r="AQ13" i="34"/>
  <c r="M13" i="34"/>
  <c r="AB13" i="34"/>
  <c r="M23" i="34"/>
  <c r="AQ23" i="34"/>
  <c r="V4" i="34" s="1"/>
  <c r="AF18" i="131" s="1"/>
  <c r="D13" i="35"/>
  <c r="D23" i="35"/>
  <c r="W13" i="35"/>
  <c r="H23" i="35"/>
  <c r="H13" i="35"/>
  <c r="W23" i="35"/>
  <c r="L13" i="35"/>
  <c r="AA13" i="35"/>
  <c r="L23" i="35"/>
  <c r="U13" i="29"/>
  <c r="F13" i="29"/>
  <c r="G13" i="29"/>
  <c r="Z13" i="29"/>
  <c r="G23" i="29"/>
  <c r="M23" i="29"/>
  <c r="Z23" i="29"/>
  <c r="AQ13" i="29"/>
  <c r="I23" i="12"/>
  <c r="N23" i="12"/>
  <c r="U23" i="12"/>
  <c r="F23" i="15"/>
  <c r="K23" i="15"/>
  <c r="AC23" i="15"/>
  <c r="I23" i="20"/>
  <c r="H23" i="19"/>
  <c r="M23" i="17"/>
  <c r="H23" i="26"/>
  <c r="J23" i="24"/>
  <c r="AB23" i="24"/>
  <c r="U23" i="23"/>
  <c r="AQ23" i="22"/>
  <c r="AA23" i="35"/>
  <c r="K23" i="33"/>
  <c r="D23" i="32"/>
  <c r="J13" i="20"/>
  <c r="Q4" i="1"/>
  <c r="Q5" i="131" s="1"/>
  <c r="J13" i="12"/>
  <c r="AQ13" i="15"/>
  <c r="U4" i="15" s="1"/>
  <c r="M13" i="15"/>
  <c r="AB13" i="15"/>
  <c r="M23" i="15"/>
  <c r="I13" i="17"/>
  <c r="D23" i="18"/>
  <c r="H13" i="18"/>
  <c r="W13" i="18"/>
  <c r="D13" i="19"/>
  <c r="AA13" i="19"/>
  <c r="L13" i="19"/>
  <c r="AA23" i="19"/>
  <c r="V13" i="20"/>
  <c r="G13" i="20"/>
  <c r="C13" i="21"/>
  <c r="C23" i="21"/>
  <c r="F13" i="21"/>
  <c r="U13" i="21"/>
  <c r="K13" i="21"/>
  <c r="Z13" i="21"/>
  <c r="U23" i="21"/>
  <c r="K23" i="21"/>
  <c r="F23" i="21"/>
  <c r="E13" i="22"/>
  <c r="E23" i="22"/>
  <c r="C13" i="23"/>
  <c r="I13" i="24"/>
  <c r="I23" i="24"/>
  <c r="M13" i="25"/>
  <c r="AQ13" i="25"/>
  <c r="AB13" i="25"/>
  <c r="AQ23" i="25"/>
  <c r="AB23" i="25"/>
  <c r="L13" i="26"/>
  <c r="AA13" i="26"/>
  <c r="AA23" i="26"/>
  <c r="L13" i="27"/>
  <c r="AA23" i="27"/>
  <c r="AA13" i="27"/>
  <c r="L23" i="27"/>
  <c r="C13" i="28"/>
  <c r="C23" i="28"/>
  <c r="Z13" i="28"/>
  <c r="U13" i="28"/>
  <c r="K13" i="28"/>
  <c r="Z23" i="28"/>
  <c r="U23" i="28"/>
  <c r="K23" i="28"/>
  <c r="E23" i="30"/>
  <c r="E13" i="30"/>
  <c r="I13" i="30"/>
  <c r="I23" i="30"/>
  <c r="D13" i="31"/>
  <c r="D23" i="31"/>
  <c r="AA13" i="31"/>
  <c r="L23" i="31"/>
  <c r="AA23" i="31"/>
  <c r="L13" i="31"/>
  <c r="AA13" i="32"/>
  <c r="L13" i="32"/>
  <c r="AA23" i="32"/>
  <c r="V13" i="33"/>
  <c r="G13" i="33"/>
  <c r="G23" i="33"/>
  <c r="V23" i="33"/>
  <c r="V13" i="34"/>
  <c r="G13" i="34"/>
  <c r="V23" i="34"/>
  <c r="G23" i="34"/>
  <c r="J13" i="35"/>
  <c r="Y23" i="35"/>
  <c r="J23" i="35"/>
  <c r="AC13" i="35"/>
  <c r="N13" i="35"/>
  <c r="AC23" i="35"/>
  <c r="N23" i="35"/>
  <c r="D13" i="29"/>
  <c r="AB13" i="29"/>
  <c r="E23" i="29"/>
  <c r="G23" i="20"/>
  <c r="I23" i="25"/>
  <c r="F13" i="7"/>
  <c r="V13" i="12"/>
  <c r="V23" i="12"/>
  <c r="J13" i="15"/>
  <c r="AC13" i="17"/>
  <c r="AC23" i="17"/>
  <c r="N13" i="17"/>
  <c r="N23" i="17"/>
  <c r="E13" i="18"/>
  <c r="AQ13" i="18"/>
  <c r="AB13" i="18"/>
  <c r="AQ23" i="18"/>
  <c r="M13" i="18"/>
  <c r="I13" i="19"/>
  <c r="D13" i="20"/>
  <c r="AA13" i="20"/>
  <c r="L13" i="20"/>
  <c r="W13" i="21"/>
  <c r="H13" i="21"/>
  <c r="W23" i="21"/>
  <c r="AA13" i="21"/>
  <c r="L13" i="21"/>
  <c r="L23" i="21"/>
  <c r="AA23" i="21"/>
  <c r="J13" i="22"/>
  <c r="J23" i="22"/>
  <c r="AC13" i="22"/>
  <c r="N13" i="22"/>
  <c r="AC23" i="22"/>
  <c r="N23" i="22"/>
  <c r="BH21" i="23"/>
  <c r="BI21" i="23" s="1"/>
  <c r="BJ21" i="23" s="1"/>
  <c r="D13" i="23"/>
  <c r="D23" i="23"/>
  <c r="AA13" i="23"/>
  <c r="L13" i="23"/>
  <c r="AA23" i="23"/>
  <c r="L23" i="23"/>
  <c r="J13" i="25"/>
  <c r="Y23" i="25"/>
  <c r="J23" i="25"/>
  <c r="I23" i="27"/>
  <c r="I13" i="27"/>
  <c r="AQ13" i="27"/>
  <c r="M13" i="27"/>
  <c r="AB13" i="27"/>
  <c r="AB23" i="27"/>
  <c r="M23" i="27"/>
  <c r="W13" i="28"/>
  <c r="H13" i="28"/>
  <c r="W23" i="28"/>
  <c r="H23" i="28"/>
  <c r="AC13" i="30"/>
  <c r="N13" i="30"/>
  <c r="AC23" i="30"/>
  <c r="E13" i="31"/>
  <c r="AQ13" i="31"/>
  <c r="AB13" i="31"/>
  <c r="M13" i="31"/>
  <c r="AQ23" i="31"/>
  <c r="AB23" i="31"/>
  <c r="E13" i="32"/>
  <c r="E23" i="32"/>
  <c r="W13" i="33"/>
  <c r="H13" i="33"/>
  <c r="W23" i="33"/>
  <c r="H23" i="33"/>
  <c r="D13" i="34"/>
  <c r="D23" i="34"/>
  <c r="U13" i="35"/>
  <c r="K13" i="35"/>
  <c r="F13" i="35"/>
  <c r="Z23" i="35"/>
  <c r="Z13" i="35"/>
  <c r="U23" i="35"/>
  <c r="K23" i="35"/>
  <c r="F23" i="35"/>
  <c r="AC13" i="29"/>
  <c r="N13" i="29"/>
  <c r="E13" i="29"/>
  <c r="Y23" i="29"/>
  <c r="M23" i="12"/>
  <c r="Y23" i="12"/>
  <c r="J23" i="15"/>
  <c r="AB23" i="15"/>
  <c r="U23" i="20"/>
  <c r="Z23" i="20"/>
  <c r="W23" i="18"/>
  <c r="I23" i="17"/>
  <c r="Z23" i="21"/>
  <c r="C23" i="33"/>
  <c r="W23" i="31"/>
  <c r="N23" i="30"/>
  <c r="I13" i="15"/>
  <c r="M13" i="17"/>
  <c r="BH21" i="1"/>
  <c r="BI21" i="1" s="1"/>
  <c r="BJ21" i="1" s="1"/>
  <c r="G13" i="7"/>
  <c r="W23" i="7"/>
  <c r="G13" i="8"/>
  <c r="W13" i="8"/>
  <c r="Y23" i="8"/>
  <c r="AQ13" i="8"/>
  <c r="F26" i="11"/>
  <c r="D13" i="12"/>
  <c r="D23" i="12"/>
  <c r="W13" i="12"/>
  <c r="H23" i="12"/>
  <c r="H13" i="12"/>
  <c r="AA13" i="12"/>
  <c r="L13" i="12"/>
  <c r="L23" i="12"/>
  <c r="C13" i="15"/>
  <c r="V13" i="15"/>
  <c r="G13" i="15"/>
  <c r="Z13" i="15"/>
  <c r="U13" i="15"/>
  <c r="K13" i="15"/>
  <c r="F13" i="15"/>
  <c r="C13" i="17"/>
  <c r="C23" i="17"/>
  <c r="V13" i="17"/>
  <c r="G13" i="17"/>
  <c r="V23" i="17"/>
  <c r="G23" i="17"/>
  <c r="Z13" i="17"/>
  <c r="U13" i="17"/>
  <c r="K13" i="17"/>
  <c r="Z23" i="17"/>
  <c r="U23" i="17"/>
  <c r="K23" i="17"/>
  <c r="F13" i="17"/>
  <c r="F23" i="17"/>
  <c r="J13" i="18"/>
  <c r="Y23" i="18"/>
  <c r="N13" i="19"/>
  <c r="AC23" i="19"/>
  <c r="E13" i="20"/>
  <c r="M13" i="20"/>
  <c r="AQ13" i="20"/>
  <c r="AB23" i="20"/>
  <c r="E13" i="21"/>
  <c r="E23" i="21"/>
  <c r="AB13" i="21"/>
  <c r="M13" i="21"/>
  <c r="AQ13" i="21"/>
  <c r="AQ23" i="21"/>
  <c r="AB23" i="21"/>
  <c r="M23" i="21"/>
  <c r="I13" i="23"/>
  <c r="I23" i="23"/>
  <c r="C23" i="24"/>
  <c r="C13" i="24"/>
  <c r="F13" i="24"/>
  <c r="Z13" i="24"/>
  <c r="K13" i="24"/>
  <c r="U13" i="24"/>
  <c r="Z23" i="24"/>
  <c r="U23" i="24"/>
  <c r="K23" i="24"/>
  <c r="C13" i="25"/>
  <c r="C23" i="25"/>
  <c r="Z13" i="25"/>
  <c r="U13" i="25"/>
  <c r="F13" i="25"/>
  <c r="Z23" i="25"/>
  <c r="U23" i="25"/>
  <c r="K23" i="25"/>
  <c r="F23" i="25"/>
  <c r="J13" i="26"/>
  <c r="Y23" i="26"/>
  <c r="J23" i="26"/>
  <c r="N13" i="26"/>
  <c r="AC13" i="26"/>
  <c r="AC23" i="26"/>
  <c r="N23" i="26"/>
  <c r="J13" i="27"/>
  <c r="J23" i="27"/>
  <c r="AC13" i="27"/>
  <c r="N23" i="27"/>
  <c r="N13" i="27"/>
  <c r="E13" i="28"/>
  <c r="E23" i="28"/>
  <c r="I13" i="28"/>
  <c r="I23" i="28"/>
  <c r="M13" i="28"/>
  <c r="M23" i="28"/>
  <c r="AB13" i="28"/>
  <c r="AQ13" i="28"/>
  <c r="AQ23" i="28"/>
  <c r="BF21" i="7"/>
  <c r="BE21" i="7" s="1"/>
  <c r="BD21" i="7" s="1"/>
  <c r="L13" i="7"/>
  <c r="U13" i="7"/>
  <c r="AC23" i="7"/>
  <c r="AB13" i="7"/>
  <c r="D13" i="8"/>
  <c r="H13" i="8"/>
  <c r="L13" i="8"/>
  <c r="AC13" i="8"/>
  <c r="D23" i="8"/>
  <c r="V23" i="8"/>
  <c r="Z23" i="8"/>
  <c r="N25" i="9"/>
  <c r="BF21" i="11"/>
  <c r="BE21" i="11" s="1"/>
  <c r="BD21" i="11" s="1"/>
  <c r="N23" i="11"/>
  <c r="I25" i="11"/>
  <c r="N26" i="11"/>
  <c r="E13" i="12"/>
  <c r="I13" i="12"/>
  <c r="AB13" i="12"/>
  <c r="M13" i="12"/>
  <c r="BH21" i="15"/>
  <c r="BI21" i="15" s="1"/>
  <c r="BJ21" i="15" s="1"/>
  <c r="D13" i="15"/>
  <c r="H13" i="15"/>
  <c r="W13" i="15"/>
  <c r="L13" i="15"/>
  <c r="AA23" i="15"/>
  <c r="D13" i="17"/>
  <c r="D23" i="17"/>
  <c r="H13" i="17"/>
  <c r="H23" i="17"/>
  <c r="W13" i="17"/>
  <c r="L13" i="17"/>
  <c r="L23" i="17"/>
  <c r="AA13" i="17"/>
  <c r="BF21" i="18"/>
  <c r="BE21" i="18" s="1"/>
  <c r="BD21" i="18" s="1"/>
  <c r="C13" i="18"/>
  <c r="C23" i="18"/>
  <c r="G13" i="18"/>
  <c r="G23" i="18"/>
  <c r="V23" i="18"/>
  <c r="U13" i="18"/>
  <c r="K13" i="18"/>
  <c r="F13" i="18"/>
  <c r="U23" i="18"/>
  <c r="K23" i="18"/>
  <c r="Z13" i="18"/>
  <c r="F23" i="18"/>
  <c r="C23" i="19"/>
  <c r="G13" i="19"/>
  <c r="G23" i="19"/>
  <c r="V13" i="19"/>
  <c r="F13" i="19"/>
  <c r="Z13" i="19"/>
  <c r="U23" i="19"/>
  <c r="K23" i="19"/>
  <c r="J23" i="20"/>
  <c r="U4" i="20"/>
  <c r="N13" i="20"/>
  <c r="N23" i="20"/>
  <c r="AC13" i="20"/>
  <c r="J13" i="21"/>
  <c r="Y23" i="21"/>
  <c r="J23" i="21"/>
  <c r="N13" i="21"/>
  <c r="AC13" i="21"/>
  <c r="AC23" i="21"/>
  <c r="N23" i="21"/>
  <c r="D13" i="22"/>
  <c r="W13" i="22"/>
  <c r="H13" i="22"/>
  <c r="W23" i="22"/>
  <c r="AA13" i="22"/>
  <c r="L13" i="22"/>
  <c r="AA23" i="22"/>
  <c r="J13" i="23"/>
  <c r="J23" i="23"/>
  <c r="AC13" i="23"/>
  <c r="N13" i="23"/>
  <c r="N23" i="23"/>
  <c r="D13" i="24"/>
  <c r="D23" i="24"/>
  <c r="W13" i="24"/>
  <c r="H13" i="24"/>
  <c r="W23" i="24"/>
  <c r="H23" i="24"/>
  <c r="AA13" i="24"/>
  <c r="L13" i="24"/>
  <c r="AA23" i="24"/>
  <c r="L23" i="24"/>
  <c r="D13" i="25"/>
  <c r="D23" i="25"/>
  <c r="W13" i="25"/>
  <c r="H13" i="25"/>
  <c r="H23" i="25"/>
  <c r="AA13" i="25"/>
  <c r="L13" i="25"/>
  <c r="L23" i="25"/>
  <c r="BF21" i="26"/>
  <c r="BE21" i="26" s="1"/>
  <c r="BD21" i="26" s="1"/>
  <c r="C13" i="26"/>
  <c r="C23" i="26"/>
  <c r="V13" i="26"/>
  <c r="G23" i="26"/>
  <c r="G13" i="26"/>
  <c r="Z13" i="26"/>
  <c r="U13" i="26"/>
  <c r="F13" i="26"/>
  <c r="K13" i="26"/>
  <c r="U23" i="26"/>
  <c r="K23" i="26"/>
  <c r="F23" i="26"/>
  <c r="C13" i="27"/>
  <c r="V13" i="27"/>
  <c r="G13" i="27"/>
  <c r="V23" i="27"/>
  <c r="Z13" i="27"/>
  <c r="U13" i="27"/>
  <c r="K13" i="27"/>
  <c r="F13" i="27"/>
  <c r="F23" i="27"/>
  <c r="Z23" i="27"/>
  <c r="J13" i="28"/>
  <c r="Y23" i="28"/>
  <c r="AC13" i="28"/>
  <c r="N13" i="28"/>
  <c r="AC23" i="28"/>
  <c r="D13" i="30"/>
  <c r="D23" i="30"/>
  <c r="H13" i="30"/>
  <c r="W23" i="30"/>
  <c r="W13" i="30"/>
  <c r="H23" i="30"/>
  <c r="L13" i="30"/>
  <c r="AA13" i="30"/>
  <c r="AA23" i="30"/>
  <c r="L23" i="30"/>
  <c r="BF21" i="31"/>
  <c r="BE21" i="31" s="1"/>
  <c r="BD21" i="31" s="1"/>
  <c r="C13" i="31"/>
  <c r="C23" i="31"/>
  <c r="G13" i="31"/>
  <c r="V23" i="31"/>
  <c r="G23" i="31"/>
  <c r="V13" i="31"/>
  <c r="U13" i="31"/>
  <c r="K13" i="31"/>
  <c r="F13" i="31"/>
  <c r="Z13" i="31"/>
  <c r="Z23" i="31"/>
  <c r="U23" i="31"/>
  <c r="K23" i="31"/>
  <c r="F23" i="31"/>
  <c r="C23" i="32"/>
  <c r="C13" i="32"/>
  <c r="G13" i="32"/>
  <c r="V13" i="32"/>
  <c r="G23" i="32"/>
  <c r="F13" i="32"/>
  <c r="Z13" i="32"/>
  <c r="K13" i="32"/>
  <c r="U23" i="32"/>
  <c r="K23" i="32"/>
  <c r="F23" i="32"/>
  <c r="U13" i="32"/>
  <c r="Z23" i="32"/>
  <c r="J23" i="33"/>
  <c r="J13" i="33"/>
  <c r="Y23" i="33"/>
  <c r="N13" i="33"/>
  <c r="AC13" i="33"/>
  <c r="N23" i="33"/>
  <c r="J13" i="34"/>
  <c r="Y23" i="34"/>
  <c r="AC13" i="34"/>
  <c r="N13" i="34"/>
  <c r="N23" i="34"/>
  <c r="R4" i="34" s="1"/>
  <c r="T18" i="131" s="1"/>
  <c r="AC23" i="34"/>
  <c r="E13" i="35"/>
  <c r="E23" i="35"/>
  <c r="I13" i="35"/>
  <c r="AQ13" i="35"/>
  <c r="AB13" i="35"/>
  <c r="M13" i="35"/>
  <c r="AQ23" i="35"/>
  <c r="M23" i="35"/>
  <c r="AB23" i="35"/>
  <c r="D23" i="29"/>
  <c r="H23" i="29"/>
  <c r="C13" i="29"/>
  <c r="M13" i="29"/>
  <c r="V13" i="29"/>
  <c r="C23" i="29"/>
  <c r="I23" i="29"/>
  <c r="N23" i="29"/>
  <c r="U23" i="29"/>
  <c r="AB23" i="29"/>
  <c r="E23" i="12"/>
  <c r="J23" i="12"/>
  <c r="W23" i="12"/>
  <c r="AB23" i="12"/>
  <c r="G23" i="15"/>
  <c r="L23" i="15"/>
  <c r="Y23" i="15"/>
  <c r="AQ23" i="15"/>
  <c r="V4" i="15" s="1"/>
  <c r="E23" i="20"/>
  <c r="K23" i="20"/>
  <c r="AC23" i="20"/>
  <c r="D23" i="19"/>
  <c r="I23" i="19"/>
  <c r="Z23" i="19"/>
  <c r="E23" i="18"/>
  <c r="AB23" i="18"/>
  <c r="J23" i="28"/>
  <c r="AB23" i="28"/>
  <c r="C23" i="27"/>
  <c r="U23" i="27"/>
  <c r="L23" i="26"/>
  <c r="E23" i="25"/>
  <c r="W23" i="25"/>
  <c r="N23" i="24"/>
  <c r="G23" i="23"/>
  <c r="Y23" i="23"/>
  <c r="AQ23" i="23"/>
  <c r="H23" i="21"/>
  <c r="AB23" i="34"/>
  <c r="U23" i="33"/>
  <c r="L23" i="32"/>
  <c r="E23" i="31"/>
  <c r="AA13" i="15"/>
  <c r="K13" i="19"/>
  <c r="V13" i="18"/>
  <c r="F13" i="28"/>
  <c r="AB13" i="33"/>
  <c r="L23" i="29"/>
  <c r="S4" i="105"/>
  <c r="W148" i="131" s="1"/>
  <c r="Q4" i="67"/>
  <c r="Q102" i="131" s="1"/>
  <c r="R4" i="63"/>
  <c r="T98" i="131" s="1"/>
  <c r="R4" i="67"/>
  <c r="T102" i="131" s="1"/>
  <c r="T4" i="112"/>
  <c r="Z132" i="131" s="1"/>
  <c r="T4" i="1"/>
  <c r="Z5" i="131" s="1"/>
  <c r="T4" i="68"/>
  <c r="Z103" i="131" s="1"/>
  <c r="T4" i="67"/>
  <c r="Z102" i="131" s="1"/>
  <c r="S4" i="98"/>
  <c r="W140" i="131" s="1"/>
  <c r="S4" i="1"/>
  <c r="W5" i="131" s="1"/>
  <c r="R4" i="6"/>
  <c r="T7" i="131" s="1"/>
  <c r="R4" i="5"/>
  <c r="T6" i="131" s="1"/>
  <c r="P37" i="124"/>
  <c r="P37" i="117"/>
  <c r="Q4" i="6"/>
  <c r="Q7" i="131" s="1"/>
  <c r="Q4" i="5"/>
  <c r="Q6" i="131" s="1"/>
  <c r="S4" i="60"/>
  <c r="W107" i="131" s="1"/>
  <c r="R4" i="1"/>
  <c r="T5" i="131" s="1"/>
  <c r="P37" i="104"/>
  <c r="P37" i="6"/>
  <c r="P37" i="1"/>
  <c r="P37" i="5"/>
  <c r="Q4" i="64"/>
  <c r="Q99" i="131" s="1"/>
  <c r="Q4" i="65"/>
  <c r="Q100" i="131" s="1"/>
  <c r="Q4" i="114"/>
  <c r="Q134" i="131" s="1"/>
  <c r="P37" i="121"/>
  <c r="P37" i="110"/>
  <c r="P37" i="57"/>
  <c r="Q4" i="113"/>
  <c r="Q133" i="131" s="1"/>
  <c r="T4" i="105"/>
  <c r="Z148" i="131" s="1"/>
  <c r="Q4" i="101"/>
  <c r="Q143" i="131" s="1"/>
  <c r="S4" i="67"/>
  <c r="W102" i="131" s="1"/>
  <c r="R4" i="105"/>
  <c r="T148" i="131" s="1"/>
  <c r="Q4" i="123"/>
  <c r="Q119" i="131" s="1"/>
  <c r="R4" i="123"/>
  <c r="T119" i="131" s="1"/>
  <c r="T4" i="103"/>
  <c r="Z146" i="131" s="1"/>
  <c r="T4" i="65"/>
  <c r="Z100" i="131" s="1"/>
  <c r="T4" i="109"/>
  <c r="Z128" i="131" s="1"/>
  <c r="T4" i="60"/>
  <c r="Z107" i="131" s="1"/>
  <c r="T4" i="116"/>
  <c r="Z136" i="131" s="1"/>
  <c r="T4" i="100"/>
  <c r="Z142" i="131" s="1"/>
  <c r="T4" i="118"/>
  <c r="Z138" i="131" s="1"/>
  <c r="T4" i="113"/>
  <c r="Z133" i="131" s="1"/>
  <c r="T4" i="104"/>
  <c r="Z147" i="131" s="1"/>
  <c r="T4" i="59"/>
  <c r="Z106" i="131" s="1"/>
  <c r="T4" i="69"/>
  <c r="Z104" i="131" s="1"/>
  <c r="T4" i="70"/>
  <c r="Z105" i="131" s="1"/>
  <c r="S4" i="128"/>
  <c r="W124" i="131" s="1"/>
  <c r="S4" i="103"/>
  <c r="W146" i="131" s="1"/>
  <c r="S4" i="64"/>
  <c r="W99" i="131" s="1"/>
  <c r="S4" i="104"/>
  <c r="W147" i="131" s="1"/>
  <c r="S4" i="59"/>
  <c r="W106" i="131" s="1"/>
  <c r="S4" i="55"/>
  <c r="W115" i="131" s="1"/>
  <c r="S4" i="70"/>
  <c r="W105" i="131" s="1"/>
  <c r="S4" i="99"/>
  <c r="W141" i="131" s="1"/>
  <c r="S4" i="68"/>
  <c r="W103" i="131" s="1"/>
  <c r="S4" i="56"/>
  <c r="W113" i="131" s="1"/>
  <c r="R4" i="70"/>
  <c r="T105" i="131" s="1"/>
  <c r="R4" i="62"/>
  <c r="T109" i="131" s="1"/>
  <c r="R4" i="56"/>
  <c r="T113" i="131" s="1"/>
  <c r="R4" i="55"/>
  <c r="T115" i="131" s="1"/>
  <c r="R4" i="100"/>
  <c r="T142" i="131" s="1"/>
  <c r="R4" i="64"/>
  <c r="T99" i="131" s="1"/>
  <c r="R4" i="103"/>
  <c r="T146" i="131" s="1"/>
  <c r="R4" i="68"/>
  <c r="T103" i="131" s="1"/>
  <c r="P37" i="127"/>
  <c r="P37" i="120"/>
  <c r="P37" i="68"/>
  <c r="P37" i="111"/>
  <c r="P37" i="116"/>
  <c r="Q4" i="102"/>
  <c r="Q145" i="131" s="1"/>
  <c r="P37" i="109"/>
  <c r="P37" i="122"/>
  <c r="Q4" i="112"/>
  <c r="Q132" i="131" s="1"/>
  <c r="P37" i="102"/>
  <c r="P37" i="67"/>
  <c r="P37" i="58"/>
  <c r="Q4" i="110"/>
  <c r="Q129" i="131" s="1"/>
  <c r="P37" i="123"/>
  <c r="Q4" i="60"/>
  <c r="Q107" i="131" s="1"/>
  <c r="P37" i="59"/>
  <c r="P37" i="69"/>
  <c r="Q4" i="61"/>
  <c r="Q108" i="131" s="1"/>
  <c r="Q4" i="55"/>
  <c r="Q115" i="131" s="1"/>
  <c r="P37" i="129"/>
  <c r="P37" i="128"/>
  <c r="P37" i="103"/>
  <c r="Q4" i="125"/>
  <c r="Q121" i="131" s="1"/>
  <c r="Q4" i="56"/>
  <c r="Q113" i="131" s="1"/>
  <c r="Q4" i="130"/>
  <c r="Q126" i="131" s="1"/>
  <c r="Q4" i="129"/>
  <c r="Q125" i="131" s="1"/>
  <c r="P37" i="130"/>
  <c r="Q4" i="128"/>
  <c r="Q124" i="131" s="1"/>
  <c r="R4" i="125"/>
  <c r="T121" i="131" s="1"/>
  <c r="R4" i="119"/>
  <c r="T139" i="131" s="1"/>
  <c r="R4" i="109"/>
  <c r="T128" i="131" s="1"/>
  <c r="Q4" i="58"/>
  <c r="Q112" i="131" s="1"/>
  <c r="S4" i="110"/>
  <c r="W129" i="131" s="1"/>
  <c r="T4" i="120"/>
  <c r="Z116" i="131" s="1"/>
  <c r="S4" i="125"/>
  <c r="W121" i="131" s="1"/>
  <c r="T4" i="119"/>
  <c r="Z139" i="131" s="1"/>
  <c r="P37" i="101"/>
  <c r="T4" i="117"/>
  <c r="Z137" i="131" s="1"/>
  <c r="Q4" i="118"/>
  <c r="Q138" i="131" s="1"/>
  <c r="R4" i="122"/>
  <c r="T118" i="131" s="1"/>
  <c r="S4" i="121"/>
  <c r="W117" i="131" s="1"/>
  <c r="R4" i="57"/>
  <c r="T111" i="131" s="1"/>
  <c r="S4" i="122"/>
  <c r="W118" i="131" s="1"/>
  <c r="R4" i="129"/>
  <c r="T125" i="131" s="1"/>
  <c r="P37" i="126"/>
  <c r="T4" i="126"/>
  <c r="Z122" i="131" s="1"/>
  <c r="R4" i="128"/>
  <c r="T124" i="131" s="1"/>
  <c r="S4" i="57"/>
  <c r="W111" i="131" s="1"/>
  <c r="T4" i="115"/>
  <c r="Z135" i="131" s="1"/>
  <c r="R4" i="114"/>
  <c r="T134" i="131" s="1"/>
  <c r="P37" i="112"/>
  <c r="S4" i="58"/>
  <c r="W112" i="131" s="1"/>
  <c r="Q4" i="121"/>
  <c r="Q117" i="131" s="1"/>
  <c r="Q4" i="117"/>
  <c r="Q137" i="131" s="1"/>
  <c r="R4" i="118"/>
  <c r="T138" i="131" s="1"/>
  <c r="P37" i="119"/>
  <c r="S4" i="127"/>
  <c r="W123" i="131" s="1"/>
  <c r="S4" i="114"/>
  <c r="W134" i="131" s="1"/>
  <c r="Q4" i="115"/>
  <c r="Q135" i="131" s="1"/>
  <c r="T4" i="128"/>
  <c r="Z124" i="131" s="1"/>
  <c r="R4" i="130"/>
  <c r="T126" i="131" s="1"/>
  <c r="Q4" i="119"/>
  <c r="Q139" i="131" s="1"/>
  <c r="Q4" i="111"/>
  <c r="Q130" i="131" s="1"/>
  <c r="R4" i="112"/>
  <c r="T132" i="131" s="1"/>
  <c r="R4" i="58"/>
  <c r="T112" i="131" s="1"/>
  <c r="S4" i="101"/>
  <c r="W143" i="131" s="1"/>
  <c r="Q4" i="116"/>
  <c r="Q136" i="131" s="1"/>
  <c r="S4" i="109"/>
  <c r="W128" i="131" s="1"/>
  <c r="S4" i="120"/>
  <c r="W116" i="131" s="1"/>
  <c r="S4" i="119"/>
  <c r="W139" i="131" s="1"/>
  <c r="Q4" i="120"/>
  <c r="Q116" i="131" s="1"/>
  <c r="S4" i="117"/>
  <c r="W137" i="131" s="1"/>
  <c r="T4" i="58"/>
  <c r="Z112" i="131" s="1"/>
  <c r="S4" i="130"/>
  <c r="W126" i="131" s="1"/>
  <c r="S4" i="116"/>
  <c r="W136" i="131" s="1"/>
  <c r="R4" i="121"/>
  <c r="T117" i="131" s="1"/>
  <c r="S4" i="118"/>
  <c r="W138" i="131" s="1"/>
  <c r="P37" i="114"/>
  <c r="S4" i="113"/>
  <c r="W133" i="131" s="1"/>
  <c r="T4" i="122"/>
  <c r="Z118" i="131" s="1"/>
  <c r="R4" i="110"/>
  <c r="T129" i="131" s="1"/>
  <c r="T4" i="127"/>
  <c r="Z123" i="131" s="1"/>
  <c r="S4" i="129"/>
  <c r="W125" i="131" s="1"/>
  <c r="T4" i="121"/>
  <c r="Z117" i="131" s="1"/>
  <c r="T4" i="110"/>
  <c r="Z129" i="131" s="1"/>
  <c r="Q4" i="127"/>
  <c r="Q123" i="131" s="1"/>
  <c r="S4" i="112"/>
  <c r="W132" i="131" s="1"/>
  <c r="R4" i="111"/>
  <c r="T130" i="131" s="1"/>
  <c r="T4" i="57"/>
  <c r="Z111" i="131" s="1"/>
  <c r="S4" i="115"/>
  <c r="W135" i="131" s="1"/>
  <c r="Q4" i="109"/>
  <c r="Q128" i="131" s="1"/>
  <c r="S4" i="124"/>
  <c r="W120" i="131" s="1"/>
  <c r="P37" i="118"/>
  <c r="T4" i="114"/>
  <c r="Z134" i="131" s="1"/>
  <c r="Q4" i="126"/>
  <c r="Q122" i="131" s="1"/>
  <c r="R4" i="115"/>
  <c r="T135" i="131" s="1"/>
  <c r="S4" i="111"/>
  <c r="W130" i="131" s="1"/>
  <c r="R4" i="127"/>
  <c r="T123" i="131" s="1"/>
  <c r="T4" i="125"/>
  <c r="Z121" i="131" s="1"/>
  <c r="T4" i="124"/>
  <c r="Z120" i="131" s="1"/>
  <c r="R4" i="126"/>
  <c r="T122" i="131" s="1"/>
  <c r="R4" i="124"/>
  <c r="T120" i="131" s="1"/>
  <c r="Q4" i="124"/>
  <c r="Q120" i="131" s="1"/>
  <c r="P37" i="113"/>
  <c r="T4" i="111"/>
  <c r="Z130" i="131" s="1"/>
  <c r="Q4" i="122"/>
  <c r="Q118" i="131" s="1"/>
  <c r="R4" i="120"/>
  <c r="T116" i="131" s="1"/>
  <c r="S4" i="123"/>
  <c r="W119" i="131" s="1"/>
  <c r="Q4" i="57"/>
  <c r="Q111" i="131" s="1"/>
  <c r="S4" i="126"/>
  <c r="W122" i="131" s="1"/>
  <c r="P37" i="115"/>
  <c r="T4" i="130"/>
  <c r="Z126" i="131" s="1"/>
  <c r="R4" i="117"/>
  <c r="T137" i="131" s="1"/>
  <c r="R4" i="113"/>
  <c r="T133" i="131" s="1"/>
  <c r="R4" i="116"/>
  <c r="T136" i="131" s="1"/>
  <c r="P37" i="125"/>
  <c r="T4" i="129"/>
  <c r="Z125" i="131" s="1"/>
  <c r="T4" i="123"/>
  <c r="Z119" i="131" s="1"/>
  <c r="M13" i="14"/>
  <c r="Z23" i="37"/>
  <c r="AA23" i="38"/>
  <c r="J23" i="36"/>
  <c r="C23" i="13"/>
  <c r="U23" i="13"/>
  <c r="M23" i="16"/>
  <c r="AC13" i="38"/>
  <c r="V13" i="36"/>
  <c r="I23" i="37"/>
  <c r="AA23" i="37"/>
  <c r="J23" i="38"/>
  <c r="AB23" i="38"/>
  <c r="C23" i="36"/>
  <c r="K23" i="36"/>
  <c r="U23" i="36"/>
  <c r="AC23" i="36"/>
  <c r="D23" i="13"/>
  <c r="L23" i="13"/>
  <c r="V23" i="13"/>
  <c r="E23" i="14"/>
  <c r="M23" i="14"/>
  <c r="W23" i="14"/>
  <c r="F23" i="16"/>
  <c r="N23" i="16"/>
  <c r="C13" i="37"/>
  <c r="K13" i="37"/>
  <c r="U13" i="37"/>
  <c r="AC13" i="37"/>
  <c r="D13" i="38"/>
  <c r="L13" i="38"/>
  <c r="V13" i="38"/>
  <c r="E13" i="36"/>
  <c r="M13" i="36"/>
  <c r="W13" i="36"/>
  <c r="F13" i="13"/>
  <c r="N13" i="13"/>
  <c r="G13" i="14"/>
  <c r="AQ13" i="14"/>
  <c r="H13" i="16"/>
  <c r="Z13" i="16"/>
  <c r="J23" i="37"/>
  <c r="AB23" i="37"/>
  <c r="C23" i="38"/>
  <c r="K23" i="38"/>
  <c r="U23" i="38"/>
  <c r="AC23" i="38"/>
  <c r="D23" i="36"/>
  <c r="L23" i="36"/>
  <c r="V23" i="36"/>
  <c r="E23" i="13"/>
  <c r="M23" i="13"/>
  <c r="W23" i="13"/>
  <c r="F23" i="14"/>
  <c r="N23" i="14"/>
  <c r="G23" i="16"/>
  <c r="Y23" i="16"/>
  <c r="AQ23" i="16"/>
  <c r="D13" i="37"/>
  <c r="L13" i="37"/>
  <c r="V13" i="37"/>
  <c r="E13" i="38"/>
  <c r="M13" i="38"/>
  <c r="W13" i="38"/>
  <c r="F13" i="36"/>
  <c r="N13" i="36"/>
  <c r="G13" i="13"/>
  <c r="AQ13" i="13"/>
  <c r="H13" i="14"/>
  <c r="Z13" i="14"/>
  <c r="U4" i="14"/>
  <c r="AC91" i="131" s="1"/>
  <c r="I13" i="16"/>
  <c r="AA13" i="16"/>
  <c r="E23" i="16"/>
  <c r="E13" i="13"/>
  <c r="BF21" i="36"/>
  <c r="BE21" i="36" s="1"/>
  <c r="BD21" i="36" s="1"/>
  <c r="C23" i="37"/>
  <c r="K23" i="37"/>
  <c r="U23" i="37"/>
  <c r="AC23" i="37"/>
  <c r="D23" i="38"/>
  <c r="L23" i="38"/>
  <c r="V23" i="38"/>
  <c r="E23" i="36"/>
  <c r="M23" i="36"/>
  <c r="W23" i="36"/>
  <c r="F23" i="13"/>
  <c r="N23" i="13"/>
  <c r="G23" i="14"/>
  <c r="Y23" i="14"/>
  <c r="AQ23" i="14"/>
  <c r="V4" i="14" s="1"/>
  <c r="AF91" i="131" s="1"/>
  <c r="H23" i="16"/>
  <c r="Z23" i="16"/>
  <c r="V4" i="16"/>
  <c r="AF90" i="131" s="1"/>
  <c r="E13" i="37"/>
  <c r="M13" i="37"/>
  <c r="W13" i="37"/>
  <c r="F13" i="38"/>
  <c r="N13" i="38"/>
  <c r="G13" i="36"/>
  <c r="AQ13" i="36"/>
  <c r="H13" i="13"/>
  <c r="Z13" i="13"/>
  <c r="U4" i="13"/>
  <c r="AC92" i="131" s="1"/>
  <c r="I13" i="14"/>
  <c r="AA13" i="14"/>
  <c r="J13" i="16"/>
  <c r="AB13" i="16"/>
  <c r="Z23" i="38"/>
  <c r="L23" i="16"/>
  <c r="V23" i="16"/>
  <c r="K23" i="13"/>
  <c r="K13" i="38"/>
  <c r="N13" i="14"/>
  <c r="D23" i="37"/>
  <c r="L23" i="37"/>
  <c r="V23" i="37"/>
  <c r="E23" i="38"/>
  <c r="M23" i="38"/>
  <c r="W23" i="38"/>
  <c r="F23" i="36"/>
  <c r="N23" i="36"/>
  <c r="G23" i="13"/>
  <c r="Y23" i="13"/>
  <c r="AQ23" i="13"/>
  <c r="H23" i="14"/>
  <c r="Z23" i="14"/>
  <c r="I23" i="16"/>
  <c r="AA23" i="16"/>
  <c r="F13" i="37"/>
  <c r="N13" i="37"/>
  <c r="G13" i="38"/>
  <c r="AQ13" i="38"/>
  <c r="U4" i="38" s="1"/>
  <c r="AC94" i="131" s="1"/>
  <c r="H13" i="36"/>
  <c r="Z13" i="36"/>
  <c r="U4" i="36"/>
  <c r="AC93" i="131" s="1"/>
  <c r="I13" i="13"/>
  <c r="AA13" i="13"/>
  <c r="J13" i="14"/>
  <c r="AB13" i="14"/>
  <c r="C13" i="16"/>
  <c r="K13" i="16"/>
  <c r="U13" i="16"/>
  <c r="AC13" i="16"/>
  <c r="J23" i="13"/>
  <c r="AB23" i="13"/>
  <c r="D23" i="16"/>
  <c r="H23" i="37"/>
  <c r="BF21" i="14"/>
  <c r="BE21" i="14" s="1"/>
  <c r="BD21" i="14" s="1"/>
  <c r="E23" i="37"/>
  <c r="M23" i="37"/>
  <c r="W23" i="37"/>
  <c r="F23" i="38"/>
  <c r="N23" i="38"/>
  <c r="G23" i="36"/>
  <c r="Y23" i="36"/>
  <c r="AQ23" i="36"/>
  <c r="V4" i="36" s="1"/>
  <c r="AF93" i="131" s="1"/>
  <c r="H23" i="13"/>
  <c r="Z23" i="13"/>
  <c r="V4" i="13"/>
  <c r="AF92" i="131" s="1"/>
  <c r="I23" i="14"/>
  <c r="AA23" i="14"/>
  <c r="J23" i="16"/>
  <c r="AB23" i="16"/>
  <c r="Z13" i="38"/>
  <c r="K13" i="14"/>
  <c r="E13" i="14"/>
  <c r="AQ13" i="16"/>
  <c r="U4" i="16" s="1"/>
  <c r="AC90" i="131" s="1"/>
  <c r="F23" i="37"/>
  <c r="N23" i="37"/>
  <c r="G23" i="38"/>
  <c r="H23" i="36"/>
  <c r="Z23" i="36"/>
  <c r="I23" i="13"/>
  <c r="J23" i="14"/>
  <c r="C23" i="16"/>
  <c r="K23" i="16"/>
  <c r="U23" i="16"/>
  <c r="Z13" i="37"/>
  <c r="K13" i="13"/>
  <c r="R4" i="101"/>
  <c r="T143" i="131" s="1"/>
  <c r="Q4" i="103"/>
  <c r="Q146" i="131" s="1"/>
  <c r="P37" i="99"/>
  <c r="S4" i="102"/>
  <c r="W145" i="131" s="1"/>
  <c r="T4" i="99"/>
  <c r="Z141" i="131" s="1"/>
  <c r="T4" i="102"/>
  <c r="Z145" i="131" s="1"/>
  <c r="Q4" i="104"/>
  <c r="Q147" i="131" s="1"/>
  <c r="R4" i="98"/>
  <c r="T140" i="131" s="1"/>
  <c r="P37" i="100"/>
  <c r="R4" i="99"/>
  <c r="T141" i="131" s="1"/>
  <c r="Q4" i="98"/>
  <c r="Q140" i="131" s="1"/>
  <c r="P37" i="98"/>
  <c r="S4" i="100"/>
  <c r="W142" i="131" s="1"/>
  <c r="T4" i="98"/>
  <c r="Z140" i="131" s="1"/>
  <c r="P37" i="105"/>
  <c r="Q4" i="105"/>
  <c r="Q148" i="131" s="1"/>
  <c r="R4" i="104"/>
  <c r="T147" i="131" s="1"/>
  <c r="Q4" i="99"/>
  <c r="Q141" i="131" s="1"/>
  <c r="T4" i="101"/>
  <c r="Z143" i="131" s="1"/>
  <c r="R4" i="102"/>
  <c r="T145" i="131" s="1"/>
  <c r="Q4" i="100"/>
  <c r="Q142" i="131" s="1"/>
  <c r="P37" i="63"/>
  <c r="P37" i="65"/>
  <c r="R4" i="65"/>
  <c r="T100" i="131" s="1"/>
  <c r="P37" i="70"/>
  <c r="Q4" i="70"/>
  <c r="Q105" i="131" s="1"/>
  <c r="Q4" i="69"/>
  <c r="Q104" i="131" s="1"/>
  <c r="T4" i="64"/>
  <c r="Z99" i="131" s="1"/>
  <c r="S4" i="65"/>
  <c r="W100" i="131" s="1"/>
  <c r="Q4" i="66"/>
  <c r="Q101" i="131" s="1"/>
  <c r="P37" i="66"/>
  <c r="T4" i="66"/>
  <c r="Z101" i="131" s="1"/>
  <c r="R4" i="69"/>
  <c r="T104" i="131" s="1"/>
  <c r="Q4" i="68"/>
  <c r="Q103" i="131" s="1"/>
  <c r="R4" i="66"/>
  <c r="T101" i="131" s="1"/>
  <c r="P37" i="64"/>
  <c r="S4" i="69"/>
  <c r="W104" i="131" s="1"/>
  <c r="S4" i="66"/>
  <c r="W101" i="131" s="1"/>
  <c r="S4" i="62"/>
  <c r="W109" i="131" s="1"/>
  <c r="P37" i="61"/>
  <c r="R4" i="61"/>
  <c r="T108" i="131" s="1"/>
  <c r="P37" i="62"/>
  <c r="R4" i="60"/>
  <c r="T107" i="131" s="1"/>
  <c r="T4" i="62"/>
  <c r="Z109" i="131" s="1"/>
  <c r="S4" i="61"/>
  <c r="W108" i="131" s="1"/>
  <c r="Q4" i="59"/>
  <c r="Q106" i="131" s="1"/>
  <c r="Q4" i="62"/>
  <c r="Q109" i="131" s="1"/>
  <c r="T4" i="61"/>
  <c r="Z108" i="131" s="1"/>
  <c r="P37" i="60"/>
  <c r="T4" i="56"/>
  <c r="Z113" i="131" s="1"/>
  <c r="P37" i="56"/>
  <c r="P37" i="55"/>
  <c r="T4" i="55"/>
  <c r="Z115" i="131" s="1"/>
  <c r="S4" i="39"/>
  <c r="W96" i="131" s="1"/>
  <c r="Q4" i="39"/>
  <c r="Q96" i="131" s="1"/>
  <c r="R4" i="39"/>
  <c r="T96" i="131" s="1"/>
  <c r="T4" i="39"/>
  <c r="Z96" i="131" s="1"/>
  <c r="BF21" i="39"/>
  <c r="BE21" i="39" s="1"/>
  <c r="BD21" i="39" s="1"/>
  <c r="P37" i="39"/>
  <c r="BF21" i="29"/>
  <c r="BE21" i="29" s="1"/>
  <c r="BD21" i="29" s="1"/>
  <c r="BF21" i="30"/>
  <c r="BE21" i="30" s="1"/>
  <c r="BD21" i="30" s="1"/>
  <c r="BF21" i="32"/>
  <c r="BE21" i="32" s="1"/>
  <c r="BD21" i="32" s="1"/>
  <c r="BF21" i="34"/>
  <c r="BE21" i="34" s="1"/>
  <c r="BD21" i="34" s="1"/>
  <c r="BF21" i="21"/>
  <c r="BE21" i="21" s="1"/>
  <c r="BD21" i="21" s="1"/>
  <c r="BF21" i="25"/>
  <c r="BE21" i="25" s="1"/>
  <c r="BD21" i="25" s="1"/>
  <c r="BF21" i="27"/>
  <c r="BE21" i="27" s="1"/>
  <c r="BD21" i="27" s="1"/>
  <c r="BF21" i="19"/>
  <c r="BE21" i="19" s="1"/>
  <c r="BD21" i="19" s="1"/>
  <c r="BF21" i="16"/>
  <c r="BE21" i="16" s="1"/>
  <c r="BD21" i="16" s="1"/>
  <c r="M23" i="11"/>
  <c r="H25" i="11"/>
  <c r="Q25" i="11"/>
  <c r="Y25" i="11"/>
  <c r="E26" i="11"/>
  <c r="M26" i="11"/>
  <c r="V26" i="11"/>
  <c r="B25" i="11"/>
  <c r="B13" i="11" s="1"/>
  <c r="J25" i="11"/>
  <c r="S25" i="11"/>
  <c r="AA25" i="11"/>
  <c r="G26" i="11"/>
  <c r="V13" i="11" s="1"/>
  <c r="P26" i="11"/>
  <c r="X26" i="11"/>
  <c r="I23" i="11" s="1"/>
  <c r="C25" i="11"/>
  <c r="K25" i="11"/>
  <c r="T25" i="11"/>
  <c r="AB25" i="11"/>
  <c r="H26" i="11"/>
  <c r="Q26" i="11"/>
  <c r="Y26" i="11"/>
  <c r="D25" i="11"/>
  <c r="L25" i="11"/>
  <c r="U25" i="11"/>
  <c r="AC25" i="11"/>
  <c r="I26" i="11"/>
  <c r="R26" i="11"/>
  <c r="Z26" i="11"/>
  <c r="E25" i="11"/>
  <c r="M25" i="11"/>
  <c r="V25" i="11"/>
  <c r="B26" i="11"/>
  <c r="J26" i="11"/>
  <c r="S26" i="11"/>
  <c r="AA26" i="11"/>
  <c r="F25" i="11"/>
  <c r="N25" i="11"/>
  <c r="W25" i="11"/>
  <c r="C26" i="11"/>
  <c r="K26" i="11"/>
  <c r="T26" i="11"/>
  <c r="AB26" i="11"/>
  <c r="P25" i="11"/>
  <c r="D26" i="11"/>
  <c r="U26" i="11"/>
  <c r="BD20" i="11"/>
  <c r="BJ20" i="11"/>
  <c r="F25" i="9"/>
  <c r="N26" i="9"/>
  <c r="AC13" i="9" s="1"/>
  <c r="W25" i="9"/>
  <c r="U26" i="9"/>
  <c r="C26" i="9"/>
  <c r="W26" i="9"/>
  <c r="D26" i="9"/>
  <c r="AB26" i="9"/>
  <c r="N13" i="9"/>
  <c r="F26" i="9"/>
  <c r="AC26" i="9"/>
  <c r="K26" i="9"/>
  <c r="L26" i="9"/>
  <c r="L13" i="9" s="1"/>
  <c r="BJ20" i="9"/>
  <c r="E25" i="9"/>
  <c r="M25" i="9"/>
  <c r="V25" i="9"/>
  <c r="B26" i="9"/>
  <c r="J26" i="9"/>
  <c r="S26" i="9"/>
  <c r="AA26" i="9"/>
  <c r="G25" i="9"/>
  <c r="X25" i="9"/>
  <c r="BF21" i="9"/>
  <c r="BE21" i="9" s="1"/>
  <c r="BD21" i="9" s="1"/>
  <c r="M23" i="9"/>
  <c r="H25" i="9"/>
  <c r="Q25" i="9"/>
  <c r="Y25" i="9"/>
  <c r="E26" i="9"/>
  <c r="M26" i="9"/>
  <c r="V26" i="9"/>
  <c r="N23" i="9"/>
  <c r="I25" i="9"/>
  <c r="R25" i="9"/>
  <c r="Z25" i="9"/>
  <c r="B25" i="9"/>
  <c r="B13" i="9" s="1"/>
  <c r="J25" i="9"/>
  <c r="S25" i="9"/>
  <c r="AA25" i="9"/>
  <c r="G26" i="9"/>
  <c r="X26" i="9"/>
  <c r="C25" i="9"/>
  <c r="K25" i="9"/>
  <c r="T25" i="9"/>
  <c r="AB25" i="9"/>
  <c r="H26" i="9"/>
  <c r="Q26" i="9"/>
  <c r="Y26" i="9"/>
  <c r="BD20" i="9"/>
  <c r="D25" i="9"/>
  <c r="U25" i="9"/>
  <c r="R26" i="9"/>
  <c r="M13" i="8"/>
  <c r="AB23" i="8"/>
  <c r="BF21" i="8"/>
  <c r="BE21" i="8" s="1"/>
  <c r="BD21" i="8" s="1"/>
  <c r="M13" i="7"/>
  <c r="AB23" i="7"/>
  <c r="T4" i="7" s="1"/>
  <c r="Z8" i="131" s="1"/>
  <c r="D23" i="7"/>
  <c r="E23" i="7"/>
  <c r="G23" i="7"/>
  <c r="H23" i="7"/>
  <c r="T4" i="5"/>
  <c r="Z6" i="131" s="1"/>
  <c r="S4" i="5"/>
  <c r="W6" i="131" s="1"/>
  <c r="T4" i="6"/>
  <c r="Z7" i="131" s="1"/>
  <c r="BF21" i="6"/>
  <c r="BE21" i="6" s="1"/>
  <c r="BD21" i="6" s="1"/>
  <c r="BF21" i="5"/>
  <c r="BE21" i="5" s="1"/>
  <c r="BD21" i="5" s="1"/>
  <c r="U4" i="34" l="1"/>
  <c r="AC18" i="131" s="1"/>
  <c r="U4" i="23"/>
  <c r="AC22" i="131" s="1"/>
  <c r="V4" i="23"/>
  <c r="AF22" i="131" s="1"/>
  <c r="V4" i="24"/>
  <c r="AF23" i="131" s="1"/>
  <c r="V4" i="17"/>
  <c r="AF28" i="131" s="1"/>
  <c r="V4" i="33"/>
  <c r="AF17" i="131" s="1"/>
  <c r="V4" i="25"/>
  <c r="AF24" i="131" s="1"/>
  <c r="V4" i="22"/>
  <c r="AF21" i="131" s="1"/>
  <c r="V4" i="29"/>
  <c r="AF12" i="131" s="1"/>
  <c r="U4" i="26"/>
  <c r="AC25" i="131" s="1"/>
  <c r="U4" i="33"/>
  <c r="AC17" i="131" s="1"/>
  <c r="U4" i="25"/>
  <c r="AC24" i="131" s="1"/>
  <c r="U4" i="22"/>
  <c r="AC21" i="131" s="1"/>
  <c r="V4" i="7"/>
  <c r="AF8" i="131" s="1"/>
  <c r="V4" i="31"/>
  <c r="AF15" i="131" s="1"/>
  <c r="U4" i="27"/>
  <c r="AC26" i="131" s="1"/>
  <c r="V4" i="27"/>
  <c r="AF26" i="131" s="1"/>
  <c r="U4" i="32"/>
  <c r="AC16" i="131" s="1"/>
  <c r="U4" i="19"/>
  <c r="AC30" i="131" s="1"/>
  <c r="V4" i="19"/>
  <c r="AF30" i="131" s="1"/>
  <c r="U4" i="31"/>
  <c r="AC15" i="131" s="1"/>
  <c r="V4" i="32"/>
  <c r="AF16" i="131" s="1"/>
  <c r="V4" i="21"/>
  <c r="AF20" i="131" s="1"/>
  <c r="U4" i="18"/>
  <c r="AC29" i="131" s="1"/>
  <c r="V4" i="18"/>
  <c r="AF29" i="131" s="1"/>
  <c r="V4" i="35"/>
  <c r="AF19" i="131" s="1"/>
  <c r="I13" i="11"/>
  <c r="U4" i="21"/>
  <c r="AC20" i="131" s="1"/>
  <c r="U4" i="12"/>
  <c r="AC13" i="131" s="1"/>
  <c r="V4" i="28"/>
  <c r="AF27" i="131" s="1"/>
  <c r="AL13" i="11"/>
  <c r="AR13" i="11"/>
  <c r="AK13" i="11"/>
  <c r="AJ13" i="11"/>
  <c r="AI13" i="11"/>
  <c r="AO13" i="11"/>
  <c r="AG13" i="11"/>
  <c r="AP13" i="11"/>
  <c r="AH13" i="11"/>
  <c r="AF13" i="11"/>
  <c r="AM13" i="11"/>
  <c r="AN13" i="11"/>
  <c r="K23" i="11"/>
  <c r="T4" i="26"/>
  <c r="Z25" i="131" s="1"/>
  <c r="AP23" i="11"/>
  <c r="AH23" i="11"/>
  <c r="AO23" i="11"/>
  <c r="AG23" i="11"/>
  <c r="V4" i="11" s="1"/>
  <c r="AF11" i="131" s="1"/>
  <c r="AN23" i="11"/>
  <c r="AF23" i="11"/>
  <c r="AM23" i="11"/>
  <c r="AR23" i="11"/>
  <c r="AK23" i="11"/>
  <c r="AJ23" i="11"/>
  <c r="AI23" i="11"/>
  <c r="B23" i="11"/>
  <c r="AL23" i="11"/>
  <c r="AR13" i="9"/>
  <c r="AI13" i="9"/>
  <c r="AP13" i="9"/>
  <c r="AH13" i="9"/>
  <c r="AO13" i="9"/>
  <c r="AG13" i="9"/>
  <c r="AN13" i="9"/>
  <c r="AF13" i="9"/>
  <c r="AL13" i="9"/>
  <c r="AK13" i="9"/>
  <c r="AJ13" i="9"/>
  <c r="AM13" i="9"/>
  <c r="T4" i="8"/>
  <c r="Z9" i="131" s="1"/>
  <c r="R4" i="20"/>
  <c r="AM23" i="9"/>
  <c r="AL23" i="9"/>
  <c r="AK23" i="9"/>
  <c r="AJ23" i="9"/>
  <c r="AP23" i="9"/>
  <c r="AH23" i="9"/>
  <c r="AR23" i="9"/>
  <c r="AO23" i="9"/>
  <c r="AN23" i="9"/>
  <c r="AG23" i="9"/>
  <c r="AI23" i="9"/>
  <c r="AF23" i="9"/>
  <c r="B23" i="9"/>
  <c r="T4" i="15"/>
  <c r="P37" i="29"/>
  <c r="P37" i="27"/>
  <c r="Q4" i="15"/>
  <c r="P37" i="21"/>
  <c r="P37" i="25"/>
  <c r="T4" i="19"/>
  <c r="Z30" i="131" s="1"/>
  <c r="R4" i="12"/>
  <c r="T13" i="131" s="1"/>
  <c r="T4" i="34"/>
  <c r="Z18" i="131" s="1"/>
  <c r="S4" i="19"/>
  <c r="W30" i="131" s="1"/>
  <c r="T4" i="35"/>
  <c r="Z19" i="131" s="1"/>
  <c r="T4" i="30"/>
  <c r="Z14" i="131" s="1"/>
  <c r="P37" i="32"/>
  <c r="T4" i="20"/>
  <c r="AC23" i="9"/>
  <c r="U13" i="9"/>
  <c r="H23" i="9"/>
  <c r="T4" i="22"/>
  <c r="Z21" i="131" s="1"/>
  <c r="S4" i="17"/>
  <c r="W28" i="131" s="1"/>
  <c r="P37" i="15"/>
  <c r="C23" i="11"/>
  <c r="R4" i="8"/>
  <c r="T9" i="131" s="1"/>
  <c r="R4" i="29"/>
  <c r="T12" i="131" s="1"/>
  <c r="Q4" i="35"/>
  <c r="Q19" i="131" s="1"/>
  <c r="P37" i="34"/>
  <c r="P37" i="33"/>
  <c r="T4" i="27"/>
  <c r="Z26" i="131" s="1"/>
  <c r="Q4" i="23"/>
  <c r="Q22" i="131" s="1"/>
  <c r="S4" i="12"/>
  <c r="W13" i="131" s="1"/>
  <c r="R4" i="27"/>
  <c r="T26" i="131" s="1"/>
  <c r="T4" i="25"/>
  <c r="Z24" i="131" s="1"/>
  <c r="S4" i="21"/>
  <c r="W20" i="131" s="1"/>
  <c r="P37" i="17"/>
  <c r="P37" i="12"/>
  <c r="R4" i="17"/>
  <c r="T28" i="131" s="1"/>
  <c r="S4" i="29"/>
  <c r="W12" i="131" s="1"/>
  <c r="P37" i="28"/>
  <c r="Q4" i="25"/>
  <c r="Q24" i="131" s="1"/>
  <c r="R4" i="22"/>
  <c r="T21" i="131" s="1"/>
  <c r="T4" i="31"/>
  <c r="Z15" i="131" s="1"/>
  <c r="S4" i="23"/>
  <c r="W22" i="131" s="1"/>
  <c r="R4" i="21"/>
  <c r="T20" i="131" s="1"/>
  <c r="R4" i="18"/>
  <c r="T29" i="131" s="1"/>
  <c r="T4" i="33"/>
  <c r="Z17" i="131" s="1"/>
  <c r="T4" i="32"/>
  <c r="Z16" i="131" s="1"/>
  <c r="Q4" i="31"/>
  <c r="Q15" i="131" s="1"/>
  <c r="P37" i="31"/>
  <c r="P37" i="30"/>
  <c r="R4" i="23"/>
  <c r="T22" i="131" s="1"/>
  <c r="T4" i="18"/>
  <c r="Z29" i="131" s="1"/>
  <c r="R4" i="15"/>
  <c r="T4" i="29"/>
  <c r="Z12" i="131" s="1"/>
  <c r="P37" i="19"/>
  <c r="S4" i="8"/>
  <c r="W9" i="131" s="1"/>
  <c r="P37" i="26"/>
  <c r="T4" i="17"/>
  <c r="Z28" i="131" s="1"/>
  <c r="AB23" i="9"/>
  <c r="Q4" i="8"/>
  <c r="Q9" i="131" s="1"/>
  <c r="AQ13" i="9"/>
  <c r="P37" i="23"/>
  <c r="Q4" i="33"/>
  <c r="Q17" i="131" s="1"/>
  <c r="Q4" i="34"/>
  <c r="Q18" i="131" s="1"/>
  <c r="P37" i="35"/>
  <c r="S4" i="37"/>
  <c r="W95" i="131" s="1"/>
  <c r="Q4" i="7"/>
  <c r="Q8" i="131" s="1"/>
  <c r="W23" i="9"/>
  <c r="F13" i="9"/>
  <c r="S4" i="7"/>
  <c r="W8" i="131" s="1"/>
  <c r="L23" i="9"/>
  <c r="G13" i="11"/>
  <c r="R4" i="7"/>
  <c r="T8" i="131" s="1"/>
  <c r="R4" i="38"/>
  <c r="T94" i="131" s="1"/>
  <c r="T4" i="38"/>
  <c r="Z94" i="131" s="1"/>
  <c r="T4" i="37"/>
  <c r="Z95" i="131" s="1"/>
  <c r="R4" i="16"/>
  <c r="T90" i="131" s="1"/>
  <c r="R4" i="14"/>
  <c r="T91" i="131" s="1"/>
  <c r="Q4" i="14"/>
  <c r="Q91" i="131" s="1"/>
  <c r="R4" i="13"/>
  <c r="T92" i="131" s="1"/>
  <c r="R4" i="37"/>
  <c r="T95" i="131" s="1"/>
  <c r="R4" i="36"/>
  <c r="T93" i="131" s="1"/>
  <c r="T4" i="13"/>
  <c r="Z92" i="131" s="1"/>
  <c r="T4" i="36"/>
  <c r="Z93" i="131" s="1"/>
  <c r="Q4" i="36"/>
  <c r="Q93" i="131" s="1"/>
  <c r="P37" i="14"/>
  <c r="Q4" i="16"/>
  <c r="Q90" i="131" s="1"/>
  <c r="Q4" i="29"/>
  <c r="Q12" i="131" s="1"/>
  <c r="S4" i="38"/>
  <c r="W94" i="131" s="1"/>
  <c r="Q4" i="38"/>
  <c r="Q94" i="131" s="1"/>
  <c r="P37" i="38"/>
  <c r="P37" i="37"/>
  <c r="Q4" i="37"/>
  <c r="Q95" i="131" s="1"/>
  <c r="P37" i="36"/>
  <c r="S4" i="36"/>
  <c r="W93" i="131" s="1"/>
  <c r="R4" i="35"/>
  <c r="T19" i="131" s="1"/>
  <c r="S4" i="33"/>
  <c r="W17" i="131" s="1"/>
  <c r="S4" i="32"/>
  <c r="W16" i="131" s="1"/>
  <c r="R4" i="31"/>
  <c r="T15" i="131" s="1"/>
  <c r="R4" i="30"/>
  <c r="T14" i="131" s="1"/>
  <c r="Q4" i="30"/>
  <c r="Q14" i="131" s="1"/>
  <c r="R4" i="32"/>
  <c r="T16" i="131" s="1"/>
  <c r="S4" i="35"/>
  <c r="W19" i="131" s="1"/>
  <c r="S4" i="34"/>
  <c r="W18" i="131" s="1"/>
  <c r="R4" i="33"/>
  <c r="T17" i="131" s="1"/>
  <c r="S4" i="31"/>
  <c r="W15" i="131" s="1"/>
  <c r="S4" i="30"/>
  <c r="W14" i="131" s="1"/>
  <c r="Q4" i="32"/>
  <c r="Q16" i="131" s="1"/>
  <c r="S4" i="25"/>
  <c r="W24" i="131" s="1"/>
  <c r="P37" i="24"/>
  <c r="Q4" i="24"/>
  <c r="Q23" i="131" s="1"/>
  <c r="T4" i="21"/>
  <c r="Z20" i="131" s="1"/>
  <c r="Q4" i="28"/>
  <c r="Q27" i="131" s="1"/>
  <c r="S4" i="28"/>
  <c r="W27" i="131" s="1"/>
  <c r="S4" i="27"/>
  <c r="W26" i="131" s="1"/>
  <c r="R4" i="26"/>
  <c r="T25" i="131" s="1"/>
  <c r="Q4" i="26"/>
  <c r="Q25" i="131" s="1"/>
  <c r="T4" i="24"/>
  <c r="Z23" i="131" s="1"/>
  <c r="R4" i="24"/>
  <c r="T23" i="131" s="1"/>
  <c r="S4" i="22"/>
  <c r="W21" i="131" s="1"/>
  <c r="Q4" i="21"/>
  <c r="Q20" i="131" s="1"/>
  <c r="Q4" i="27"/>
  <c r="Q26" i="131" s="1"/>
  <c r="R4" i="28"/>
  <c r="T27" i="131" s="1"/>
  <c r="S4" i="26"/>
  <c r="W25" i="131" s="1"/>
  <c r="T4" i="23"/>
  <c r="Z22" i="131" s="1"/>
  <c r="P37" i="22"/>
  <c r="Q4" i="22"/>
  <c r="Q21" i="131" s="1"/>
  <c r="R4" i="25"/>
  <c r="T24" i="131" s="1"/>
  <c r="T4" i="28"/>
  <c r="Z27" i="131" s="1"/>
  <c r="S4" i="24"/>
  <c r="W23" i="131" s="1"/>
  <c r="R4" i="19"/>
  <c r="T30" i="131" s="1"/>
  <c r="P37" i="18"/>
  <c r="Q4" i="18"/>
  <c r="Q29" i="131" s="1"/>
  <c r="S4" i="18"/>
  <c r="W29" i="131" s="1"/>
  <c r="Q4" i="17"/>
  <c r="Q28" i="131" s="1"/>
  <c r="P37" i="20"/>
  <c r="Q4" i="20"/>
  <c r="S4" i="20"/>
  <c r="Q4" i="19"/>
  <c r="Q30" i="131" s="1"/>
  <c r="T4" i="16"/>
  <c r="Z90" i="131" s="1"/>
  <c r="S4" i="15"/>
  <c r="P37" i="16"/>
  <c r="S4" i="16"/>
  <c r="W90" i="131" s="1"/>
  <c r="T4" i="14"/>
  <c r="Z91" i="131" s="1"/>
  <c r="S4" i="14"/>
  <c r="W91" i="131" s="1"/>
  <c r="S4" i="13"/>
  <c r="W92" i="131" s="1"/>
  <c r="P37" i="13"/>
  <c r="Q4" i="13"/>
  <c r="Q92" i="131" s="1"/>
  <c r="T4" i="12"/>
  <c r="Z13" i="131" s="1"/>
  <c r="Q4" i="12"/>
  <c r="Q13" i="131" s="1"/>
  <c r="H23" i="11"/>
  <c r="W23" i="11"/>
  <c r="M13" i="11"/>
  <c r="AB13" i="11"/>
  <c r="D13" i="11"/>
  <c r="Z23" i="11"/>
  <c r="AB23" i="11"/>
  <c r="J23" i="11"/>
  <c r="Y23" i="11"/>
  <c r="F13" i="11"/>
  <c r="U13" i="11"/>
  <c r="E23" i="11"/>
  <c r="L23" i="11"/>
  <c r="AA23" i="11"/>
  <c r="F23" i="11"/>
  <c r="U23" i="11"/>
  <c r="K13" i="11"/>
  <c r="Z13" i="11"/>
  <c r="D23" i="11"/>
  <c r="W13" i="11"/>
  <c r="H13" i="11"/>
  <c r="AC23" i="11"/>
  <c r="N13" i="11"/>
  <c r="AC13" i="11"/>
  <c r="E13" i="11"/>
  <c r="V23" i="11"/>
  <c r="G23" i="11"/>
  <c r="AA13" i="11"/>
  <c r="L13" i="11"/>
  <c r="C13" i="11"/>
  <c r="J13" i="11"/>
  <c r="AQ13" i="11"/>
  <c r="AQ23" i="11"/>
  <c r="AQ23" i="9"/>
  <c r="AA13" i="9"/>
  <c r="G23" i="9"/>
  <c r="V23" i="9"/>
  <c r="K13" i="9"/>
  <c r="Z13" i="9"/>
  <c r="C13" i="9"/>
  <c r="Z23" i="9"/>
  <c r="K23" i="9"/>
  <c r="I23" i="9"/>
  <c r="M13" i="9"/>
  <c r="AB13" i="9"/>
  <c r="C23" i="9"/>
  <c r="E13" i="9"/>
  <c r="D23" i="9"/>
  <c r="F23" i="9"/>
  <c r="U23" i="9"/>
  <c r="D13" i="9"/>
  <c r="Y23" i="9"/>
  <c r="J23" i="9"/>
  <c r="I13" i="9"/>
  <c r="W13" i="9"/>
  <c r="H13" i="9"/>
  <c r="G13" i="9"/>
  <c r="V13" i="9"/>
  <c r="AA23" i="9"/>
  <c r="E23" i="9"/>
  <c r="J13" i="9"/>
  <c r="P37" i="8"/>
  <c r="P37" i="7"/>
  <c r="U4" i="11" l="1"/>
  <c r="AC11" i="131" s="1"/>
  <c r="U4" i="9"/>
  <c r="AC10" i="131" s="1"/>
  <c r="V4" i="9"/>
  <c r="AF10" i="131" s="1"/>
  <c r="T4" i="11"/>
  <c r="Z11" i="131" s="1"/>
  <c r="R4" i="9"/>
  <c r="T10" i="131" s="1"/>
  <c r="P37" i="11"/>
  <c r="Q4" i="11"/>
  <c r="Q11" i="131" s="1"/>
  <c r="R4" i="11"/>
  <c r="T11" i="131" s="1"/>
  <c r="S4" i="11"/>
  <c r="W11" i="131" s="1"/>
  <c r="S4" i="9"/>
  <c r="W10" i="131" s="1"/>
  <c r="P37" i="9"/>
  <c r="Q4" i="9"/>
  <c r="Q10" i="131" s="1"/>
  <c r="T4" i="9"/>
  <c r="Z10" i="131" s="1"/>
</calcChain>
</file>

<file path=xl/sharedStrings.xml><?xml version="1.0" encoding="utf-8"?>
<sst xmlns="http://schemas.openxmlformats.org/spreadsheetml/2006/main" count="11636" uniqueCount="292">
  <si>
    <t xml:space="preserve"> </t>
  </si>
  <si>
    <t>Gram Load</t>
  </si>
  <si>
    <t>UP kame</t>
  </si>
  <si>
    <t>DN Kame</t>
  </si>
  <si>
    <t>UP NFT</t>
  </si>
  <si>
    <t>DN NFT</t>
  </si>
  <si>
    <t>Ave</t>
  </si>
  <si>
    <t>Mean</t>
  </si>
  <si>
    <t>Sigma</t>
  </si>
  <si>
    <t>Spec</t>
  </si>
  <si>
    <t>Target</t>
  </si>
  <si>
    <t>USL</t>
  </si>
  <si>
    <t>LSL</t>
  </si>
  <si>
    <t>UCL</t>
  </si>
  <si>
    <t>LCL</t>
  </si>
  <si>
    <t>CPK</t>
  </si>
  <si>
    <t>2.4+/-0.18</t>
  </si>
  <si>
    <t>ww</t>
  </si>
  <si>
    <t>X-Bar</t>
  </si>
  <si>
    <t>Max</t>
  </si>
  <si>
    <t>Min</t>
  </si>
  <si>
    <t>Ppk</t>
  </si>
  <si>
    <t>Master</t>
  </si>
  <si>
    <t>PSA</t>
  </si>
  <si>
    <t>2.4+/-0.45</t>
  </si>
  <si>
    <t>UP</t>
  </si>
  <si>
    <t>DN</t>
  </si>
  <si>
    <t>RSA</t>
  </si>
  <si>
    <t>0.05+/-0.35</t>
  </si>
  <si>
    <t>UP NDV</t>
  </si>
  <si>
    <t>DN NDV</t>
  </si>
  <si>
    <t>UP Kame</t>
  </si>
  <si>
    <t xml:space="preserve">DN Kame </t>
  </si>
  <si>
    <t>5.LB Twist</t>
  </si>
  <si>
    <t>0+/-0.3</t>
  </si>
  <si>
    <t>6.Tib Tab Height</t>
  </si>
  <si>
    <t>0.32+/-0.035</t>
  </si>
  <si>
    <t>Tail Hole X</t>
  </si>
  <si>
    <t>25.409+/-0.075</t>
  </si>
  <si>
    <t>28.408+/-0.075</t>
  </si>
  <si>
    <t xml:space="preserve">UP </t>
  </si>
  <si>
    <t>28.409+/-0.075</t>
  </si>
  <si>
    <t>Tail Hole Y UPDN</t>
  </si>
  <si>
    <t>7.179+/-0.25</t>
  </si>
  <si>
    <t>7.174+/-0.25</t>
  </si>
  <si>
    <t>9.Circle Pad X-1</t>
  </si>
  <si>
    <t>1.985+/-0.009</t>
  </si>
  <si>
    <t>8.T1 Notch</t>
  </si>
  <si>
    <t>0.61+/-0.1</t>
  </si>
  <si>
    <t>10.PZT_N_T1 Freq</t>
  </si>
  <si>
    <t>7142+/-502</t>
  </si>
  <si>
    <t>2.BP_T1 Freq</t>
  </si>
  <si>
    <t>7228+/-384</t>
  </si>
  <si>
    <t>7.BP_1stSway Gain</t>
  </si>
  <si>
    <t/>
  </si>
  <si>
    <t>6.BP_1stSway Freq</t>
  </si>
  <si>
    <t>25055+/-1117</t>
  </si>
  <si>
    <t>5.BP_GT Gain</t>
  </si>
  <si>
    <t>4.BP_GT Freq</t>
  </si>
  <si>
    <t>10600+/-1492</t>
  </si>
  <si>
    <t>3.BP_T1 Gain</t>
  </si>
  <si>
    <t>11.PZT_N_T1 Gain</t>
  </si>
  <si>
    <t>60.Stroke</t>
  </si>
  <si>
    <t>59.PZT_L_FX Yaw Gain</t>
  </si>
  <si>
    <t>58.PZT_L_FX Yaw Freq</t>
  </si>
  <si>
    <t>38981+/-4951</t>
  </si>
  <si>
    <t>57.PZT_L_G4T Delta Gain</t>
  </si>
  <si>
    <t>55.PZT_L_G4T Freq</t>
  </si>
  <si>
    <t>35265+/-2203</t>
  </si>
  <si>
    <t>54.PZT_L_1st Sway Gain</t>
  </si>
  <si>
    <t>53.PZT_L_1stSway Freq</t>
  </si>
  <si>
    <t>25134+/-1316</t>
  </si>
  <si>
    <t>52.PZT_L_BT Gain</t>
  </si>
  <si>
    <t>51.PZT_L_BT Freq</t>
  </si>
  <si>
    <t>19830+/-770</t>
  </si>
  <si>
    <t>50.PZT_L_G2T Gain</t>
  </si>
  <si>
    <t>49.PZT_L_G2T Freq</t>
  </si>
  <si>
    <t>14750+/-3200</t>
  </si>
  <si>
    <t>48.PZT_L_G1T Phase</t>
  </si>
  <si>
    <t>47.PZT_L_G1T Gain</t>
  </si>
  <si>
    <t>46.PZT_L_G1T Freq</t>
  </si>
  <si>
    <t>10692+/-1208</t>
  </si>
  <si>
    <t>45.PZT_L_T1 Gain</t>
  </si>
  <si>
    <t>44.PZT_L_T1 Freq</t>
  </si>
  <si>
    <t>7142+/-406</t>
  </si>
  <si>
    <t>42.PZT_H_FX Yaw Gain</t>
  </si>
  <si>
    <t>41.PZT_H_FX Yaw Freq</t>
  </si>
  <si>
    <t>41129+/-3283</t>
  </si>
  <si>
    <t>40.PZT_H_G4T Delta Gain</t>
  </si>
  <si>
    <t>38.PZT_H_G4T Freq</t>
  </si>
  <si>
    <t>34265+/-3107</t>
  </si>
  <si>
    <t>37.PZT_H_1st Sway Gain</t>
  </si>
  <si>
    <t>36.PZT_H_1stSway Freq</t>
  </si>
  <si>
    <t>25134+/-1546</t>
  </si>
  <si>
    <t>35.PZT_H_BT Gain</t>
  </si>
  <si>
    <t>34.PZT_H_BT Freq</t>
  </si>
  <si>
    <t>20000+/-540</t>
  </si>
  <si>
    <t>33.PZT_H_G2T Gain</t>
  </si>
  <si>
    <t>32.PZT_H_G2T Freq</t>
  </si>
  <si>
    <t>14600+/-6400</t>
  </si>
  <si>
    <t>31.PZT_H_G1T Phase</t>
  </si>
  <si>
    <t>30.PZT_H_G1T Gain</t>
  </si>
  <si>
    <t>29.PZT_H_G1T Freq</t>
  </si>
  <si>
    <t>10340+/-1385</t>
  </si>
  <si>
    <t>28.PZT_H_T1 Gain</t>
  </si>
  <si>
    <t>27.PZT_H_T1 Freq</t>
  </si>
  <si>
    <t>7142+/-478</t>
  </si>
  <si>
    <t>25.PZT_N_FX Yaw Gain</t>
  </si>
  <si>
    <t>24.PZT_N_FX Yaw Freq</t>
  </si>
  <si>
    <t>40057+/-4003</t>
  </si>
  <si>
    <t>23.PZT_N_G4T Delta Gain</t>
  </si>
  <si>
    <t>21.PZT_N_G4T Freq</t>
  </si>
  <si>
    <t>35534+/-2724</t>
  </si>
  <si>
    <t>20.PZT_N_1st Sway Gain</t>
  </si>
  <si>
    <t>19.PZT_N_1stSway Freq</t>
  </si>
  <si>
    <t>25134+/-1036</t>
  </si>
  <si>
    <t>18.PZT_N_BT Gain</t>
  </si>
  <si>
    <t>17.PZT_N_BT Freq</t>
  </si>
  <si>
    <t>19860+/-615</t>
  </si>
  <si>
    <t>16.PZT_N_G2T Gain</t>
  </si>
  <si>
    <t>15.PZT_N_G2T Freq</t>
  </si>
  <si>
    <t>14600+/-1650</t>
  </si>
  <si>
    <t>14.PZT_N_G1T Phase</t>
  </si>
  <si>
    <t>13.PZT_N_G1T Gain</t>
  </si>
  <si>
    <t>12.PZT_N_G1T Freq</t>
  </si>
  <si>
    <t>10581+/-677</t>
  </si>
  <si>
    <t xml:space="preserve">Master </t>
  </si>
  <si>
    <t>T4316C00X</t>
  </si>
  <si>
    <t>Kame UP</t>
  </si>
  <si>
    <t>Kame DN</t>
  </si>
  <si>
    <t>NFT UP</t>
  </si>
  <si>
    <t>NFT DN</t>
  </si>
  <si>
    <t>Control UP</t>
  </si>
  <si>
    <t>Control DN</t>
  </si>
  <si>
    <t>Specification</t>
  </si>
  <si>
    <t>+Telerance</t>
  </si>
  <si>
    <t>-Telerance</t>
  </si>
  <si>
    <t>Average</t>
  </si>
  <si>
    <t>CPK Master</t>
  </si>
  <si>
    <t>CPK QIP</t>
  </si>
  <si>
    <t>2.Gramload</t>
  </si>
  <si>
    <t>3.PSA</t>
  </si>
  <si>
    <t>4.RSA</t>
  </si>
  <si>
    <t>6.Tip Tab</t>
  </si>
  <si>
    <t>7.Tail Hole X</t>
  </si>
  <si>
    <t>8.Tail Hole Y</t>
  </si>
  <si>
    <t>10.Circle Pad X-2</t>
  </si>
  <si>
    <t>11.Circle Pad Y-1</t>
  </si>
  <si>
    <t>12.Circle Pad Y-2</t>
  </si>
  <si>
    <t>13.DCF</t>
  </si>
  <si>
    <t>14.Cs PZT-L</t>
  </si>
  <si>
    <t>15.Cs PZT-R</t>
  </si>
  <si>
    <t>16.Rs PZT-L</t>
  </si>
  <si>
    <t>17.Rs PZT-R</t>
  </si>
  <si>
    <t>18.Dimple X</t>
  </si>
  <si>
    <t>19.Dimple Y</t>
  </si>
  <si>
    <t>20.PZT-L Location X1_BL</t>
  </si>
  <si>
    <t>21.PZT-R Location X1_BR</t>
  </si>
  <si>
    <t>22.PZT-L Location Y1_BL</t>
  </si>
  <si>
    <t>23.PZT-R Location Y1_BR</t>
  </si>
  <si>
    <t>24.Ag Paste Height Top Left</t>
  </si>
  <si>
    <t>25.Ag Paste Height Top Right</t>
  </si>
  <si>
    <t>26.Ag Paste Height Bottom Left</t>
  </si>
  <si>
    <t>27.Ag Paste Height Bottom Right</t>
  </si>
  <si>
    <t>28.BP Tip Height</t>
  </si>
  <si>
    <t>29.LB_Dimple X</t>
  </si>
  <si>
    <t>30.LB_Dimple Y</t>
  </si>
  <si>
    <t>31.Rail Angle R</t>
  </si>
  <si>
    <t>32.Rail Angle L</t>
  </si>
  <si>
    <t>33.Pitch Stiffness</t>
  </si>
  <si>
    <t>34.Roll Stiffness</t>
  </si>
  <si>
    <t>35.TonguePad Y6-1</t>
  </si>
  <si>
    <t>36.TonguePad Y5-1</t>
  </si>
  <si>
    <t>37.TonguePad Y4-1</t>
  </si>
  <si>
    <t>38.TonguePad Y3-1</t>
  </si>
  <si>
    <t>39.TonguePad Y2-1</t>
  </si>
  <si>
    <t>40.TonguePad Y-1</t>
  </si>
  <si>
    <t>41.TonguePad Y2-2</t>
  </si>
  <si>
    <t>42.TonguePad Y3-2</t>
  </si>
  <si>
    <t>43.TonguePad Y4-2</t>
  </si>
  <si>
    <t>44.TonguePad Y5-2</t>
  </si>
  <si>
    <t>45.TonguePad Y6-2</t>
  </si>
  <si>
    <t>46.Pad Width 1</t>
  </si>
  <si>
    <t>47.Pad Width 2</t>
  </si>
  <si>
    <t>48.Pad Width 3</t>
  </si>
  <si>
    <t>49.Pad Width 4</t>
  </si>
  <si>
    <t>50.Pad Width 5</t>
  </si>
  <si>
    <t>51.Pad Width 6</t>
  </si>
  <si>
    <t>52.Pad Width 7</t>
  </si>
  <si>
    <t>53.Pad Width 8</t>
  </si>
  <si>
    <t>54.Pad Width 9</t>
  </si>
  <si>
    <t>55.Pad Width 10</t>
  </si>
  <si>
    <t>56.Pad Width 11</t>
  </si>
  <si>
    <t>57.TonguePad X1</t>
  </si>
  <si>
    <t>58.TonguePad X2</t>
  </si>
  <si>
    <t>59.TonguePad X3</t>
  </si>
  <si>
    <t>60.TonguePad X4</t>
  </si>
  <si>
    <t>61.TonguePad X5</t>
  </si>
  <si>
    <t>62.TonguePad X6</t>
  </si>
  <si>
    <t>63.TonguePad X7</t>
  </si>
  <si>
    <t>64.TonguePad X8</t>
  </si>
  <si>
    <t>65.TonguePad X9</t>
  </si>
  <si>
    <t>66.TonguePad X10</t>
  </si>
  <si>
    <t>67.TonguePad X11</t>
  </si>
  <si>
    <t>68.Tongue Thickness A</t>
  </si>
  <si>
    <t>69.Tongue Thickness B</t>
  </si>
  <si>
    <t>70.Tongue Thickness C</t>
  </si>
  <si>
    <t>71.Tongue Thickness D</t>
  </si>
  <si>
    <t>72.Tongue Thickness E</t>
  </si>
  <si>
    <t>73.Tongue Thickness F</t>
  </si>
  <si>
    <t>74.Tongue Thickness G</t>
  </si>
  <si>
    <t>75.Tongue Thickness H</t>
  </si>
  <si>
    <t>76.PZT Length</t>
  </si>
  <si>
    <t>77.PZT Width</t>
  </si>
  <si>
    <t>78.PZT Thickness</t>
  </si>
  <si>
    <t>79.PZT Gap3 distance</t>
  </si>
  <si>
    <t>80.PZT Gap4 distance</t>
  </si>
  <si>
    <t>81.PZT d31</t>
  </si>
  <si>
    <t>82.PZT Cp</t>
  </si>
  <si>
    <t>83.BP Boss ID</t>
  </si>
  <si>
    <t>84.BP Boss OD</t>
  </si>
  <si>
    <t>85.BP Thickness</t>
  </si>
  <si>
    <t>86.BP Hardness</t>
  </si>
  <si>
    <t>9.PZT_N_Fit val</t>
  </si>
  <si>
    <t>22.PZT_N_G4T Gain</t>
  </si>
  <si>
    <t>26.PZT_H_Fit val</t>
  </si>
  <si>
    <t>39.PZT_H_G4T Gain</t>
  </si>
  <si>
    <t>43.PZT_L_Fit val</t>
  </si>
  <si>
    <t>56.PZT_L_G4T Gain</t>
  </si>
  <si>
    <t>nnn&amp;"'"&amp;B148&amp;"'"&amp;"!AE13"</t>
  </si>
  <si>
    <t>nnn'86.Pitch Stiffness'!Q2</t>
  </si>
  <si>
    <t>nnn'86.Pitch Stiffness'!R2</t>
  </si>
  <si>
    <t>nnn'86.Pitch Stiffness'!S2</t>
  </si>
  <si>
    <t>nnn'86.Pitch Stiffness'!T2</t>
  </si>
  <si>
    <t>nnn'86.Pitch Stiffness'!Q3</t>
  </si>
  <si>
    <t>nnn'86.Pitch Stiffness'!R3</t>
  </si>
  <si>
    <t>nnn'86.Pitch Stiffness'!S3</t>
  </si>
  <si>
    <t>nnn'86.Pitch Stiffness'!T3</t>
  </si>
  <si>
    <t>nnn'86.Pitch Stiffness'!Q4</t>
  </si>
  <si>
    <t>nnn'86.Pitch Stiffness'!R4</t>
  </si>
  <si>
    <t>nnn'86.Pitch Stiffness'!S4</t>
  </si>
  <si>
    <t>nnn'86.Pitch Stiffness'!T4</t>
  </si>
  <si>
    <t>nnn'87.Roll Stiffness'!Q2</t>
  </si>
  <si>
    <t>nnn'87.Roll Stiffness'!Q3</t>
  </si>
  <si>
    <t>nnn'87.Roll Stiffness'!Q4</t>
  </si>
  <si>
    <t>nnn'87.Roll Stiffness'!R2</t>
  </si>
  <si>
    <t>nnn'87.Roll Stiffness'!R3</t>
  </si>
  <si>
    <t>nnn'87.Roll Stiffness'!R4</t>
  </si>
  <si>
    <t>nnn'87.Roll Stiffness'!S2</t>
  </si>
  <si>
    <t>nnn'87.Roll Stiffness'!S3</t>
  </si>
  <si>
    <t>nnn'87.Roll Stiffness'!S4</t>
  </si>
  <si>
    <t>nnn'87.Roll Stiffness'!T2</t>
  </si>
  <si>
    <t>nnn'87.Roll Stiffness'!T3</t>
  </si>
  <si>
    <t>nnn'87.Roll Stiffness'!T4</t>
  </si>
  <si>
    <t>87.Roll Stiffness</t>
  </si>
  <si>
    <t>86.Pitch Stiffness</t>
  </si>
  <si>
    <t>79.Ag Paste Height Bottom Right</t>
  </si>
  <si>
    <t>78.Ag Paste Height Bottom Left</t>
  </si>
  <si>
    <t>77.Ag Paste Height Top Right</t>
  </si>
  <si>
    <t>76.Ag  Paste Height Top Left</t>
  </si>
  <si>
    <t>75.PZT-R Location Y1_BR</t>
  </si>
  <si>
    <t>74.PZT-L Location Y1_BL</t>
  </si>
  <si>
    <t>73.PZT-R Location X1_BR</t>
  </si>
  <si>
    <t>72.PZT-L Location X1_BL</t>
  </si>
  <si>
    <t>38.Dimple Y</t>
  </si>
  <si>
    <t>37.Dimple X</t>
  </si>
  <si>
    <t>36.Rs PZT-R</t>
  </si>
  <si>
    <t>35.Rs PZT-L</t>
  </si>
  <si>
    <t>34.Cs PZT-R</t>
  </si>
  <si>
    <t>33.Cs PZT-L</t>
  </si>
  <si>
    <t>32.DCF</t>
  </si>
  <si>
    <t>0.511+/-0.012</t>
  </si>
  <si>
    <t>Home</t>
  </si>
  <si>
    <t>0+/-0.01</t>
  </si>
  <si>
    <t>1.362+/-0.012</t>
  </si>
  <si>
    <t>0+/-0</t>
  </si>
  <si>
    <t>0.25+/-0.1</t>
  </si>
  <si>
    <t>0.5+/-TBD</t>
  </si>
  <si>
    <t>0.6+/-TBD</t>
  </si>
  <si>
    <t>ww25</t>
  </si>
  <si>
    <t>ww26</t>
  </si>
  <si>
    <t>ww27</t>
  </si>
  <si>
    <t>ww28</t>
  </si>
  <si>
    <t>ww29</t>
  </si>
  <si>
    <t>ww30</t>
  </si>
  <si>
    <t>ww31</t>
  </si>
  <si>
    <t>ww32</t>
  </si>
  <si>
    <t>ww33</t>
  </si>
  <si>
    <t>ww34</t>
  </si>
  <si>
    <t>ww35</t>
  </si>
  <si>
    <t>ww36</t>
  </si>
  <si>
    <t>ww37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</si>
</sst>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8"/>
      <color theme="1" tint="0.34998626667073579"/>
      <name val="Arial"/>
      <family val="2"/>
    </font>
    <font>
      <b/>
      <sz val="16"/>
      <color theme="1" tint="0.34998626667073579"/>
      <name val="Arial"/>
      <family val="2"/>
    </font>
    <font>
      <b/>
      <sz val="12"/>
      <color indexed="12"/>
      <name val="Arial"/>
      <family val="2"/>
    </font>
    <font>
      <sz val="12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name val="Arial"/>
      <family val="2"/>
    </font>
    <font>
      <sz val="8"/>
      <name val="Arial"/>
      <family val="2"/>
    </font>
    <font>
      <sz val="8"/>
      <color theme="1"/>
      <name val="Calibri"/>
      <family val="2"/>
      <scheme val="minor"/>
    </font>
    <font>
      <sz val="10"/>
      <name val="Arial"/>
    </font>
    <font>
      <sz val="10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34998626667073579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0" fontId="1" fillId="0" borderId="0"/>
    <xf numFmtId="0" fontId="1" fillId="0" borderId="0">
      <alignment vertical="center"/>
    </xf>
    <xf numFmtId="0" fontId="13" fillId="0" borderId="0"/>
  </cellStyleXfs>
  <cellXfs count="138">
    <xf numFmtId="0" fontId="0" fillId="0" borderId="0" xfId="0"/>
    <xf numFmtId="0" fontId="1" fillId="0" borderId="0" xfId="1"/>
    <xf numFmtId="0" fontId="2" fillId="0" borderId="0" xfId="2" applyFont="1" applyFill="1" applyAlignment="1">
      <alignment vertical="center"/>
    </xf>
    <xf numFmtId="0" fontId="3" fillId="0" borderId="0" xfId="2" applyFont="1" applyFill="1" applyAlignment="1">
      <alignment vertical="center"/>
    </xf>
    <xf numFmtId="0" fontId="1" fillId="0" borderId="0" xfId="2" applyFont="1" applyFill="1" applyAlignment="1">
      <alignment horizontal="center" vertical="center"/>
    </xf>
    <xf numFmtId="0" fontId="1" fillId="0" borderId="1" xfId="1" applyBorder="1" applyAlignment="1">
      <alignment horizontal="center" vertical="center"/>
    </xf>
    <xf numFmtId="0" fontId="1" fillId="0" borderId="2" xfId="1" applyBorder="1"/>
    <xf numFmtId="164" fontId="1" fillId="0" borderId="1" xfId="1" applyNumberFormat="1" applyBorder="1"/>
    <xf numFmtId="0" fontId="1" fillId="2" borderId="0" xfId="2" applyFont="1" applyFill="1" applyAlignment="1">
      <alignment horizontal="center" vertical="center"/>
    </xf>
    <xf numFmtId="0" fontId="1" fillId="2" borderId="0" xfId="2" applyFont="1" applyFill="1" applyBorder="1" applyAlignment="1">
      <alignment horizontal="center" vertical="center"/>
    </xf>
    <xf numFmtId="0" fontId="1" fillId="3" borderId="1" xfId="2" applyFont="1" applyFill="1" applyBorder="1" applyAlignment="1">
      <alignment horizontal="center" vertical="center"/>
    </xf>
    <xf numFmtId="0" fontId="1" fillId="2" borderId="1" xfId="2" applyFont="1" applyFill="1" applyBorder="1" applyAlignment="1">
      <alignment horizontal="center" vertical="center" wrapText="1"/>
    </xf>
    <xf numFmtId="0" fontId="1" fillId="2" borderId="1" xfId="2" applyFont="1" applyFill="1" applyBorder="1" applyAlignment="1">
      <alignment horizontal="center" vertical="center"/>
    </xf>
    <xf numFmtId="0" fontId="1" fillId="2" borderId="0" xfId="1" applyFill="1"/>
    <xf numFmtId="0" fontId="4" fillId="4" borderId="1" xfId="1" applyFont="1" applyFill="1" applyBorder="1" applyAlignment="1">
      <alignment horizontal="center"/>
    </xf>
    <xf numFmtId="0" fontId="5" fillId="0" borderId="0" xfId="1" applyFont="1"/>
    <xf numFmtId="165" fontId="1" fillId="0" borderId="0" xfId="1" applyNumberFormat="1"/>
    <xf numFmtId="0" fontId="6" fillId="5" borderId="2" xfId="2" applyFont="1" applyFill="1" applyBorder="1" applyAlignment="1">
      <alignment horizontal="center" vertical="center"/>
    </xf>
    <xf numFmtId="0" fontId="7" fillId="5" borderId="1" xfId="2" applyFont="1" applyFill="1" applyBorder="1" applyAlignment="1">
      <alignment horizontal="center" vertical="center"/>
    </xf>
    <xf numFmtId="0" fontId="8" fillId="6" borderId="2" xfId="2" applyFont="1" applyFill="1" applyBorder="1" applyAlignment="1">
      <alignment horizontal="center" vertical="center"/>
    </xf>
    <xf numFmtId="165" fontId="1" fillId="6" borderId="1" xfId="2" applyNumberFormat="1" applyFont="1" applyFill="1" applyBorder="1" applyAlignment="1">
      <alignment horizontal="center" vertical="center"/>
    </xf>
    <xf numFmtId="0" fontId="8" fillId="0" borderId="2" xfId="2" applyFont="1" applyFill="1" applyBorder="1" applyAlignment="1">
      <alignment horizontal="center" vertical="center"/>
    </xf>
    <xf numFmtId="165" fontId="1" fillId="0" borderId="1" xfId="2" applyNumberFormat="1" applyFont="1" applyFill="1" applyBorder="1" applyAlignment="1">
      <alignment horizontal="center" vertical="center"/>
    </xf>
    <xf numFmtId="165" fontId="1" fillId="0" borderId="3" xfId="2" applyNumberFormat="1" applyFont="1" applyFill="1" applyBorder="1" applyAlignment="1">
      <alignment horizontal="center" vertical="center"/>
    </xf>
    <xf numFmtId="0" fontId="8" fillId="0" borderId="4" xfId="2" applyFont="1" applyFill="1" applyBorder="1" applyAlignment="1">
      <alignment horizontal="center" vertical="center"/>
    </xf>
    <xf numFmtId="2" fontId="1" fillId="0" borderId="1" xfId="2" applyNumberFormat="1" applyFont="1" applyFill="1" applyBorder="1" applyAlignment="1">
      <alignment horizontal="center" vertical="center"/>
    </xf>
    <xf numFmtId="0" fontId="1" fillId="7" borderId="0" xfId="1" applyFont="1" applyFill="1"/>
    <xf numFmtId="0" fontId="4" fillId="8" borderId="1" xfId="1" applyFont="1" applyFill="1" applyBorder="1" applyAlignment="1">
      <alignment horizontal="center"/>
    </xf>
    <xf numFmtId="2" fontId="1" fillId="0" borderId="0" xfId="1" applyNumberFormat="1"/>
    <xf numFmtId="0" fontId="9" fillId="0" borderId="0" xfId="1" applyFont="1"/>
    <xf numFmtId="165" fontId="1" fillId="9" borderId="1" xfId="2" applyNumberFormat="1" applyFont="1" applyFill="1" applyBorder="1" applyAlignment="1">
      <alignment horizontal="center" vertical="center"/>
    </xf>
    <xf numFmtId="0" fontId="9" fillId="0" borderId="0" xfId="1" applyFont="1" applyAlignment="1">
      <alignment horizontal="center" vertical="center"/>
    </xf>
    <xf numFmtId="0" fontId="1" fillId="0" borderId="0" xfId="1" applyAlignment="1">
      <alignment horizontal="center" vertical="center"/>
    </xf>
    <xf numFmtId="0" fontId="1" fillId="10" borderId="0" xfId="1" applyFill="1" applyAlignment="1">
      <alignment horizontal="center" vertical="center"/>
    </xf>
    <xf numFmtId="0" fontId="1" fillId="3" borderId="0" xfId="1" applyFill="1" applyAlignment="1">
      <alignment horizontal="center" vertical="center"/>
    </xf>
    <xf numFmtId="0" fontId="8" fillId="0" borderId="0" xfId="2" applyFont="1" applyFill="1" applyBorder="1" applyAlignment="1">
      <alignment horizontal="center" vertical="center"/>
    </xf>
    <xf numFmtId="0" fontId="8" fillId="11" borderId="0" xfId="2" applyFont="1" applyFill="1" applyBorder="1" applyAlignment="1">
      <alignment horizontal="center" vertical="center"/>
    </xf>
    <xf numFmtId="0" fontId="1" fillId="11" borderId="0" xfId="1" applyFill="1"/>
    <xf numFmtId="0" fontId="1" fillId="0" borderId="0" xfId="1" applyBorder="1"/>
    <xf numFmtId="165" fontId="1" fillId="12" borderId="1" xfId="2" applyNumberFormat="1" applyFont="1" applyFill="1" applyBorder="1" applyAlignment="1">
      <alignment horizontal="center" vertical="center"/>
    </xf>
    <xf numFmtId="0" fontId="1" fillId="13" borderId="0" xfId="1" applyFill="1"/>
    <xf numFmtId="164" fontId="1" fillId="13" borderId="0" xfId="1" applyNumberFormat="1" applyFill="1"/>
    <xf numFmtId="0" fontId="10" fillId="2" borderId="1" xfId="2" applyFont="1" applyFill="1" applyBorder="1" applyAlignment="1">
      <alignment horizontal="center" vertical="center" wrapText="1"/>
    </xf>
    <xf numFmtId="0" fontId="1" fillId="14" borderId="1" xfId="2" applyFont="1" applyFill="1" applyBorder="1" applyAlignment="1">
      <alignment horizontal="center" vertical="center"/>
    </xf>
    <xf numFmtId="165" fontId="1" fillId="0" borderId="0" xfId="1" applyNumberFormat="1" applyAlignment="1">
      <alignment horizontal="center" vertical="center"/>
    </xf>
    <xf numFmtId="0" fontId="11" fillId="2" borderId="1" xfId="2" applyFont="1" applyFill="1" applyBorder="1" applyAlignment="1">
      <alignment horizontal="center" vertical="center" wrapText="1"/>
    </xf>
    <xf numFmtId="0" fontId="11" fillId="2" borderId="1" xfId="2" applyFont="1" applyFill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5" fontId="11" fillId="6" borderId="1" xfId="2" applyNumberFormat="1" applyFont="1" applyFill="1" applyBorder="1" applyAlignment="1">
      <alignment horizontal="center" vertical="center"/>
    </xf>
    <xf numFmtId="165" fontId="11" fillId="0" borderId="1" xfId="2" applyNumberFormat="1" applyFont="1" applyFill="1" applyBorder="1" applyAlignment="1">
      <alignment horizontal="center" vertical="center"/>
    </xf>
    <xf numFmtId="165" fontId="11" fillId="0" borderId="3" xfId="2" applyNumberFormat="1" applyFont="1" applyFill="1" applyBorder="1" applyAlignment="1">
      <alignment horizontal="center" vertical="center"/>
    </xf>
    <xf numFmtId="165" fontId="11" fillId="9" borderId="1" xfId="2" applyNumberFormat="1" applyFont="1" applyFill="1" applyBorder="1" applyAlignment="1">
      <alignment horizontal="center" vertical="center"/>
    </xf>
    <xf numFmtId="0" fontId="13" fillId="0" borderId="0" xfId="3"/>
    <xf numFmtId="0" fontId="11" fillId="0" borderId="0" xfId="3" applyFont="1"/>
    <xf numFmtId="0" fontId="13" fillId="0" borderId="0" xfId="3" applyFill="1"/>
    <xf numFmtId="0" fontId="13" fillId="0" borderId="9" xfId="3" applyBorder="1"/>
    <xf numFmtId="0" fontId="13" fillId="0" borderId="10" xfId="3" applyBorder="1"/>
    <xf numFmtId="0" fontId="14" fillId="3" borderId="17" xfId="3" applyFont="1" applyFill="1" applyBorder="1" applyAlignment="1" applyProtection="1">
      <alignment horizontal="center"/>
    </xf>
    <xf numFmtId="0" fontId="14" fillId="15" borderId="18" xfId="3" applyFont="1" applyFill="1" applyBorder="1" applyAlignment="1" applyProtection="1">
      <alignment horizontal="center"/>
    </xf>
    <xf numFmtId="0" fontId="14" fillId="15" borderId="18" xfId="3" quotePrefix="1" applyFont="1" applyFill="1" applyBorder="1" applyAlignment="1" applyProtection="1">
      <alignment horizontal="center"/>
    </xf>
    <xf numFmtId="0" fontId="14" fillId="16" borderId="18" xfId="3" applyFont="1" applyFill="1" applyBorder="1" applyAlignment="1" applyProtection="1">
      <alignment horizontal="center"/>
    </xf>
    <xf numFmtId="0" fontId="14" fillId="16" borderId="19" xfId="3" applyFont="1" applyFill="1" applyBorder="1" applyAlignment="1" applyProtection="1">
      <alignment horizontal="center"/>
    </xf>
    <xf numFmtId="0" fontId="13" fillId="0" borderId="0" xfId="3" applyBorder="1"/>
    <xf numFmtId="0" fontId="11" fillId="0" borderId="20" xfId="3" applyFont="1" applyBorder="1" applyAlignment="1">
      <alignment horizontal="center" vertical="center"/>
    </xf>
    <xf numFmtId="0" fontId="11" fillId="0" borderId="21" xfId="3" applyFont="1" applyBorder="1" applyAlignment="1">
      <alignment horizontal="center" vertical="center"/>
    </xf>
    <xf numFmtId="0" fontId="11" fillId="0" borderId="20" xfId="3" applyFont="1" applyBorder="1" applyAlignment="1">
      <alignment horizontal="center"/>
    </xf>
    <xf numFmtId="0" fontId="11" fillId="0" borderId="21" xfId="3" applyFont="1" applyBorder="1" applyAlignment="1">
      <alignment horizontal="center"/>
    </xf>
    <xf numFmtId="0" fontId="11" fillId="0" borderId="5" xfId="3" applyFont="1" applyBorder="1" applyAlignment="1">
      <alignment horizontal="center" vertical="center"/>
    </xf>
    <xf numFmtId="0" fontId="11" fillId="0" borderId="20" xfId="3" applyFont="1" applyFill="1" applyBorder="1" applyAlignment="1">
      <alignment horizontal="center" vertical="center"/>
    </xf>
    <xf numFmtId="0" fontId="11" fillId="0" borderId="5" xfId="3" applyFont="1" applyFill="1" applyBorder="1" applyAlignment="1">
      <alignment horizontal="center" vertical="center"/>
    </xf>
    <xf numFmtId="0" fontId="11" fillId="0" borderId="21" xfId="3" applyFont="1" applyFill="1" applyBorder="1" applyAlignment="1">
      <alignment horizontal="center" vertical="center"/>
    </xf>
    <xf numFmtId="0" fontId="14" fillId="17" borderId="1" xfId="3" applyFont="1" applyFill="1" applyBorder="1"/>
    <xf numFmtId="0" fontId="14" fillId="18" borderId="1" xfId="3" applyFont="1" applyFill="1" applyBorder="1" applyAlignment="1">
      <alignment horizontal="center"/>
    </xf>
    <xf numFmtId="0" fontId="14" fillId="17" borderId="23" xfId="3" applyFont="1" applyFill="1" applyBorder="1" applyAlignment="1">
      <alignment horizontal="center"/>
    </xf>
    <xf numFmtId="0" fontId="14" fillId="17" borderId="24" xfId="3" applyFont="1" applyFill="1" applyBorder="1" applyAlignment="1">
      <alignment horizontal="center"/>
    </xf>
    <xf numFmtId="0" fontId="11" fillId="0" borderId="0" xfId="3" applyFont="1" applyAlignment="1">
      <alignment horizontal="center" vertical="center"/>
    </xf>
    <xf numFmtId="164" fontId="11" fillId="0" borderId="25" xfId="3" applyNumberFormat="1" applyFont="1" applyBorder="1" applyAlignment="1">
      <alignment horizontal="left" vertical="center"/>
    </xf>
    <xf numFmtId="164" fontId="11" fillId="0" borderId="28" xfId="3" applyNumberFormat="1" applyFont="1" applyBorder="1" applyAlignment="1">
      <alignment horizontal="left" vertical="center"/>
    </xf>
    <xf numFmtId="164" fontId="11" fillId="0" borderId="25" xfId="3" applyNumberFormat="1" applyFont="1" applyFill="1" applyBorder="1" applyAlignment="1">
      <alignment horizontal="center" vertical="center"/>
    </xf>
    <xf numFmtId="164" fontId="11" fillId="0" borderId="23" xfId="3" applyNumberFormat="1" applyFont="1" applyFill="1" applyBorder="1" applyAlignment="1">
      <alignment horizontal="center" vertical="center"/>
    </xf>
    <xf numFmtId="164" fontId="11" fillId="0" borderId="24" xfId="3" applyNumberFormat="1" applyFont="1" applyFill="1" applyBorder="1" applyAlignment="1">
      <alignment horizontal="center" vertical="center"/>
    </xf>
    <xf numFmtId="164" fontId="11" fillId="0" borderId="30" xfId="3" applyNumberFormat="1" applyFont="1" applyFill="1" applyBorder="1" applyAlignment="1">
      <alignment horizontal="center" vertical="center"/>
    </xf>
    <xf numFmtId="164" fontId="11" fillId="0" borderId="1" xfId="3" applyNumberFormat="1" applyFont="1" applyFill="1" applyBorder="1" applyAlignment="1">
      <alignment horizontal="center" vertical="center"/>
    </xf>
    <xf numFmtId="164" fontId="11" fillId="0" borderId="31" xfId="3" applyNumberFormat="1" applyFont="1" applyFill="1" applyBorder="1" applyAlignment="1">
      <alignment horizontal="center" vertical="center"/>
    </xf>
    <xf numFmtId="0" fontId="13" fillId="12" borderId="0" xfId="3" applyFill="1" applyBorder="1"/>
    <xf numFmtId="0" fontId="12" fillId="17" borderId="1" xfId="3" applyFont="1" applyFill="1" applyBorder="1"/>
    <xf numFmtId="0" fontId="14" fillId="19" borderId="1" xfId="3" applyFont="1" applyFill="1" applyBorder="1"/>
    <xf numFmtId="0" fontId="14" fillId="19" borderId="1" xfId="3" applyFont="1" applyFill="1" applyBorder="1" applyAlignment="1">
      <alignment horizontal="center"/>
    </xf>
    <xf numFmtId="0" fontId="14" fillId="19" borderId="23" xfId="3" applyFont="1" applyFill="1" applyBorder="1" applyAlignment="1">
      <alignment horizontal="center"/>
    </xf>
    <xf numFmtId="0" fontId="14" fillId="19" borderId="24" xfId="3" applyFont="1" applyFill="1" applyBorder="1" applyAlignment="1">
      <alignment horizontal="center"/>
    </xf>
    <xf numFmtId="0" fontId="13" fillId="19" borderId="0" xfId="3" applyFill="1" applyBorder="1"/>
    <xf numFmtId="164" fontId="11" fillId="11" borderId="25" xfId="3" applyNumberFormat="1" applyFont="1" applyFill="1" applyBorder="1" applyAlignment="1">
      <alignment horizontal="left" vertical="center"/>
    </xf>
    <xf numFmtId="164" fontId="11" fillId="11" borderId="28" xfId="3" applyNumberFormat="1" applyFont="1" applyFill="1" applyBorder="1" applyAlignment="1">
      <alignment horizontal="left" vertical="center"/>
    </xf>
    <xf numFmtId="0" fontId="13" fillId="0" borderId="32" xfId="3" applyBorder="1"/>
    <xf numFmtId="0" fontId="13" fillId="12" borderId="0" xfId="3" applyFill="1"/>
    <xf numFmtId="0" fontId="14" fillId="17" borderId="5" xfId="3" applyFont="1" applyFill="1" applyBorder="1"/>
    <xf numFmtId="0" fontId="14" fillId="18" borderId="5" xfId="3" applyFont="1" applyFill="1" applyBorder="1" applyAlignment="1">
      <alignment horizontal="center"/>
    </xf>
    <xf numFmtId="0" fontId="14" fillId="17" borderId="33" xfId="3" applyFont="1" applyFill="1" applyBorder="1" applyAlignment="1">
      <alignment horizontal="center"/>
    </xf>
    <xf numFmtId="0" fontId="14" fillId="17" borderId="34" xfId="3" applyFont="1" applyFill="1" applyBorder="1" applyAlignment="1">
      <alignment horizontal="center"/>
    </xf>
    <xf numFmtId="0" fontId="13" fillId="12" borderId="32" xfId="3" applyFill="1" applyBorder="1"/>
    <xf numFmtId="0" fontId="14" fillId="17" borderId="23" xfId="3" applyFont="1" applyFill="1" applyBorder="1"/>
    <xf numFmtId="0" fontId="14" fillId="18" borderId="23" xfId="3" applyFont="1" applyFill="1" applyBorder="1" applyAlignment="1">
      <alignment horizontal="center"/>
    </xf>
    <xf numFmtId="0" fontId="13" fillId="19" borderId="0" xfId="3" applyFill="1"/>
    <xf numFmtId="164" fontId="11" fillId="0" borderId="25" xfId="0" applyNumberFormat="1" applyFont="1" applyBorder="1" applyAlignment="1">
      <alignment horizontal="center" vertical="center"/>
    </xf>
    <xf numFmtId="164" fontId="11" fillId="0" borderId="24" xfId="0" applyNumberFormat="1" applyFont="1" applyBorder="1" applyAlignment="1">
      <alignment horizontal="center" vertical="center"/>
    </xf>
    <xf numFmtId="0" fontId="11" fillId="0" borderId="26" xfId="0" applyFont="1" applyBorder="1" applyAlignment="1">
      <alignment horizontal="center" vertical="center"/>
    </xf>
    <xf numFmtId="164" fontId="11" fillId="0" borderId="11" xfId="0" applyNumberFormat="1" applyFont="1" applyBorder="1" applyAlignment="1">
      <alignment horizontal="center" vertical="center"/>
    </xf>
    <xf numFmtId="164" fontId="11" fillId="0" borderId="27" xfId="0" applyNumberFormat="1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25" xfId="0" applyNumberFormat="1" applyFont="1" applyBorder="1" applyAlignment="1">
      <alignment horizontal="left" vertical="center"/>
    </xf>
    <xf numFmtId="164" fontId="11" fillId="0" borderId="28" xfId="0" applyNumberFormat="1" applyFont="1" applyBorder="1" applyAlignment="1">
      <alignment horizontal="left" vertical="center"/>
    </xf>
    <xf numFmtId="0" fontId="11" fillId="0" borderId="29" xfId="0" applyFont="1" applyBorder="1" applyAlignment="1">
      <alignment horizontal="center" vertical="center"/>
    </xf>
    <xf numFmtId="164" fontId="11" fillId="19" borderId="25" xfId="0" applyNumberFormat="1" applyFont="1" applyFill="1" applyBorder="1" applyAlignment="1">
      <alignment horizontal="center" vertical="center"/>
    </xf>
    <xf numFmtId="164" fontId="11" fillId="19" borderId="24" xfId="0" applyNumberFormat="1" applyFont="1" applyFill="1" applyBorder="1" applyAlignment="1">
      <alignment horizontal="center" vertical="center"/>
    </xf>
    <xf numFmtId="0" fontId="11" fillId="19" borderId="29" xfId="0" applyFont="1" applyFill="1" applyBorder="1" applyAlignment="1">
      <alignment horizontal="center" vertical="center"/>
    </xf>
    <xf numFmtId="164" fontId="11" fillId="19" borderId="27" xfId="0" applyNumberFormat="1" applyFont="1" applyFill="1" applyBorder="1" applyAlignment="1">
      <alignment horizontal="center" vertical="center"/>
    </xf>
    <xf numFmtId="164" fontId="11" fillId="11" borderId="25" xfId="0" applyNumberFormat="1" applyFont="1" applyFill="1" applyBorder="1" applyAlignment="1">
      <alignment horizontal="left" vertical="center"/>
    </xf>
    <xf numFmtId="164" fontId="11" fillId="11" borderId="28" xfId="0" applyNumberFormat="1" applyFont="1" applyFill="1" applyBorder="1" applyAlignment="1">
      <alignment horizontal="left" vertical="center"/>
    </xf>
    <xf numFmtId="0" fontId="0" fillId="12" borderId="0" xfId="0" applyFill="1"/>
    <xf numFmtId="164" fontId="11" fillId="0" borderId="35" xfId="0" applyNumberFormat="1" applyFont="1" applyBorder="1" applyAlignment="1">
      <alignment horizontal="center" vertical="center"/>
    </xf>
    <xf numFmtId="164" fontId="11" fillId="0" borderId="34" xfId="0" applyNumberFormat="1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164" fontId="11" fillId="0" borderId="37" xfId="0" applyNumberFormat="1" applyFont="1" applyBorder="1" applyAlignment="1">
      <alignment horizontal="center" vertical="center"/>
    </xf>
    <xf numFmtId="0" fontId="11" fillId="0" borderId="14" xfId="3" applyFont="1" applyBorder="1" applyAlignment="1">
      <alignment horizontal="center" vertical="center"/>
    </xf>
    <xf numFmtId="0" fontId="11" fillId="0" borderId="15" xfId="3" applyFont="1" applyBorder="1" applyAlignment="1">
      <alignment horizontal="center" vertical="center"/>
    </xf>
    <xf numFmtId="0" fontId="11" fillId="0" borderId="16" xfId="3" applyFont="1" applyBorder="1" applyAlignment="1">
      <alignment horizontal="center" vertical="center"/>
    </xf>
    <xf numFmtId="0" fontId="11" fillId="0" borderId="14" xfId="3" applyFont="1" applyFill="1" applyBorder="1" applyAlignment="1">
      <alignment horizontal="center" vertical="center"/>
    </xf>
    <xf numFmtId="0" fontId="11" fillId="0" borderId="15" xfId="3" applyFont="1" applyFill="1" applyBorder="1" applyAlignment="1">
      <alignment horizontal="center" vertical="center"/>
    </xf>
    <xf numFmtId="0" fontId="11" fillId="0" borderId="16" xfId="3" applyFont="1" applyFill="1" applyBorder="1" applyAlignment="1">
      <alignment horizontal="center" vertical="center"/>
    </xf>
    <xf numFmtId="0" fontId="11" fillId="0" borderId="6" xfId="3" applyFont="1" applyBorder="1" applyAlignment="1">
      <alignment horizontal="center"/>
    </xf>
    <xf numFmtId="0" fontId="11" fillId="0" borderId="7" xfId="3" applyFont="1" applyBorder="1" applyAlignment="1">
      <alignment horizontal="center"/>
    </xf>
    <xf numFmtId="0" fontId="11" fillId="0" borderId="8" xfId="3" applyFont="1" applyBorder="1" applyAlignment="1">
      <alignment horizontal="center"/>
    </xf>
    <xf numFmtId="0" fontId="11" fillId="0" borderId="11" xfId="3" applyFont="1" applyBorder="1" applyAlignment="1">
      <alignment horizontal="center"/>
    </xf>
    <xf numFmtId="0" fontId="11" fillId="0" borderId="12" xfId="3" applyFont="1" applyBorder="1" applyAlignment="1">
      <alignment horizontal="center"/>
    </xf>
    <xf numFmtId="0" fontId="1" fillId="0" borderId="13" xfId="3" applyFont="1" applyBorder="1" applyAlignment="1">
      <alignment horizontal="center" vertical="center"/>
    </xf>
    <xf numFmtId="0" fontId="13" fillId="0" borderId="22" xfId="3" applyBorder="1" applyAlignment="1">
      <alignment horizontal="center" vertical="center"/>
    </xf>
    <xf numFmtId="0" fontId="1" fillId="3" borderId="2" xfId="2" applyFont="1" applyFill="1" applyBorder="1" applyAlignment="1">
      <alignment horizontal="center" vertical="center"/>
    </xf>
    <xf numFmtId="0" fontId="1" fillId="3" borderId="3" xfId="2" applyFont="1" applyFill="1" applyBorder="1" applyAlignment="1">
      <alignment horizontal="center" vertical="center"/>
    </xf>
  </cellXfs>
  <cellStyles count="4">
    <cellStyle name="Normal" xfId="0" builtinId="0"/>
    <cellStyle name="Normal 2" xfId="1" xr:uid="{00000000-0005-0000-0000-000001000000}"/>
    <cellStyle name="Normal 3" xfId="3" xr:uid="{00000000-0005-0000-0000-000002000000}"/>
    <cellStyle name="ปกติ_Form OQA trend on Cadmium MP for T-NHK(UP)" xfId="2" xr:uid="{00000000-0005-0000-0000-000003000000}"/>
  </cellStyles>
  <dxfs count="14">
    <dxf>
      <fill>
        <patternFill>
          <bgColor rgb="FFFF0000"/>
        </patternFill>
      </fill>
    </dxf>
    <dxf>
      <fill>
        <patternFill>
          <bgColor rgb="FF66FF66"/>
        </patternFill>
      </fill>
    </dxf>
    <dxf>
      <fill>
        <patternFill>
          <bgColor rgb="FFCCFFCC"/>
        </patternFill>
      </fill>
    </dxf>
    <dxf>
      <fill>
        <patternFill>
          <bgColor rgb="FFFF9999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CCFFCC"/>
        </patternFill>
      </fill>
    </dxf>
    <dxf>
      <fill>
        <patternFill>
          <bgColor rgb="FFFF999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</dxfs>
  <tableStyles count="0" defaultTableStyle="TableStyleMedium2" defaultPivotStyle="PivotStyleLight16"/>
  <colors>
    <mruColors>
      <color rgb="FF66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styles" Target="style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'Gram load '!$A$7</c:f>
              <c:strCache>
                <c:ptCount val="1"/>
                <c:pt idx="0">
                  <c:v>UP Kame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'Gram load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'Gram load '!$B$9:$N$9</c:f>
              <c:numCache>
                <c:formatCode>0.000</c:formatCode>
                <c:ptCount val="13"/>
                <c:pt idx="0">
                  <c:v>2.4033055151515139</c:v>
                </c:pt>
                <c:pt idx="1">
                  <c:v>2.4036322999999977</c:v>
                </c:pt>
                <c:pt idx="2">
                  <c:v>2.3966588571428544</c:v>
                </c:pt>
                <c:pt idx="3">
                  <c:v>2.3989128965517224</c:v>
                </c:pt>
                <c:pt idx="4">
                  <c:v>2.4061297931034535</c:v>
                </c:pt>
                <c:pt idx="5">
                  <c:v>2.4073709411764677</c:v>
                </c:pt>
                <c:pt idx="6">
                  <c:v>2.4025381904761867</c:v>
                </c:pt>
                <c:pt idx="7">
                  <c:v>2.4040776129032282</c:v>
                </c:pt>
                <c:pt idx="8">
                  <c:v>2.4006333090909107</c:v>
                </c:pt>
                <c:pt idx="9">
                  <c:v>2.4049505142857157</c:v>
                </c:pt>
                <c:pt idx="10">
                  <c:v>2.404637878787879</c:v>
                </c:pt>
                <c:pt idx="11">
                  <c:v>2.4061179047619023</c:v>
                </c:pt>
                <c:pt idx="12">
                  <c:v>2.4094945000000005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C008-45F0-BBF6-A90F5BD83234}"/>
            </c:ext>
          </c:extLst>
        </c:ser>
        <c:ser>
          <c:idx val="1"/>
          <c:order val="1"/>
          <c:tx>
            <c:strRef>
              <c:f>'Gram load '!$A$17</c:f>
              <c:strCache>
                <c:ptCount val="1"/>
                <c:pt idx="0">
                  <c:v>DN Kame 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'Gram load '!$B$19:$N$19</c:f>
              <c:numCache>
                <c:formatCode>0.000</c:formatCode>
                <c:ptCount val="13"/>
                <c:pt idx="0">
                  <c:v>2.401534363636364</c:v>
                </c:pt>
                <c:pt idx="1">
                  <c:v>2.4052904999999969</c:v>
                </c:pt>
                <c:pt idx="2">
                  <c:v>2.4077774285714284</c:v>
                </c:pt>
                <c:pt idx="3">
                  <c:v>2.4020238437499986</c:v>
                </c:pt>
                <c:pt idx="4">
                  <c:v>2.4072534999999968</c:v>
                </c:pt>
                <c:pt idx="5">
                  <c:v>2.4029499999999984</c:v>
                </c:pt>
                <c:pt idx="6">
                  <c:v>2.4014308947368419</c:v>
                </c:pt>
                <c:pt idx="7">
                  <c:v>2.4056853333333312</c:v>
                </c:pt>
                <c:pt idx="8">
                  <c:v>2.4074116410256394</c:v>
                </c:pt>
                <c:pt idx="9">
                  <c:v>2.4048662222222226</c:v>
                </c:pt>
                <c:pt idx="10">
                  <c:v>2.4068045806451628</c:v>
                </c:pt>
                <c:pt idx="11">
                  <c:v>2.4093768571428562</c:v>
                </c:pt>
                <c:pt idx="12">
                  <c:v>2.4085874482758589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C008-45F0-BBF6-A90F5BD83234}"/>
            </c:ext>
          </c:extLst>
        </c:ser>
        <c:ser>
          <c:idx val="5"/>
          <c:order val="2"/>
          <c:tx>
            <c:strRef>
              <c:f>'Gram load 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44-C008-45F0-BBF6-A90F5BD83234}"/>
              </c:ext>
            </c:extLst>
          </c:dPt>
          <c:val>
            <c:numRef>
              <c:f>'Gram load '!$Q$9:$AC$9</c:f>
              <c:numCache>
                <c:formatCode>0.000</c:formatCode>
                <c:ptCount val="13"/>
                <c:pt idx="4">
                  <c:v>2.3986931666666638</c:v>
                </c:pt>
                <c:pt idx="5">
                  <c:v>2.4027168749999972</c:v>
                </c:pt>
                <c:pt idx="6">
                  <c:v>2.4015183076923092</c:v>
                </c:pt>
                <c:pt idx="9">
                  <c:v>2.3886381333333331</c:v>
                </c:pt>
                <c:pt idx="10">
                  <c:v>2.4057774285714273</c:v>
                </c:pt>
                <c:pt idx="11">
                  <c:v>2.3939172222222229</c:v>
                </c:pt>
                <c:pt idx="12">
                  <c:v>2.411078933333334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C008-45F0-BBF6-A90F5BD83234}"/>
            </c:ext>
          </c:extLst>
        </c:ser>
        <c:ser>
          <c:idx val="6"/>
          <c:order val="3"/>
          <c:tx>
            <c:strRef>
              <c:f>'Gram load 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'Gram load '!$Q$19:$AC$19</c:f>
              <c:numCache>
                <c:formatCode>0.000</c:formatCode>
                <c:ptCount val="13"/>
                <c:pt idx="4">
                  <c:v>2.4112177333333324</c:v>
                </c:pt>
                <c:pt idx="5">
                  <c:v>2.4041451578947375</c:v>
                </c:pt>
                <c:pt idx="6">
                  <c:v>2.4084106666666676</c:v>
                </c:pt>
                <c:pt idx="8">
                  <c:v>2.3997820000000014</c:v>
                </c:pt>
                <c:pt idx="9">
                  <c:v>2.4055847777777792</c:v>
                </c:pt>
                <c:pt idx="10">
                  <c:v>2.4050615999999985</c:v>
                </c:pt>
                <c:pt idx="11">
                  <c:v>2.4073017894736863</c:v>
                </c:pt>
                <c:pt idx="12">
                  <c:v>2.4040589333333351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C008-45F0-BBF6-A90F5BD83234}"/>
            </c:ext>
          </c:extLst>
        </c:ser>
        <c:ser>
          <c:idx val="7"/>
          <c:order val="4"/>
          <c:tx>
            <c:strRef>
              <c:f>'Gram load 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'Gram load '!$AF$9:$AR$9</c:f>
              <c:numCache>
                <c:formatCode>0.000</c:formatCode>
                <c:ptCount val="13"/>
                <c:pt idx="0">
                  <c:v>2.4101874666666676</c:v>
                </c:pt>
                <c:pt idx="1">
                  <c:v>2.3987921818181781</c:v>
                </c:pt>
                <c:pt idx="2">
                  <c:v>2.4067927999999981</c:v>
                </c:pt>
                <c:pt idx="3">
                  <c:v>2.3939421290322569</c:v>
                </c:pt>
                <c:pt idx="4">
                  <c:v>2.4028181666666679</c:v>
                </c:pt>
                <c:pt idx="5">
                  <c:v>2.4020847500000002</c:v>
                </c:pt>
                <c:pt idx="6">
                  <c:v>2.3993119999999974</c:v>
                </c:pt>
                <c:pt idx="7">
                  <c:v>2.4081478000000014</c:v>
                </c:pt>
                <c:pt idx="8">
                  <c:v>2.4024687619047596</c:v>
                </c:pt>
                <c:pt idx="9">
                  <c:v>2.4006489523809562</c:v>
                </c:pt>
                <c:pt idx="10">
                  <c:v>2.3914687999999971</c:v>
                </c:pt>
                <c:pt idx="11">
                  <c:v>2.4004376000000014</c:v>
                </c:pt>
                <c:pt idx="12">
                  <c:v>2.4010632500000022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C008-45F0-BBF6-A90F5BD83234}"/>
            </c:ext>
          </c:extLst>
        </c:ser>
        <c:ser>
          <c:idx val="8"/>
          <c:order val="5"/>
          <c:tx>
            <c:strRef>
              <c:f>'Gram load 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'Gram load '!$AF$19:$AR$19</c:f>
              <c:numCache>
                <c:formatCode>0.000</c:formatCode>
                <c:ptCount val="13"/>
                <c:pt idx="0">
                  <c:v>2.404102125000001</c:v>
                </c:pt>
                <c:pt idx="1">
                  <c:v>2.3986496363636367</c:v>
                </c:pt>
                <c:pt idx="2">
                  <c:v>2.4002602500000014</c:v>
                </c:pt>
                <c:pt idx="3">
                  <c:v>2.3986108235294097</c:v>
                </c:pt>
                <c:pt idx="4">
                  <c:v>2.4052672857142854</c:v>
                </c:pt>
                <c:pt idx="5">
                  <c:v>2.408398769230768</c:v>
                </c:pt>
                <c:pt idx="6">
                  <c:v>2.4005132173913064</c:v>
                </c:pt>
                <c:pt idx="7">
                  <c:v>2.4097719999999998</c:v>
                </c:pt>
                <c:pt idx="8">
                  <c:v>2.4067187619047616</c:v>
                </c:pt>
                <c:pt idx="9">
                  <c:v>2.4073176842105259</c:v>
                </c:pt>
                <c:pt idx="10">
                  <c:v>2.3985138666666672</c:v>
                </c:pt>
                <c:pt idx="11">
                  <c:v>2.3978366666666648</c:v>
                </c:pt>
                <c:pt idx="12">
                  <c:v>2.4009284000000015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C008-45F0-BBF6-A90F5BD83234}"/>
            </c:ext>
          </c:extLst>
        </c:ser>
        <c:ser>
          <c:idx val="3"/>
          <c:order val="6"/>
          <c:tx>
            <c:strRef>
              <c:f>'Gram load '!$A$25</c:f>
              <c:strCache>
                <c:ptCount val="1"/>
                <c:pt idx="0">
                  <c:v>UCL</c:v>
                </c:pt>
              </c:strCache>
            </c:strRef>
          </c:tx>
          <c:spPr>
            <a:ln w="25400"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'Gram load '!$B$25:$N$25</c:f>
              <c:numCache>
                <c:formatCode>General</c:formatCode>
                <c:ptCount val="13"/>
                <c:pt idx="0">
                  <c:v>2.44</c:v>
                </c:pt>
                <c:pt idx="1">
                  <c:v>2.44</c:v>
                </c:pt>
                <c:pt idx="2">
                  <c:v>2.44</c:v>
                </c:pt>
                <c:pt idx="3">
                  <c:v>2.44</c:v>
                </c:pt>
                <c:pt idx="4">
                  <c:v>2.44</c:v>
                </c:pt>
                <c:pt idx="5">
                  <c:v>2.44</c:v>
                </c:pt>
                <c:pt idx="6">
                  <c:v>2.44</c:v>
                </c:pt>
                <c:pt idx="7">
                  <c:v>2.44</c:v>
                </c:pt>
                <c:pt idx="8">
                  <c:v>2.44</c:v>
                </c:pt>
                <c:pt idx="9">
                  <c:v>2.44</c:v>
                </c:pt>
                <c:pt idx="10">
                  <c:v>2.44</c:v>
                </c:pt>
                <c:pt idx="11">
                  <c:v>2.44</c:v>
                </c:pt>
                <c:pt idx="12">
                  <c:v>2.44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C008-45F0-BBF6-A90F5BD83234}"/>
            </c:ext>
          </c:extLst>
        </c:ser>
        <c:ser>
          <c:idx val="4"/>
          <c:order val="7"/>
          <c:tx>
            <c:strRef>
              <c:f>'Gram load '!$A$26</c:f>
              <c:strCache>
                <c:ptCount val="1"/>
                <c:pt idx="0">
                  <c:v>LCL</c:v>
                </c:pt>
              </c:strCache>
            </c:strRef>
          </c:tx>
          <c:spPr>
            <a:ln w="25400"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'Gram load '!$B$26:$N$26</c:f>
              <c:numCache>
                <c:formatCode>General</c:formatCode>
                <c:ptCount val="13"/>
                <c:pt idx="0">
                  <c:v>2.36</c:v>
                </c:pt>
                <c:pt idx="1">
                  <c:v>2.36</c:v>
                </c:pt>
                <c:pt idx="2">
                  <c:v>2.36</c:v>
                </c:pt>
                <c:pt idx="3">
                  <c:v>2.36</c:v>
                </c:pt>
                <c:pt idx="4">
                  <c:v>2.36</c:v>
                </c:pt>
                <c:pt idx="5">
                  <c:v>2.36</c:v>
                </c:pt>
                <c:pt idx="6">
                  <c:v>2.36</c:v>
                </c:pt>
                <c:pt idx="7">
                  <c:v>2.36</c:v>
                </c:pt>
                <c:pt idx="8">
                  <c:v>2.36</c:v>
                </c:pt>
                <c:pt idx="9">
                  <c:v>2.36</c:v>
                </c:pt>
                <c:pt idx="10">
                  <c:v>2.36</c:v>
                </c:pt>
                <c:pt idx="11">
                  <c:v>2.36</c:v>
                </c:pt>
                <c:pt idx="12">
                  <c:v>2.36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C008-45F0-BBF6-A90F5BD83234}"/>
            </c:ext>
          </c:extLst>
        </c:ser>
        <c:ser>
          <c:idx val="2"/>
          <c:order val="8"/>
          <c:tx>
            <c:strRef>
              <c:f>'Gram load 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'Gram load '!$B$24:$N$24</c:f>
              <c:numCache>
                <c:formatCode>General</c:formatCode>
                <c:ptCount val="13"/>
                <c:pt idx="0">
                  <c:v>2.4</c:v>
                </c:pt>
                <c:pt idx="1">
                  <c:v>2.4</c:v>
                </c:pt>
                <c:pt idx="2">
                  <c:v>2.4</c:v>
                </c:pt>
                <c:pt idx="3">
                  <c:v>2.4</c:v>
                </c:pt>
                <c:pt idx="4">
                  <c:v>2.4</c:v>
                </c:pt>
                <c:pt idx="5">
                  <c:v>2.4</c:v>
                </c:pt>
                <c:pt idx="6">
                  <c:v>2.4</c:v>
                </c:pt>
                <c:pt idx="7">
                  <c:v>2.4</c:v>
                </c:pt>
                <c:pt idx="8">
                  <c:v>2.4</c:v>
                </c:pt>
                <c:pt idx="9">
                  <c:v>2.4</c:v>
                </c:pt>
                <c:pt idx="10">
                  <c:v>2.4</c:v>
                </c:pt>
                <c:pt idx="11">
                  <c:v>2.4</c:v>
                </c:pt>
                <c:pt idx="12">
                  <c:v>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C008-45F0-BBF6-A90F5BD83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2.46"/>
          <c:min val="2.34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  <c:majorUnit val="2.0000000000000004E-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'Gram load '!$A$7</c:f>
              <c:strCache>
                <c:ptCount val="1"/>
                <c:pt idx="0">
                  <c:v>UP Kame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'Gram load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'Gram load '!$B$10:$N$10</c:f>
              <c:numCache>
                <c:formatCode>0.000</c:formatCode>
                <c:ptCount val="13"/>
                <c:pt idx="0">
                  <c:v>1.854474502680559E-2</c:v>
                </c:pt>
                <c:pt idx="1">
                  <c:v>2.037026495665693E-2</c:v>
                </c:pt>
                <c:pt idx="2">
                  <c:v>1.7139485617091214E-2</c:v>
                </c:pt>
                <c:pt idx="3">
                  <c:v>2.0605287012993585E-2</c:v>
                </c:pt>
                <c:pt idx="4">
                  <c:v>2.0470867598785841E-2</c:v>
                </c:pt>
                <c:pt idx="5">
                  <c:v>1.9834231519894011E-2</c:v>
                </c:pt>
                <c:pt idx="6">
                  <c:v>1.92502098724995E-2</c:v>
                </c:pt>
                <c:pt idx="7">
                  <c:v>1.7264739834540951E-2</c:v>
                </c:pt>
                <c:pt idx="8">
                  <c:v>1.8773058225237175E-2</c:v>
                </c:pt>
                <c:pt idx="9">
                  <c:v>2.0755048495317067E-2</c:v>
                </c:pt>
                <c:pt idx="10">
                  <c:v>1.9415780759369734E-2</c:v>
                </c:pt>
                <c:pt idx="11">
                  <c:v>1.8750458362267283E-2</c:v>
                </c:pt>
                <c:pt idx="12">
                  <c:v>1.8473062660728224E-2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69-4B8C-9AAC-40E23A552365}"/>
            </c:ext>
          </c:extLst>
        </c:ser>
        <c:ser>
          <c:idx val="1"/>
          <c:order val="1"/>
          <c:tx>
            <c:strRef>
              <c:f>'Gram load '!$A$17</c:f>
              <c:strCache>
                <c:ptCount val="1"/>
                <c:pt idx="0">
                  <c:v>DN Kame 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'Gram load '!$B$20:$N$20</c:f>
              <c:numCache>
                <c:formatCode>0.000</c:formatCode>
                <c:ptCount val="13"/>
                <c:pt idx="0">
                  <c:v>2.1329849678669251E-2</c:v>
                </c:pt>
                <c:pt idx="1">
                  <c:v>1.875759562424175E-2</c:v>
                </c:pt>
                <c:pt idx="2">
                  <c:v>1.8749888380620135E-2</c:v>
                </c:pt>
                <c:pt idx="3">
                  <c:v>1.977814067521115E-2</c:v>
                </c:pt>
                <c:pt idx="4">
                  <c:v>1.9041009931746598E-2</c:v>
                </c:pt>
                <c:pt idx="5">
                  <c:v>1.8148567208789261E-2</c:v>
                </c:pt>
                <c:pt idx="6">
                  <c:v>2.1197174795591873E-2</c:v>
                </c:pt>
                <c:pt idx="7">
                  <c:v>1.9840284511112145E-2</c:v>
                </c:pt>
                <c:pt idx="8">
                  <c:v>1.9095098156364374E-2</c:v>
                </c:pt>
                <c:pt idx="9">
                  <c:v>1.9034302821120348E-2</c:v>
                </c:pt>
                <c:pt idx="10">
                  <c:v>2.2236747128095789E-2</c:v>
                </c:pt>
                <c:pt idx="11">
                  <c:v>1.6360474442723733E-2</c:v>
                </c:pt>
                <c:pt idx="12">
                  <c:v>1.9015381365459331E-2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69-4B8C-9AAC-40E23A552365}"/>
            </c:ext>
          </c:extLst>
        </c:ser>
        <c:ser>
          <c:idx val="5"/>
          <c:order val="2"/>
          <c:tx>
            <c:strRef>
              <c:f>'Gram load 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0169-4B8C-9AAC-40E23A552365}"/>
              </c:ext>
            </c:extLst>
          </c:dPt>
          <c:val>
            <c:numRef>
              <c:f>'Gram load '!$Q$10:$AC$10</c:f>
              <c:numCache>
                <c:formatCode>0.000</c:formatCode>
                <c:ptCount val="13"/>
                <c:pt idx="4">
                  <c:v>1.2803238190101608E-2</c:v>
                </c:pt>
                <c:pt idx="5">
                  <c:v>1.4112589564450717E-2</c:v>
                </c:pt>
                <c:pt idx="6">
                  <c:v>1.3293915341734059E-2</c:v>
                </c:pt>
                <c:pt idx="9">
                  <c:v>1.8048845215147585E-2</c:v>
                </c:pt>
                <c:pt idx="10">
                  <c:v>1.9049749767296346E-2</c:v>
                </c:pt>
                <c:pt idx="11">
                  <c:v>1.9064376129687238E-2</c:v>
                </c:pt>
                <c:pt idx="12">
                  <c:v>1.368610373491346E-2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69-4B8C-9AAC-40E23A552365}"/>
            </c:ext>
          </c:extLst>
        </c:ser>
        <c:ser>
          <c:idx val="6"/>
          <c:order val="3"/>
          <c:tx>
            <c:strRef>
              <c:f>'Gram load 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'Gram load '!$Q$20:$AC$20</c:f>
              <c:numCache>
                <c:formatCode>0.000</c:formatCode>
                <c:ptCount val="13"/>
                <c:pt idx="4">
                  <c:v>2.4614743000070105E-2</c:v>
                </c:pt>
                <c:pt idx="5">
                  <c:v>2.5159437488923034E-2</c:v>
                </c:pt>
                <c:pt idx="6">
                  <c:v>2.1956919829785624E-2</c:v>
                </c:pt>
                <c:pt idx="8">
                  <c:v>2.4923906744514626E-2</c:v>
                </c:pt>
                <c:pt idx="9">
                  <c:v>2.2402461961864524E-2</c:v>
                </c:pt>
                <c:pt idx="10">
                  <c:v>2.1790750051885886E-2</c:v>
                </c:pt>
                <c:pt idx="11">
                  <c:v>2.1923869784809938E-2</c:v>
                </c:pt>
                <c:pt idx="12">
                  <c:v>2.0939183828923496E-2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69-4B8C-9AAC-40E23A552365}"/>
            </c:ext>
          </c:extLst>
        </c:ser>
        <c:ser>
          <c:idx val="7"/>
          <c:order val="4"/>
          <c:tx>
            <c:strRef>
              <c:f>'Gram load 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'Gram load '!$AF$10:$AR$10</c:f>
              <c:numCache>
                <c:formatCode>0.000</c:formatCode>
                <c:ptCount val="13"/>
                <c:pt idx="0">
                  <c:v>2.0389186058457329E-2</c:v>
                </c:pt>
                <c:pt idx="1">
                  <c:v>1.6819853195951678E-2</c:v>
                </c:pt>
                <c:pt idx="2">
                  <c:v>1.6182565278657031E-2</c:v>
                </c:pt>
                <c:pt idx="3">
                  <c:v>1.7103835830376082E-2</c:v>
                </c:pt>
                <c:pt idx="4">
                  <c:v>2.157048205609791E-2</c:v>
                </c:pt>
                <c:pt idx="5">
                  <c:v>1.965611026566472E-2</c:v>
                </c:pt>
                <c:pt idx="6">
                  <c:v>1.6534979910295074E-2</c:v>
                </c:pt>
                <c:pt idx="7">
                  <c:v>1.5257878649463796E-2</c:v>
                </c:pt>
                <c:pt idx="8">
                  <c:v>1.5479103518898836E-2</c:v>
                </c:pt>
                <c:pt idx="9">
                  <c:v>1.6038542229340678E-2</c:v>
                </c:pt>
                <c:pt idx="10">
                  <c:v>1.6204034312973778E-2</c:v>
                </c:pt>
                <c:pt idx="11">
                  <c:v>1.8161622044039497E-2</c:v>
                </c:pt>
                <c:pt idx="12">
                  <c:v>2.0373696493850353E-2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69-4B8C-9AAC-40E23A552365}"/>
            </c:ext>
          </c:extLst>
        </c:ser>
        <c:ser>
          <c:idx val="8"/>
          <c:order val="5"/>
          <c:tx>
            <c:strRef>
              <c:f>'Gram load 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'Gram load '!$AF$20:$AR$20</c:f>
              <c:numCache>
                <c:formatCode>0.000</c:formatCode>
                <c:ptCount val="13"/>
                <c:pt idx="0">
                  <c:v>2.0650742103400354E-2</c:v>
                </c:pt>
                <c:pt idx="1">
                  <c:v>1.9680688477712892E-2</c:v>
                </c:pt>
                <c:pt idx="2">
                  <c:v>2.0710679255677246E-2</c:v>
                </c:pt>
                <c:pt idx="3">
                  <c:v>2.2190071433592792E-2</c:v>
                </c:pt>
                <c:pt idx="4">
                  <c:v>2.1841003059694549E-2</c:v>
                </c:pt>
                <c:pt idx="5">
                  <c:v>2.110684606276076E-2</c:v>
                </c:pt>
                <c:pt idx="6">
                  <c:v>2.2828236281209956E-2</c:v>
                </c:pt>
                <c:pt idx="7">
                  <c:v>2.0663626311964601E-2</c:v>
                </c:pt>
                <c:pt idx="8">
                  <c:v>2.3017848183021397E-2</c:v>
                </c:pt>
                <c:pt idx="9">
                  <c:v>2.3612040000551268E-2</c:v>
                </c:pt>
                <c:pt idx="10">
                  <c:v>2.3605839148498019E-2</c:v>
                </c:pt>
                <c:pt idx="11">
                  <c:v>2.2789754850013659E-2</c:v>
                </c:pt>
                <c:pt idx="12">
                  <c:v>2.1908951815781189E-2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169-4B8C-9AAC-40E23A552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.000000000000001E-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'Gram load '!$A$7</c:f>
              <c:strCache>
                <c:ptCount val="1"/>
                <c:pt idx="0">
                  <c:v>UP Kame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'Gram load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'Gram load '!$B$13:$N$13</c:f>
              <c:numCache>
                <c:formatCode>0.00</c:formatCode>
                <c:ptCount val="13"/>
                <c:pt idx="0">
                  <c:v>3.1760027722693098</c:v>
                </c:pt>
                <c:pt idx="1">
                  <c:v>2.8860318438873329</c:v>
                </c:pt>
                <c:pt idx="2">
                  <c:v>3.4357090422576309</c:v>
                </c:pt>
                <c:pt idx="3">
                  <c:v>2.8942878663277223</c:v>
                </c:pt>
                <c:pt idx="4">
                  <c:v>2.8311812067808835</c:v>
                </c:pt>
                <c:pt idx="5">
                  <c:v>2.9011973340196056</c:v>
                </c:pt>
                <c:pt idx="6">
                  <c:v>3.0728982644726401</c:v>
                </c:pt>
                <c:pt idx="7">
                  <c:v>3.396564110488558</c:v>
                </c:pt>
                <c:pt idx="8">
                  <c:v>3.1848245636036272</c:v>
                </c:pt>
                <c:pt idx="9">
                  <c:v>2.8113559255037881</c:v>
                </c:pt>
                <c:pt idx="10">
                  <c:v>3.0106458827740621</c:v>
                </c:pt>
                <c:pt idx="11">
                  <c:v>3.0911616821771766</c:v>
                </c:pt>
                <c:pt idx="12">
                  <c:v>3.0766509977520973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62-4296-A21B-05D806E26336}"/>
            </c:ext>
          </c:extLst>
        </c:ser>
        <c:ser>
          <c:idx val="1"/>
          <c:order val="1"/>
          <c:tx>
            <c:strRef>
              <c:f>'Gram load '!$A$17</c:f>
              <c:strCache>
                <c:ptCount val="1"/>
                <c:pt idx="0">
                  <c:v>DN Kame 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'Gram load '!$B$23:$N$23</c:f>
              <c:numCache>
                <c:formatCode>0.00</c:formatCode>
                <c:ptCount val="13"/>
                <c:pt idx="0">
                  <c:v>2.7889809984941625</c:v>
                </c:pt>
                <c:pt idx="1">
                  <c:v>3.1046889572956764</c:v>
                </c:pt>
                <c:pt idx="2">
                  <c:v>3.0617528298920567</c:v>
                </c:pt>
                <c:pt idx="3">
                  <c:v>2.9995431011885962</c:v>
                </c:pt>
                <c:pt idx="4">
                  <c:v>3.02411305246275</c:v>
                </c:pt>
                <c:pt idx="5">
                  <c:v>3.2518636864118813</c:v>
                </c:pt>
                <c:pt idx="6">
                  <c:v>2.8080645492482184</c:v>
                </c:pt>
                <c:pt idx="7">
                  <c:v>2.9286318377312699</c:v>
                </c:pt>
                <c:pt idx="8">
                  <c:v>3.0127864502377038</c:v>
                </c:pt>
                <c:pt idx="9">
                  <c:v>3.0669852462970191</c:v>
                </c:pt>
                <c:pt idx="10">
                  <c:v>2.5962343376504551</c:v>
                </c:pt>
                <c:pt idx="11">
                  <c:v>3.476328339467929</c:v>
                </c:pt>
                <c:pt idx="12">
                  <c:v>3.0048052228480868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62-4296-A21B-05D806E26336}"/>
            </c:ext>
          </c:extLst>
        </c:ser>
        <c:ser>
          <c:idx val="5"/>
          <c:order val="2"/>
          <c:tx>
            <c:strRef>
              <c:f>'Gram load 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4862-4296-A21B-05D806E26336}"/>
              </c:ext>
            </c:extLst>
          </c:dPt>
          <c:val>
            <c:numRef>
              <c:f>'Gram load '!$Q$13:$AC$13</c:f>
              <c:numCache>
                <c:formatCode>0.00</c:formatCode>
                <c:ptCount val="13"/>
                <c:pt idx="4">
                  <c:v>4.6522909286291503</c:v>
                </c:pt>
                <c:pt idx="5">
                  <c:v>4.1873516359363494</c:v>
                </c:pt>
                <c:pt idx="6">
                  <c:v>4.4752727775485113</c:v>
                </c:pt>
                <c:pt idx="9">
                  <c:v>3.1144768787719621</c:v>
                </c:pt>
                <c:pt idx="10">
                  <c:v>3.0485539802674877</c:v>
                </c:pt>
                <c:pt idx="11">
                  <c:v>3.0408761877674304</c:v>
                </c:pt>
                <c:pt idx="12">
                  <c:v>4.1141747361290237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62-4296-A21B-05D806E26336}"/>
            </c:ext>
          </c:extLst>
        </c:ser>
        <c:ser>
          <c:idx val="6"/>
          <c:order val="3"/>
          <c:tx>
            <c:strRef>
              <c:f>'Gram load 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'Gram load '!$Q$23:$AC$23</c:f>
              <c:numCache>
                <c:formatCode>0.00</c:formatCode>
                <c:ptCount val="13"/>
                <c:pt idx="4">
                  <c:v>2.2856527714059673</c:v>
                </c:pt>
                <c:pt idx="5">
                  <c:v>2.3298724674413771</c:v>
                </c:pt>
                <c:pt idx="6">
                  <c:v>2.6049393488632413</c:v>
                </c:pt>
                <c:pt idx="8">
                  <c:v>2.4044117139269501</c:v>
                </c:pt>
                <c:pt idx="9">
                  <c:v>2.5951793828006644</c:v>
                </c:pt>
                <c:pt idx="10">
                  <c:v>2.6760345495750313</c:v>
                </c:pt>
                <c:pt idx="11">
                  <c:v>2.6257257838359744</c:v>
                </c:pt>
                <c:pt idx="12">
                  <c:v>2.8008265604513185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862-4296-A21B-05D806E26336}"/>
            </c:ext>
          </c:extLst>
        </c:ser>
        <c:ser>
          <c:idx val="7"/>
          <c:order val="4"/>
          <c:tx>
            <c:strRef>
              <c:f>'Gram load 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'Gram load '!$AF$13:$AR$13</c:f>
              <c:numCache>
                <c:formatCode>0.00</c:formatCode>
                <c:ptCount val="13"/>
                <c:pt idx="0">
                  <c:v>2.7761862398768176</c:v>
                </c:pt>
                <c:pt idx="1">
                  <c:v>3.5432767007584296</c:v>
                </c:pt>
                <c:pt idx="2">
                  <c:v>3.5677738565640693</c:v>
                </c:pt>
                <c:pt idx="3">
                  <c:v>3.3899243568770947</c:v>
                </c:pt>
                <c:pt idx="4">
                  <c:v>2.7380292641357293</c:v>
                </c:pt>
                <c:pt idx="5">
                  <c:v>3.0171322063107957</c:v>
                </c:pt>
                <c:pt idx="6">
                  <c:v>3.6148012873877913</c:v>
                </c:pt>
                <c:pt idx="7">
                  <c:v>3.7543925982580384</c:v>
                </c:pt>
                <c:pt idx="8">
                  <c:v>3.8230301446611135</c:v>
                </c:pt>
                <c:pt idx="9">
                  <c:v>3.7275010212782229</c:v>
                </c:pt>
                <c:pt idx="10">
                  <c:v>3.5272862030971845</c:v>
                </c:pt>
                <c:pt idx="11">
                  <c:v>3.2956380871815663</c:v>
                </c:pt>
                <c:pt idx="12">
                  <c:v>2.9275778870729812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862-4296-A21B-05D806E26336}"/>
            </c:ext>
          </c:extLst>
        </c:ser>
        <c:ser>
          <c:idx val="8"/>
          <c:order val="5"/>
          <c:tx>
            <c:strRef>
              <c:f>'Gram load 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'Gram load '!$AF$23:$AR$23</c:f>
              <c:numCache>
                <c:formatCode>0.00</c:formatCode>
                <c:ptCount val="13"/>
                <c:pt idx="0">
                  <c:v>2.8392502655071774</c:v>
                </c:pt>
                <c:pt idx="1">
                  <c:v>3.0258026214537859</c:v>
                </c:pt>
                <c:pt idx="2">
                  <c:v>2.8928674554976763</c:v>
                </c:pt>
                <c:pt idx="3">
                  <c:v>2.6830441422707199</c:v>
                </c:pt>
                <c:pt idx="4">
                  <c:v>2.666738241647991</c:v>
                </c:pt>
                <c:pt idx="5">
                  <c:v>2.7100406231384104</c:v>
                </c:pt>
                <c:pt idx="6">
                  <c:v>2.6208300457042637</c:v>
                </c:pt>
                <c:pt idx="7">
                  <c:v>2.7460168805807217</c:v>
                </c:pt>
                <c:pt idx="8">
                  <c:v>2.5093749962700027</c:v>
                </c:pt>
                <c:pt idx="9">
                  <c:v>2.4377720827374865</c:v>
                </c:pt>
                <c:pt idx="10">
                  <c:v>2.5207586075586987</c:v>
                </c:pt>
                <c:pt idx="11">
                  <c:v>2.6011200769389951</c:v>
                </c:pt>
                <c:pt idx="12">
                  <c:v>2.7244814738392593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862-4296-A21B-05D806E26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PSA!$A$7</c:f>
              <c:strCache>
                <c:ptCount val="1"/>
                <c:pt idx="0">
                  <c:v>UP Kame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PSA!$B$8:$N$8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PSA!$B$9:$N$9</c:f>
              <c:numCache>
                <c:formatCode>0.000</c:formatCode>
                <c:ptCount val="13"/>
                <c:pt idx="0">
                  <c:v>2.3850181818181824</c:v>
                </c:pt>
                <c:pt idx="1">
                  <c:v>2.3917300000000004</c:v>
                </c:pt>
                <c:pt idx="2">
                  <c:v>2.3933528571428595</c:v>
                </c:pt>
                <c:pt idx="3">
                  <c:v>2.3816096551724146</c:v>
                </c:pt>
                <c:pt idx="4">
                  <c:v>2.3836903448275861</c:v>
                </c:pt>
                <c:pt idx="5">
                  <c:v>2.3765470588235287</c:v>
                </c:pt>
                <c:pt idx="6">
                  <c:v>2.3881838095238077</c:v>
                </c:pt>
                <c:pt idx="7">
                  <c:v>2.3959954838709701</c:v>
                </c:pt>
                <c:pt idx="8">
                  <c:v>2.3965610909090924</c:v>
                </c:pt>
                <c:pt idx="9">
                  <c:v>2.4002737142857158</c:v>
                </c:pt>
                <c:pt idx="10">
                  <c:v>2.3918193939393917</c:v>
                </c:pt>
                <c:pt idx="11">
                  <c:v>2.3979052380952424</c:v>
                </c:pt>
                <c:pt idx="12">
                  <c:v>2.4078871428571413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03-452D-A104-BD1D5E8C8B75}"/>
            </c:ext>
          </c:extLst>
        </c:ser>
        <c:ser>
          <c:idx val="1"/>
          <c:order val="1"/>
          <c:tx>
            <c:strRef>
              <c:f>PSA!$A$17</c:f>
              <c:strCache>
                <c:ptCount val="1"/>
                <c:pt idx="0">
                  <c:v>DN Kame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PSA!$B$19:$N$19</c:f>
              <c:numCache>
                <c:formatCode>0.000</c:formatCode>
                <c:ptCount val="13"/>
                <c:pt idx="0">
                  <c:v>2.3940175757575788</c:v>
                </c:pt>
                <c:pt idx="1">
                  <c:v>2.3895271428571454</c:v>
                </c:pt>
                <c:pt idx="2">
                  <c:v>2.3748171428571432</c:v>
                </c:pt>
                <c:pt idx="3">
                  <c:v>2.3807893750000013</c:v>
                </c:pt>
                <c:pt idx="4">
                  <c:v>2.3791707142857139</c:v>
                </c:pt>
                <c:pt idx="5">
                  <c:v>2.3832504347826045</c:v>
                </c:pt>
                <c:pt idx="6">
                  <c:v>2.3935515789473722</c:v>
                </c:pt>
                <c:pt idx="7">
                  <c:v>2.4042753333333313</c:v>
                </c:pt>
                <c:pt idx="8">
                  <c:v>2.3914451282051314</c:v>
                </c:pt>
                <c:pt idx="9">
                  <c:v>2.3776838888888912</c:v>
                </c:pt>
                <c:pt idx="10">
                  <c:v>2.3814690322580656</c:v>
                </c:pt>
                <c:pt idx="11">
                  <c:v>2.3946461904761907</c:v>
                </c:pt>
                <c:pt idx="12">
                  <c:v>2.398467586206896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03-452D-A104-BD1D5E8C8B75}"/>
            </c:ext>
          </c:extLst>
        </c:ser>
        <c:ser>
          <c:idx val="5"/>
          <c:order val="2"/>
          <c:tx>
            <c:strRef>
              <c:f>PSA!$P$7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8903-452D-A104-BD1D5E8C8B75}"/>
              </c:ext>
            </c:extLst>
          </c:dPt>
          <c:val>
            <c:numRef>
              <c:f>PSA!$Q$9:$AC$9</c:f>
              <c:numCache>
                <c:formatCode>0.000</c:formatCode>
                <c:ptCount val="13"/>
                <c:pt idx="4">
                  <c:v>2.382951666666667</c:v>
                </c:pt>
                <c:pt idx="5">
                  <c:v>2.393997499999998</c:v>
                </c:pt>
                <c:pt idx="6">
                  <c:v>2.4076938461538466</c:v>
                </c:pt>
                <c:pt idx="9">
                  <c:v>2.382681333333331</c:v>
                </c:pt>
                <c:pt idx="10">
                  <c:v>2.3781071428571421</c:v>
                </c:pt>
                <c:pt idx="11">
                  <c:v>2.3848122222222217</c:v>
                </c:pt>
                <c:pt idx="12">
                  <c:v>2.3858586666666661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03-452D-A104-BD1D5E8C8B75}"/>
            </c:ext>
          </c:extLst>
        </c:ser>
        <c:ser>
          <c:idx val="6"/>
          <c:order val="3"/>
          <c:tx>
            <c:strRef>
              <c:f>PSA!$P$17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PSA!$Q$19:$AC$19</c:f>
              <c:numCache>
                <c:formatCode>0.000</c:formatCode>
                <c:ptCount val="13"/>
                <c:pt idx="4">
                  <c:v>2.3948893333333343</c:v>
                </c:pt>
                <c:pt idx="5">
                  <c:v>2.3917631578947334</c:v>
                </c:pt>
                <c:pt idx="6">
                  <c:v>2.3794200000000001</c:v>
                </c:pt>
                <c:pt idx="8">
                  <c:v>2.3981749999999984</c:v>
                </c:pt>
                <c:pt idx="9">
                  <c:v>2.4171988888888896</c:v>
                </c:pt>
                <c:pt idx="10">
                  <c:v>2.413258666666668</c:v>
                </c:pt>
                <c:pt idx="11">
                  <c:v>2.4055336842105257</c:v>
                </c:pt>
                <c:pt idx="12">
                  <c:v>2.3729800000000028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903-452D-A104-BD1D5E8C8B75}"/>
            </c:ext>
          </c:extLst>
        </c:ser>
        <c:ser>
          <c:idx val="7"/>
          <c:order val="4"/>
          <c:tx>
            <c:strRef>
              <c:f>PSA!$AE$7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PSA!$AF$9:$AR$9</c:f>
              <c:numCache>
                <c:formatCode>0.000</c:formatCode>
                <c:ptCount val="13"/>
                <c:pt idx="0">
                  <c:v>2.3765186666666702</c:v>
                </c:pt>
                <c:pt idx="1">
                  <c:v>2.3998218181818167</c:v>
                </c:pt>
                <c:pt idx="2">
                  <c:v>2.413047999999999</c:v>
                </c:pt>
                <c:pt idx="3">
                  <c:v>2.3933438709677382</c:v>
                </c:pt>
                <c:pt idx="4">
                  <c:v>2.3768399999999987</c:v>
                </c:pt>
                <c:pt idx="5">
                  <c:v>2.37137625</c:v>
                </c:pt>
                <c:pt idx="6">
                  <c:v>2.4074566666666657</c:v>
                </c:pt>
                <c:pt idx="7">
                  <c:v>2.3990800000000001</c:v>
                </c:pt>
                <c:pt idx="8">
                  <c:v>2.4207190476190452</c:v>
                </c:pt>
                <c:pt idx="9">
                  <c:v>2.4073342857142896</c:v>
                </c:pt>
                <c:pt idx="10">
                  <c:v>2.3786959999999975</c:v>
                </c:pt>
                <c:pt idx="11">
                  <c:v>2.4033419999999976</c:v>
                </c:pt>
                <c:pt idx="12">
                  <c:v>2.3967549999999975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903-452D-A104-BD1D5E8C8B75}"/>
            </c:ext>
          </c:extLst>
        </c:ser>
        <c:ser>
          <c:idx val="8"/>
          <c:order val="5"/>
          <c:tx>
            <c:strRef>
              <c:f>PSA!$AE$17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PSA!$AF$19:$AR$19</c:f>
              <c:numCache>
                <c:formatCode>0.000</c:formatCode>
                <c:ptCount val="13"/>
                <c:pt idx="0">
                  <c:v>2.384198749999999</c:v>
                </c:pt>
                <c:pt idx="1">
                  <c:v>2.3839000000000006</c:v>
                </c:pt>
                <c:pt idx="2">
                  <c:v>2.3880997500000003</c:v>
                </c:pt>
                <c:pt idx="3">
                  <c:v>2.400938823529414</c:v>
                </c:pt>
                <c:pt idx="4">
                  <c:v>2.3917342857142847</c:v>
                </c:pt>
                <c:pt idx="5">
                  <c:v>2.3828399999999994</c:v>
                </c:pt>
                <c:pt idx="6">
                  <c:v>2.384739999999995</c:v>
                </c:pt>
                <c:pt idx="7">
                  <c:v>2.3847499999999977</c:v>
                </c:pt>
                <c:pt idx="8">
                  <c:v>2.3977009523809478</c:v>
                </c:pt>
                <c:pt idx="9">
                  <c:v>2.3979294736842087</c:v>
                </c:pt>
                <c:pt idx="10">
                  <c:v>2.4001880000000018</c:v>
                </c:pt>
                <c:pt idx="11">
                  <c:v>2.4000213333333313</c:v>
                </c:pt>
                <c:pt idx="12">
                  <c:v>2.3981613333333334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903-452D-A104-BD1D5E8C8B75}"/>
            </c:ext>
          </c:extLst>
        </c:ser>
        <c:ser>
          <c:idx val="3"/>
          <c:order val="6"/>
          <c:tx>
            <c:strRef>
              <c:f>PSA!$A$25</c:f>
              <c:strCache>
                <c:ptCount val="1"/>
                <c:pt idx="0">
                  <c:v>UCL</c:v>
                </c:pt>
              </c:strCache>
            </c:strRef>
          </c:tx>
          <c:spPr>
            <a:ln w="25400"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PSA!$B$25:$N$25</c:f>
              <c:numCache>
                <c:formatCode>General</c:formatCode>
                <c:ptCount val="13"/>
                <c:pt idx="0">
                  <c:v>2.5099999999999998</c:v>
                </c:pt>
                <c:pt idx="1">
                  <c:v>2.5099999999999998</c:v>
                </c:pt>
                <c:pt idx="2">
                  <c:v>2.5099999999999998</c:v>
                </c:pt>
                <c:pt idx="3">
                  <c:v>2.5099999999999998</c:v>
                </c:pt>
                <c:pt idx="4">
                  <c:v>2.5099999999999998</c:v>
                </c:pt>
                <c:pt idx="5">
                  <c:v>2.5099999999999998</c:v>
                </c:pt>
                <c:pt idx="6">
                  <c:v>2.5099999999999998</c:v>
                </c:pt>
                <c:pt idx="7">
                  <c:v>2.5099999999999998</c:v>
                </c:pt>
                <c:pt idx="8">
                  <c:v>2.5099999999999998</c:v>
                </c:pt>
                <c:pt idx="9">
                  <c:v>2.5099999999999998</c:v>
                </c:pt>
                <c:pt idx="10">
                  <c:v>2.5099999999999998</c:v>
                </c:pt>
                <c:pt idx="11">
                  <c:v>2.5099999999999998</c:v>
                </c:pt>
                <c:pt idx="12">
                  <c:v>2.5099999999999998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903-452D-A104-BD1D5E8C8B75}"/>
            </c:ext>
          </c:extLst>
        </c:ser>
        <c:ser>
          <c:idx val="4"/>
          <c:order val="7"/>
          <c:tx>
            <c:strRef>
              <c:f>PSA!$A$26</c:f>
              <c:strCache>
                <c:ptCount val="1"/>
                <c:pt idx="0">
                  <c:v>LCL</c:v>
                </c:pt>
              </c:strCache>
            </c:strRef>
          </c:tx>
          <c:spPr>
            <a:ln w="25400"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PSA!$B$26:$N$26</c:f>
              <c:numCache>
                <c:formatCode>General</c:formatCode>
                <c:ptCount val="13"/>
                <c:pt idx="0">
                  <c:v>2.29</c:v>
                </c:pt>
                <c:pt idx="1">
                  <c:v>2.29</c:v>
                </c:pt>
                <c:pt idx="2">
                  <c:v>2.29</c:v>
                </c:pt>
                <c:pt idx="3">
                  <c:v>2.29</c:v>
                </c:pt>
                <c:pt idx="4">
                  <c:v>2.29</c:v>
                </c:pt>
                <c:pt idx="5">
                  <c:v>2.29</c:v>
                </c:pt>
                <c:pt idx="6">
                  <c:v>2.29</c:v>
                </c:pt>
                <c:pt idx="7">
                  <c:v>2.29</c:v>
                </c:pt>
                <c:pt idx="8">
                  <c:v>2.29</c:v>
                </c:pt>
                <c:pt idx="9">
                  <c:v>2.29</c:v>
                </c:pt>
                <c:pt idx="10">
                  <c:v>2.29</c:v>
                </c:pt>
                <c:pt idx="11">
                  <c:v>2.29</c:v>
                </c:pt>
                <c:pt idx="12">
                  <c:v>2.29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903-452D-A104-BD1D5E8C8B75}"/>
            </c:ext>
          </c:extLst>
        </c:ser>
        <c:ser>
          <c:idx val="2"/>
          <c:order val="8"/>
          <c:tx>
            <c:strRef>
              <c:f>PSA!$A$24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PSA!$B$24:$N$24</c:f>
              <c:numCache>
                <c:formatCode>General</c:formatCode>
                <c:ptCount val="13"/>
                <c:pt idx="0">
                  <c:v>2.4</c:v>
                </c:pt>
                <c:pt idx="1">
                  <c:v>2.4</c:v>
                </c:pt>
                <c:pt idx="2">
                  <c:v>2.4</c:v>
                </c:pt>
                <c:pt idx="3">
                  <c:v>2.4</c:v>
                </c:pt>
                <c:pt idx="4">
                  <c:v>2.4</c:v>
                </c:pt>
                <c:pt idx="5">
                  <c:v>2.4</c:v>
                </c:pt>
                <c:pt idx="6">
                  <c:v>2.4</c:v>
                </c:pt>
                <c:pt idx="7">
                  <c:v>2.4</c:v>
                </c:pt>
                <c:pt idx="8">
                  <c:v>2.4</c:v>
                </c:pt>
                <c:pt idx="9">
                  <c:v>2.4</c:v>
                </c:pt>
                <c:pt idx="10">
                  <c:v>2.4</c:v>
                </c:pt>
                <c:pt idx="11">
                  <c:v>2.4</c:v>
                </c:pt>
                <c:pt idx="12">
                  <c:v>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903-452D-A104-BD1D5E8C8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2.2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  <c:majorUnit val="5.000000000000001E-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PSA!$A$7</c:f>
              <c:strCache>
                <c:ptCount val="1"/>
                <c:pt idx="0">
                  <c:v>UP Kame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PSA!$B$8:$N$8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PSA!$B$10:$N$10</c:f>
              <c:numCache>
                <c:formatCode>0.000</c:formatCode>
                <c:ptCount val="13"/>
                <c:pt idx="0">
                  <c:v>5.8252651524799838E-2</c:v>
                </c:pt>
                <c:pt idx="1">
                  <c:v>5.9265956109334411E-2</c:v>
                </c:pt>
                <c:pt idx="2">
                  <c:v>6.6596105479769296E-2</c:v>
                </c:pt>
                <c:pt idx="3">
                  <c:v>6.1342194116603375E-2</c:v>
                </c:pt>
                <c:pt idx="4">
                  <c:v>6.0039853136765124E-2</c:v>
                </c:pt>
                <c:pt idx="5">
                  <c:v>5.9632468939021167E-2</c:v>
                </c:pt>
                <c:pt idx="6">
                  <c:v>5.6387359771527902E-2</c:v>
                </c:pt>
                <c:pt idx="7">
                  <c:v>5.6636627131667873E-2</c:v>
                </c:pt>
                <c:pt idx="8">
                  <c:v>5.4381382414073184E-2</c:v>
                </c:pt>
                <c:pt idx="9">
                  <c:v>5.7343267838635283E-2</c:v>
                </c:pt>
                <c:pt idx="10">
                  <c:v>6.216076976187386E-2</c:v>
                </c:pt>
                <c:pt idx="11">
                  <c:v>5.8631349397306909E-2</c:v>
                </c:pt>
                <c:pt idx="12">
                  <c:v>5.8758858128431422E-2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E2-4B4C-90D8-DB2FB50DC523}"/>
            </c:ext>
          </c:extLst>
        </c:ser>
        <c:ser>
          <c:idx val="1"/>
          <c:order val="1"/>
          <c:tx>
            <c:strRef>
              <c:f>PSA!$A$17</c:f>
              <c:strCache>
                <c:ptCount val="1"/>
                <c:pt idx="0">
                  <c:v>DN Kame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PSA!$B$20:$N$20</c:f>
              <c:numCache>
                <c:formatCode>0.000</c:formatCode>
                <c:ptCount val="13"/>
                <c:pt idx="0">
                  <c:v>7.0679945057241927E-2</c:v>
                </c:pt>
                <c:pt idx="1">
                  <c:v>5.6243553954036185E-2</c:v>
                </c:pt>
                <c:pt idx="2">
                  <c:v>7.0345775083103385E-2</c:v>
                </c:pt>
                <c:pt idx="3">
                  <c:v>6.5399336256942733E-2</c:v>
                </c:pt>
                <c:pt idx="4">
                  <c:v>5.9477329126109035E-2</c:v>
                </c:pt>
                <c:pt idx="5">
                  <c:v>6.4441146294546239E-2</c:v>
                </c:pt>
                <c:pt idx="6">
                  <c:v>6.0463045369262725E-2</c:v>
                </c:pt>
                <c:pt idx="7">
                  <c:v>6.495799067030561E-2</c:v>
                </c:pt>
                <c:pt idx="8">
                  <c:v>6.4348667149673244E-2</c:v>
                </c:pt>
                <c:pt idx="9">
                  <c:v>6.679849953536858E-2</c:v>
                </c:pt>
                <c:pt idx="10">
                  <c:v>6.3614518633616085E-2</c:v>
                </c:pt>
                <c:pt idx="11">
                  <c:v>5.8497717100062248E-2</c:v>
                </c:pt>
                <c:pt idx="12">
                  <c:v>5.6307821146426136E-2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E2-4B4C-90D8-DB2FB50DC523}"/>
            </c:ext>
          </c:extLst>
        </c:ser>
        <c:ser>
          <c:idx val="5"/>
          <c:order val="2"/>
          <c:tx>
            <c:strRef>
              <c:f>PSA!$P$7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09E2-4B4C-90D8-DB2FB50DC523}"/>
              </c:ext>
            </c:extLst>
          </c:dPt>
          <c:val>
            <c:numRef>
              <c:f>PSA!$Q$10:$AC$10</c:f>
              <c:numCache>
                <c:formatCode>0.000</c:formatCode>
                <c:ptCount val="13"/>
                <c:pt idx="4">
                  <c:v>6.7719834296539813E-2</c:v>
                </c:pt>
                <c:pt idx="5">
                  <c:v>6.2063595255754382E-2</c:v>
                </c:pt>
                <c:pt idx="6">
                  <c:v>5.412241553606581E-2</c:v>
                </c:pt>
                <c:pt idx="9">
                  <c:v>4.6597083268315992E-2</c:v>
                </c:pt>
                <c:pt idx="10">
                  <c:v>4.6467503132112953E-2</c:v>
                </c:pt>
                <c:pt idx="11">
                  <c:v>4.8559737708447133E-2</c:v>
                </c:pt>
                <c:pt idx="12">
                  <c:v>5.1248537296091454E-2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E2-4B4C-90D8-DB2FB50DC523}"/>
            </c:ext>
          </c:extLst>
        </c:ser>
        <c:ser>
          <c:idx val="6"/>
          <c:order val="3"/>
          <c:tx>
            <c:strRef>
              <c:f>PSA!$P$17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PSA!$Q$20:$AC$20</c:f>
              <c:numCache>
                <c:formatCode>0.000</c:formatCode>
                <c:ptCount val="13"/>
                <c:pt idx="4">
                  <c:v>6.5481148385985746E-2</c:v>
                </c:pt>
                <c:pt idx="5">
                  <c:v>6.6464911954372832E-2</c:v>
                </c:pt>
                <c:pt idx="6">
                  <c:v>7.0033670713143717E-2</c:v>
                </c:pt>
                <c:pt idx="8">
                  <c:v>6.7599419204946332E-2</c:v>
                </c:pt>
                <c:pt idx="9">
                  <c:v>6.2460571758094219E-2</c:v>
                </c:pt>
                <c:pt idx="10">
                  <c:v>6.9442946764683877E-2</c:v>
                </c:pt>
                <c:pt idx="11">
                  <c:v>7.2203862120135173E-2</c:v>
                </c:pt>
                <c:pt idx="12">
                  <c:v>7.0451781652778253E-2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E2-4B4C-90D8-DB2FB50DC523}"/>
            </c:ext>
          </c:extLst>
        </c:ser>
        <c:ser>
          <c:idx val="7"/>
          <c:order val="4"/>
          <c:tx>
            <c:strRef>
              <c:f>PSA!$AE$7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PSA!$AF$10:$AR$10</c:f>
              <c:numCache>
                <c:formatCode>0.000</c:formatCode>
                <c:ptCount val="13"/>
                <c:pt idx="0">
                  <c:v>6.9150145637912747E-2</c:v>
                </c:pt>
                <c:pt idx="1">
                  <c:v>7.2792498189586136E-2</c:v>
                </c:pt>
                <c:pt idx="2">
                  <c:v>6.4393561460094992E-2</c:v>
                </c:pt>
                <c:pt idx="3">
                  <c:v>7.0794767511590445E-2</c:v>
                </c:pt>
                <c:pt idx="4">
                  <c:v>5.9189808715348936E-2</c:v>
                </c:pt>
                <c:pt idx="5">
                  <c:v>6.6310829383702002E-2</c:v>
                </c:pt>
                <c:pt idx="6">
                  <c:v>6.9694697894826185E-2</c:v>
                </c:pt>
                <c:pt idx="7">
                  <c:v>6.5703756111308187E-2</c:v>
                </c:pt>
                <c:pt idx="8">
                  <c:v>6.8655632828019661E-2</c:v>
                </c:pt>
                <c:pt idx="9">
                  <c:v>6.9880994207947758E-2</c:v>
                </c:pt>
                <c:pt idx="10">
                  <c:v>6.7193791344069775E-2</c:v>
                </c:pt>
                <c:pt idx="11">
                  <c:v>7.2871953997122402E-2</c:v>
                </c:pt>
                <c:pt idx="12">
                  <c:v>7.2677369070218295E-2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9E2-4B4C-90D8-DB2FB50DC523}"/>
            </c:ext>
          </c:extLst>
        </c:ser>
        <c:ser>
          <c:idx val="8"/>
          <c:order val="5"/>
          <c:tx>
            <c:strRef>
              <c:f>PSA!$AE$17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PSA!$AF$20:$AR$20</c:f>
              <c:numCache>
                <c:formatCode>0.000</c:formatCode>
                <c:ptCount val="13"/>
                <c:pt idx="0">
                  <c:v>5.9230436045416425E-2</c:v>
                </c:pt>
                <c:pt idx="1">
                  <c:v>6.3207114664903793E-2</c:v>
                </c:pt>
                <c:pt idx="2">
                  <c:v>5.0488347581292073E-2</c:v>
                </c:pt>
                <c:pt idx="3">
                  <c:v>5.4421086673309006E-2</c:v>
                </c:pt>
                <c:pt idx="4">
                  <c:v>5.9613929313194876E-2</c:v>
                </c:pt>
                <c:pt idx="5">
                  <c:v>5.0005012999853937E-2</c:v>
                </c:pt>
                <c:pt idx="6">
                  <c:v>5.8082810994176365E-2</c:v>
                </c:pt>
                <c:pt idx="7">
                  <c:v>5.6381533543791128E-2</c:v>
                </c:pt>
                <c:pt idx="8">
                  <c:v>6.0355777874442164E-2</c:v>
                </c:pt>
                <c:pt idx="9">
                  <c:v>5.8208341650122397E-2</c:v>
                </c:pt>
                <c:pt idx="10">
                  <c:v>6.0646280053925632E-2</c:v>
                </c:pt>
                <c:pt idx="11">
                  <c:v>5.7068806509839504E-2</c:v>
                </c:pt>
                <c:pt idx="12">
                  <c:v>5.4983617886330924E-2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9E2-4B4C-90D8-DB2FB50DC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0.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PSA!$A$7</c:f>
              <c:strCache>
                <c:ptCount val="1"/>
                <c:pt idx="0">
                  <c:v>UP Kame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PSA!$B$8:$N$8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PSA!$B$13:$N$13</c:f>
              <c:numCache>
                <c:formatCode>0.00</c:formatCode>
                <c:ptCount val="13"/>
                <c:pt idx="0">
                  <c:v>2.4892611204886963</c:v>
                </c:pt>
                <c:pt idx="1">
                  <c:v>2.484450483878089</c:v>
                </c:pt>
                <c:pt idx="2">
                  <c:v>2.2191130344578593</c:v>
                </c:pt>
                <c:pt idx="3">
                  <c:v>2.345365814336442</c:v>
                </c:pt>
                <c:pt idx="4">
                  <c:v>2.4077915038626121</c:v>
                </c:pt>
                <c:pt idx="5">
                  <c:v>2.3843110216779508</c:v>
                </c:pt>
                <c:pt idx="6">
                  <c:v>2.5903193629402925</c:v>
                </c:pt>
                <c:pt idx="7">
                  <c:v>2.6248943275649008</c:v>
                </c:pt>
                <c:pt idx="8">
                  <c:v>2.7372179661835174</c:v>
                </c:pt>
                <c:pt idx="9">
                  <c:v>2.6142347228380265</c:v>
                </c:pt>
                <c:pt idx="10">
                  <c:v>2.3692295297710446</c:v>
                </c:pt>
                <c:pt idx="11">
                  <c:v>2.5464490851135908</c:v>
                </c:pt>
                <c:pt idx="12">
                  <c:v>2.5080635852187383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D9-4C1C-BF5B-131765698E72}"/>
            </c:ext>
          </c:extLst>
        </c:ser>
        <c:ser>
          <c:idx val="1"/>
          <c:order val="1"/>
          <c:tx>
            <c:strRef>
              <c:f>PSA!$A$17</c:f>
              <c:strCache>
                <c:ptCount val="1"/>
                <c:pt idx="0">
                  <c:v>DN Kame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PSA!$B$23:$N$23</c:f>
              <c:numCache>
                <c:formatCode>0.00</c:formatCode>
                <c:ptCount val="13"/>
                <c:pt idx="0">
                  <c:v>2.0940290554271561</c:v>
                </c:pt>
                <c:pt idx="1">
                  <c:v>2.6049038035323977</c:v>
                </c:pt>
                <c:pt idx="2">
                  <c:v>2.0129952952885612</c:v>
                </c:pt>
                <c:pt idx="3">
                  <c:v>2.1956867844830721</c:v>
                </c:pt>
                <c:pt idx="4">
                  <c:v>2.4052341768505254</c:v>
                </c:pt>
                <c:pt idx="5">
                  <c:v>2.2410652183948461</c:v>
                </c:pt>
                <c:pt idx="6">
                  <c:v>2.445303993750747</c:v>
                </c:pt>
                <c:pt idx="7">
                  <c:v>2.2872457623109326</c:v>
                </c:pt>
                <c:pt idx="8">
                  <c:v>2.2867354148317331</c:v>
                </c:pt>
                <c:pt idx="9">
                  <c:v>2.1341990806367361</c:v>
                </c:pt>
                <c:pt idx="10">
                  <c:v>2.2608519853939057</c:v>
                </c:pt>
                <c:pt idx="11">
                  <c:v>2.5336954016832767</c:v>
                </c:pt>
                <c:pt idx="12">
                  <c:v>2.6548566852472995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D9-4C1C-BF5B-131765698E72}"/>
            </c:ext>
          </c:extLst>
        </c:ser>
        <c:ser>
          <c:idx val="5"/>
          <c:order val="2"/>
          <c:tx>
            <c:strRef>
              <c:f>PSA!$P$7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8DD9-4C1C-BF5B-131765698E72}"/>
              </c:ext>
            </c:extLst>
          </c:dPt>
          <c:val>
            <c:numRef>
              <c:f>PSA!$Q$13:$AC$13</c:f>
              <c:numCache>
                <c:formatCode>0.00</c:formatCode>
                <c:ptCount val="13"/>
                <c:pt idx="4">
                  <c:v>2.1310923708151535</c:v>
                </c:pt>
                <c:pt idx="5">
                  <c:v>2.3846373394384353</c:v>
                </c:pt>
                <c:pt idx="6">
                  <c:v>2.7241094684167835</c:v>
                </c:pt>
                <c:pt idx="9">
                  <c:v>3.095196115186432</c:v>
                </c:pt>
                <c:pt idx="10">
                  <c:v>3.0710146087828285</c:v>
                </c:pt>
                <c:pt idx="11">
                  <c:v>2.9847238524559589</c:v>
                </c:pt>
                <c:pt idx="12">
                  <c:v>2.834934027147396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D9-4C1C-BF5B-131765698E72}"/>
            </c:ext>
          </c:extLst>
        </c:ser>
        <c:ser>
          <c:idx val="6"/>
          <c:order val="3"/>
          <c:tx>
            <c:strRef>
              <c:f>PSA!$P$17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PSA!$Q$23:$AC$23</c:f>
              <c:numCache>
                <c:formatCode>0.00</c:formatCode>
                <c:ptCount val="13"/>
                <c:pt idx="4">
                  <c:v>2.2647196651209485</c:v>
                </c:pt>
                <c:pt idx="5">
                  <c:v>2.2155206654903727</c:v>
                </c:pt>
                <c:pt idx="6">
                  <c:v>2.0438740186316684</c:v>
                </c:pt>
                <c:pt idx="8">
                  <c:v>2.2099548845788748</c:v>
                </c:pt>
                <c:pt idx="9">
                  <c:v>2.3097296898877873</c:v>
                </c:pt>
                <c:pt idx="10">
                  <c:v>2.0964036122741394</c:v>
                </c:pt>
                <c:pt idx="11">
                  <c:v>2.0519046245751444</c:v>
                </c:pt>
                <c:pt idx="12">
                  <c:v>2.0012742052176935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D9-4C1C-BF5B-131765698E72}"/>
            </c:ext>
          </c:extLst>
        </c:ser>
        <c:ser>
          <c:idx val="7"/>
          <c:order val="4"/>
          <c:tx>
            <c:strRef>
              <c:f>PSA!$AE$7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PSA!$AF$13:$AR$13</c:f>
              <c:numCache>
                <c:formatCode>0.00</c:formatCode>
                <c:ptCount val="13"/>
                <c:pt idx="0">
                  <c:v>2.0560027397967096</c:v>
                </c:pt>
                <c:pt idx="1">
                  <c:v>2.0598359692243182</c:v>
                </c:pt>
                <c:pt idx="2">
                  <c:v>2.2618824516629275</c:v>
                </c:pt>
                <c:pt idx="3">
                  <c:v>2.0874606346914666</c:v>
                </c:pt>
                <c:pt idx="4">
                  <c:v>2.4037921913929741</c:v>
                </c:pt>
                <c:pt idx="5">
                  <c:v>2.1181871996691117</c:v>
                </c:pt>
                <c:pt idx="6">
                  <c:v>2.1165805850403951</c:v>
                </c:pt>
                <c:pt idx="7">
                  <c:v>2.278307089167614</c:v>
                </c:pt>
                <c:pt idx="8">
                  <c:v>2.0842230258382006</c:v>
                </c:pt>
                <c:pt idx="9">
                  <c:v>2.1115217344525838</c:v>
                </c:pt>
                <c:pt idx="10">
                  <c:v>2.1266647380402275</c:v>
                </c:pt>
                <c:pt idx="11">
                  <c:v>2.0431179875577383</c:v>
                </c:pt>
                <c:pt idx="12">
                  <c:v>2.0490330791893818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DD9-4C1C-BF5B-131765698E72}"/>
            </c:ext>
          </c:extLst>
        </c:ser>
        <c:ser>
          <c:idx val="8"/>
          <c:order val="5"/>
          <c:tx>
            <c:strRef>
              <c:f>PSA!$AE$17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PSA!$AF$23:$AR$23</c:f>
              <c:numCache>
                <c:formatCode>0.00</c:formatCode>
                <c:ptCount val="13"/>
                <c:pt idx="0">
                  <c:v>2.4435564944294645</c:v>
                </c:pt>
                <c:pt idx="1">
                  <c:v>2.2882445132975238</c:v>
                </c:pt>
                <c:pt idx="2">
                  <c:v>2.8924149233616667</c:v>
                </c:pt>
                <c:pt idx="3">
                  <c:v>2.7505341766161973</c:v>
                </c:pt>
                <c:pt idx="4">
                  <c:v>2.4699724309595306</c:v>
                </c:pt>
                <c:pt idx="5">
                  <c:v>2.8853107187557625</c:v>
                </c:pt>
                <c:pt idx="6">
                  <c:v>2.4949435272315128</c:v>
                </c:pt>
                <c:pt idx="7">
                  <c:v>2.5702860060397295</c:v>
                </c:pt>
                <c:pt idx="8">
                  <c:v>2.4725661079888548</c:v>
                </c:pt>
                <c:pt idx="9">
                  <c:v>2.5650932551707384</c:v>
                </c:pt>
                <c:pt idx="10">
                  <c:v>2.4723253132757868</c:v>
                </c:pt>
                <c:pt idx="11">
                  <c:v>2.6282815089716061</c:v>
                </c:pt>
                <c:pt idx="12">
                  <c:v>2.7169385510415673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DD9-4C1C-BF5B-131765698E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8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RSA!$A$7</c:f>
              <c:strCache>
                <c:ptCount val="1"/>
                <c:pt idx="0">
                  <c:v>UP Kame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RSA!$B$8:$N$8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RSA!$B$9:$N$9</c:f>
              <c:numCache>
                <c:formatCode>0.000</c:formatCode>
                <c:ptCount val="13"/>
                <c:pt idx="0">
                  <c:v>4.324424242424247E-2</c:v>
                </c:pt>
                <c:pt idx="1">
                  <c:v>3.5319000000000045E-2</c:v>
                </c:pt>
                <c:pt idx="2">
                  <c:v>4.6234285714285728E-2</c:v>
                </c:pt>
                <c:pt idx="3">
                  <c:v>4.1961379310344826E-2</c:v>
                </c:pt>
                <c:pt idx="4">
                  <c:v>4.2368275862068969E-2</c:v>
                </c:pt>
                <c:pt idx="5">
                  <c:v>3.541058823529409E-2</c:v>
                </c:pt>
                <c:pt idx="6">
                  <c:v>3.7948571428571456E-2</c:v>
                </c:pt>
                <c:pt idx="7">
                  <c:v>4.8843225806451694E-2</c:v>
                </c:pt>
                <c:pt idx="8">
                  <c:v>4.3218909090909162E-2</c:v>
                </c:pt>
                <c:pt idx="9">
                  <c:v>4.2042285714285789E-2</c:v>
                </c:pt>
                <c:pt idx="10">
                  <c:v>4.7301818181818202E-2</c:v>
                </c:pt>
                <c:pt idx="11">
                  <c:v>4.3069047619047694E-2</c:v>
                </c:pt>
                <c:pt idx="12">
                  <c:v>3.1662142857142861E-2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E7-4C3B-BB3B-28D653E305BB}"/>
            </c:ext>
          </c:extLst>
        </c:ser>
        <c:ser>
          <c:idx val="1"/>
          <c:order val="1"/>
          <c:tx>
            <c:strRef>
              <c:f>RSA!$A$17</c:f>
              <c:strCache>
                <c:ptCount val="1"/>
                <c:pt idx="0">
                  <c:v>DN Kame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RSA!$B$19:$N$19</c:f>
              <c:numCache>
                <c:formatCode>0.000</c:formatCode>
                <c:ptCount val="13"/>
                <c:pt idx="0">
                  <c:v>4.0996969696969719E-2</c:v>
                </c:pt>
                <c:pt idx="1">
                  <c:v>4.765285714285715E-2</c:v>
                </c:pt>
                <c:pt idx="2">
                  <c:v>3.4440000000000019E-2</c:v>
                </c:pt>
                <c:pt idx="3">
                  <c:v>4.7023500000000037E-2</c:v>
                </c:pt>
                <c:pt idx="4">
                  <c:v>6.0892142857142784E-2</c:v>
                </c:pt>
                <c:pt idx="5">
                  <c:v>5.7741739130434837E-2</c:v>
                </c:pt>
                <c:pt idx="6">
                  <c:v>5.3546842105263177E-2</c:v>
                </c:pt>
                <c:pt idx="7">
                  <c:v>5.4547333333333399E-2</c:v>
                </c:pt>
                <c:pt idx="8">
                  <c:v>4.9663076923076976E-2</c:v>
                </c:pt>
                <c:pt idx="9">
                  <c:v>5.4120555555555665E-2</c:v>
                </c:pt>
                <c:pt idx="10">
                  <c:v>5.6578709677419466E-2</c:v>
                </c:pt>
                <c:pt idx="11">
                  <c:v>6.3233333333333419E-2</c:v>
                </c:pt>
                <c:pt idx="12">
                  <c:v>6.3604827586206863E-2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E7-4C3B-BB3B-28D653E305BB}"/>
            </c:ext>
          </c:extLst>
        </c:ser>
        <c:ser>
          <c:idx val="5"/>
          <c:order val="2"/>
          <c:tx>
            <c:strRef>
              <c:f>RSA!$P$7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13E7-4C3B-BB3B-28D653E305BB}"/>
              </c:ext>
            </c:extLst>
          </c:dPt>
          <c:val>
            <c:numRef>
              <c:f>RSA!$Q$9:$AC$9</c:f>
              <c:numCache>
                <c:formatCode>0.000</c:formatCode>
                <c:ptCount val="13"/>
                <c:pt idx="4">
                  <c:v>3.7946666666666629E-2</c:v>
                </c:pt>
                <c:pt idx="5">
                  <c:v>4.5569999999999923E-2</c:v>
                </c:pt>
                <c:pt idx="6">
                  <c:v>5.0507692307692274E-2</c:v>
                </c:pt>
                <c:pt idx="9">
                  <c:v>3.0747999999999987E-2</c:v>
                </c:pt>
                <c:pt idx="10">
                  <c:v>4.5262857142857139E-2</c:v>
                </c:pt>
                <c:pt idx="11">
                  <c:v>3.4615555555555517E-2</c:v>
                </c:pt>
                <c:pt idx="12">
                  <c:v>3.6243999999999978E-2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E7-4C3B-BB3B-28D653E305BB}"/>
            </c:ext>
          </c:extLst>
        </c:ser>
        <c:ser>
          <c:idx val="6"/>
          <c:order val="3"/>
          <c:tx>
            <c:strRef>
              <c:f>RSA!$P$17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RSA!$Q$19:$AC$19</c:f>
              <c:numCache>
                <c:formatCode>0.000</c:formatCode>
                <c:ptCount val="13"/>
                <c:pt idx="4">
                  <c:v>4.945733333333327E-2</c:v>
                </c:pt>
                <c:pt idx="5">
                  <c:v>4.0426315789473685E-2</c:v>
                </c:pt>
                <c:pt idx="6">
                  <c:v>3.8733333333333335E-2</c:v>
                </c:pt>
                <c:pt idx="8">
                  <c:v>4.8618750000000002E-2</c:v>
                </c:pt>
                <c:pt idx="9">
                  <c:v>4.9444444444444437E-2</c:v>
                </c:pt>
                <c:pt idx="10">
                  <c:v>5.9758666666666634E-2</c:v>
                </c:pt>
                <c:pt idx="11">
                  <c:v>6.5900000000000042E-2</c:v>
                </c:pt>
                <c:pt idx="12">
                  <c:v>6.124799999999999E-2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E7-4C3B-BB3B-28D653E305BB}"/>
            </c:ext>
          </c:extLst>
        </c:ser>
        <c:ser>
          <c:idx val="7"/>
          <c:order val="4"/>
          <c:tx>
            <c:strRef>
              <c:f>RSA!$AE$7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RSA!$AF$9:$AR$9</c:f>
              <c:numCache>
                <c:formatCode>0.000</c:formatCode>
                <c:ptCount val="13"/>
                <c:pt idx="0">
                  <c:v>5.0673333333333279E-2</c:v>
                </c:pt>
                <c:pt idx="1">
                  <c:v>6.0941818181818208E-2</c:v>
                </c:pt>
                <c:pt idx="2">
                  <c:v>5.6543999999999948E-2</c:v>
                </c:pt>
                <c:pt idx="3">
                  <c:v>5.637806451612902E-2</c:v>
                </c:pt>
                <c:pt idx="4">
                  <c:v>4.2016666666666647E-2</c:v>
                </c:pt>
                <c:pt idx="5">
                  <c:v>3.8381249999999992E-2</c:v>
                </c:pt>
                <c:pt idx="6">
                  <c:v>5.1551666666666725E-2</c:v>
                </c:pt>
                <c:pt idx="7">
                  <c:v>4.9530000000000005E-2</c:v>
                </c:pt>
                <c:pt idx="8">
                  <c:v>4.1959047619047667E-2</c:v>
                </c:pt>
                <c:pt idx="9">
                  <c:v>3.4999047619047562E-2</c:v>
                </c:pt>
                <c:pt idx="10">
                  <c:v>4.7790000000000006E-2</c:v>
                </c:pt>
                <c:pt idx="11">
                  <c:v>5.8406000000000062E-2</c:v>
                </c:pt>
                <c:pt idx="12">
                  <c:v>5.1727499999999947E-2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3E7-4C3B-BB3B-28D653E305BB}"/>
            </c:ext>
          </c:extLst>
        </c:ser>
        <c:ser>
          <c:idx val="8"/>
          <c:order val="5"/>
          <c:tx>
            <c:strRef>
              <c:f>RSA!$AE$17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RSA!$AF$19:$AR$19</c:f>
              <c:numCache>
                <c:formatCode>0.000</c:formatCode>
                <c:ptCount val="13"/>
                <c:pt idx="0">
                  <c:v>4.9441249999999985E-2</c:v>
                </c:pt>
                <c:pt idx="1">
                  <c:v>3.7014545454545494E-2</c:v>
                </c:pt>
                <c:pt idx="2">
                  <c:v>4.0524875000000016E-2</c:v>
                </c:pt>
                <c:pt idx="3">
                  <c:v>4.3916470588235286E-2</c:v>
                </c:pt>
                <c:pt idx="4">
                  <c:v>4.9835714285714275E-2</c:v>
                </c:pt>
                <c:pt idx="5">
                  <c:v>5.1927692307692341E-2</c:v>
                </c:pt>
                <c:pt idx="6">
                  <c:v>6.3460000000000016E-2</c:v>
                </c:pt>
                <c:pt idx="7">
                  <c:v>6.5508571428571458E-2</c:v>
                </c:pt>
                <c:pt idx="8">
                  <c:v>5.6331428571428664E-2</c:v>
                </c:pt>
                <c:pt idx="9">
                  <c:v>6.5734736842105207E-2</c:v>
                </c:pt>
                <c:pt idx="10">
                  <c:v>6.4190666666666674E-2</c:v>
                </c:pt>
                <c:pt idx="11">
                  <c:v>6.3027999999999959E-2</c:v>
                </c:pt>
                <c:pt idx="12">
                  <c:v>7.345466666666671E-2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3E7-4C3B-BB3B-28D653E305BB}"/>
            </c:ext>
          </c:extLst>
        </c:ser>
        <c:ser>
          <c:idx val="3"/>
          <c:order val="6"/>
          <c:tx>
            <c:strRef>
              <c:f>RSA!$A$25</c:f>
              <c:strCache>
                <c:ptCount val="1"/>
                <c:pt idx="0">
                  <c:v>UCL</c:v>
                </c:pt>
              </c:strCache>
            </c:strRef>
          </c:tx>
          <c:spPr>
            <a:ln w="25400"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RSA!$B$25:$N$25</c:f>
              <c:numCache>
                <c:formatCode>General</c:formatCode>
                <c:ptCount val="13"/>
                <c:pt idx="0">
                  <c:v>0.14000000000000001</c:v>
                </c:pt>
                <c:pt idx="1">
                  <c:v>0.14000000000000001</c:v>
                </c:pt>
                <c:pt idx="2">
                  <c:v>0.14000000000000001</c:v>
                </c:pt>
                <c:pt idx="3">
                  <c:v>0.14000000000000001</c:v>
                </c:pt>
                <c:pt idx="4">
                  <c:v>0.14000000000000001</c:v>
                </c:pt>
                <c:pt idx="5">
                  <c:v>0.14000000000000001</c:v>
                </c:pt>
                <c:pt idx="6">
                  <c:v>0.14000000000000001</c:v>
                </c:pt>
                <c:pt idx="7">
                  <c:v>0.14000000000000001</c:v>
                </c:pt>
                <c:pt idx="8">
                  <c:v>0.14000000000000001</c:v>
                </c:pt>
                <c:pt idx="9">
                  <c:v>0.14000000000000001</c:v>
                </c:pt>
                <c:pt idx="10">
                  <c:v>0.14000000000000001</c:v>
                </c:pt>
                <c:pt idx="11">
                  <c:v>0.14000000000000001</c:v>
                </c:pt>
                <c:pt idx="12">
                  <c:v>0.14000000000000001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3E7-4C3B-BB3B-28D653E305BB}"/>
            </c:ext>
          </c:extLst>
        </c:ser>
        <c:ser>
          <c:idx val="4"/>
          <c:order val="7"/>
          <c:tx>
            <c:strRef>
              <c:f>RSA!$A$26</c:f>
              <c:strCache>
                <c:ptCount val="1"/>
                <c:pt idx="0">
                  <c:v>LCL</c:v>
                </c:pt>
              </c:strCache>
            </c:strRef>
          </c:tx>
          <c:spPr>
            <a:ln w="25400"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RSA!$B$26:$N$26</c:f>
              <c:numCache>
                <c:formatCode>General</c:formatCode>
                <c:ptCount val="13"/>
                <c:pt idx="0">
                  <c:v>-3.9999999999999994E-2</c:v>
                </c:pt>
                <c:pt idx="1">
                  <c:v>-3.9999999999999994E-2</c:v>
                </c:pt>
                <c:pt idx="2">
                  <c:v>-3.9999999999999994E-2</c:v>
                </c:pt>
                <c:pt idx="3">
                  <c:v>-3.9999999999999994E-2</c:v>
                </c:pt>
                <c:pt idx="4">
                  <c:v>-3.9999999999999994E-2</c:v>
                </c:pt>
                <c:pt idx="5">
                  <c:v>-3.9999999999999994E-2</c:v>
                </c:pt>
                <c:pt idx="6">
                  <c:v>-3.9999999999999994E-2</c:v>
                </c:pt>
                <c:pt idx="7">
                  <c:v>-3.9999999999999994E-2</c:v>
                </c:pt>
                <c:pt idx="8">
                  <c:v>-3.9999999999999994E-2</c:v>
                </c:pt>
                <c:pt idx="9">
                  <c:v>-3.9999999999999994E-2</c:v>
                </c:pt>
                <c:pt idx="10">
                  <c:v>-3.9999999999999994E-2</c:v>
                </c:pt>
                <c:pt idx="11">
                  <c:v>-3.9999999999999994E-2</c:v>
                </c:pt>
                <c:pt idx="12">
                  <c:v>-3.9999999999999994E-2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3E7-4C3B-BB3B-28D653E305BB}"/>
            </c:ext>
          </c:extLst>
        </c:ser>
        <c:ser>
          <c:idx val="2"/>
          <c:order val="8"/>
          <c:tx>
            <c:strRef>
              <c:f>RSA!$A$24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RSA!$B$24:$N$24</c:f>
              <c:numCache>
                <c:formatCode>General</c:formatCode>
                <c:ptCount val="13"/>
                <c:pt idx="0">
                  <c:v>0.05</c:v>
                </c:pt>
                <c:pt idx="1">
                  <c:v>0.05</c:v>
                </c:pt>
                <c:pt idx="2">
                  <c:v>0.05</c:v>
                </c:pt>
                <c:pt idx="3">
                  <c:v>0.05</c:v>
                </c:pt>
                <c:pt idx="4">
                  <c:v>0.05</c:v>
                </c:pt>
                <c:pt idx="5">
                  <c:v>0.05</c:v>
                </c:pt>
                <c:pt idx="6">
                  <c:v>0.05</c:v>
                </c:pt>
                <c:pt idx="7">
                  <c:v>0.05</c:v>
                </c:pt>
                <c:pt idx="8">
                  <c:v>0.05</c:v>
                </c:pt>
                <c:pt idx="9">
                  <c:v>0.05</c:v>
                </c:pt>
                <c:pt idx="10">
                  <c:v>0.05</c:v>
                </c:pt>
                <c:pt idx="11">
                  <c:v>0.05</c:v>
                </c:pt>
                <c:pt idx="12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3E7-4C3B-BB3B-28D653E30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30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RSA!$A$7</c:f>
              <c:strCache>
                <c:ptCount val="1"/>
                <c:pt idx="0">
                  <c:v>UP Kame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RSA!$B$8:$N$8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RSA!$B$10:$N$10</c:f>
              <c:numCache>
                <c:formatCode>0.000</c:formatCode>
                <c:ptCount val="13"/>
                <c:pt idx="0">
                  <c:v>4.6918381128849496E-2</c:v>
                </c:pt>
                <c:pt idx="1">
                  <c:v>4.9322245720596673E-2</c:v>
                </c:pt>
                <c:pt idx="2">
                  <c:v>4.9925833077695818E-2</c:v>
                </c:pt>
                <c:pt idx="3">
                  <c:v>5.3876925906125292E-2</c:v>
                </c:pt>
                <c:pt idx="4">
                  <c:v>5.4785139894600869E-2</c:v>
                </c:pt>
                <c:pt idx="5">
                  <c:v>5.4400769332902277E-2</c:v>
                </c:pt>
                <c:pt idx="6">
                  <c:v>5.3554220654505616E-2</c:v>
                </c:pt>
                <c:pt idx="7">
                  <c:v>5.1819015778973007E-2</c:v>
                </c:pt>
                <c:pt idx="8">
                  <c:v>5.0964756532460562E-2</c:v>
                </c:pt>
                <c:pt idx="9">
                  <c:v>4.7619794897999744E-2</c:v>
                </c:pt>
                <c:pt idx="10">
                  <c:v>4.6381167202219999E-2</c:v>
                </c:pt>
                <c:pt idx="11">
                  <c:v>4.4519011083244263E-2</c:v>
                </c:pt>
                <c:pt idx="12">
                  <c:v>4.3005004891600078E-2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8D-4200-9656-ADEA966FC935}"/>
            </c:ext>
          </c:extLst>
        </c:ser>
        <c:ser>
          <c:idx val="1"/>
          <c:order val="1"/>
          <c:tx>
            <c:strRef>
              <c:f>RSA!$A$17</c:f>
              <c:strCache>
                <c:ptCount val="1"/>
                <c:pt idx="0">
                  <c:v>DN Kame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RSA!$B$20:$N$20</c:f>
              <c:numCache>
                <c:formatCode>0.000</c:formatCode>
                <c:ptCount val="13"/>
                <c:pt idx="0">
                  <c:v>5.1613557909975856E-2</c:v>
                </c:pt>
                <c:pt idx="1">
                  <c:v>4.7520322491849697E-2</c:v>
                </c:pt>
                <c:pt idx="2">
                  <c:v>5.1604797538017971E-2</c:v>
                </c:pt>
                <c:pt idx="3">
                  <c:v>5.2262626814971604E-2</c:v>
                </c:pt>
                <c:pt idx="4">
                  <c:v>5.0127490881562133E-2</c:v>
                </c:pt>
                <c:pt idx="5">
                  <c:v>4.6991659876302903E-2</c:v>
                </c:pt>
                <c:pt idx="6">
                  <c:v>4.743865433088218E-2</c:v>
                </c:pt>
                <c:pt idx="7">
                  <c:v>4.7182198614869102E-2</c:v>
                </c:pt>
                <c:pt idx="8">
                  <c:v>4.5433308842238798E-2</c:v>
                </c:pt>
                <c:pt idx="9">
                  <c:v>4.4414271148197189E-2</c:v>
                </c:pt>
                <c:pt idx="10">
                  <c:v>4.7289227911321292E-2</c:v>
                </c:pt>
                <c:pt idx="11">
                  <c:v>5.0780021743064681E-2</c:v>
                </c:pt>
                <c:pt idx="12">
                  <c:v>4.8422075783604808E-2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8D-4200-9656-ADEA966FC935}"/>
            </c:ext>
          </c:extLst>
        </c:ser>
        <c:ser>
          <c:idx val="5"/>
          <c:order val="2"/>
          <c:tx>
            <c:strRef>
              <c:f>RSA!$P$7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CD8D-4200-9656-ADEA966FC935}"/>
              </c:ext>
            </c:extLst>
          </c:dPt>
          <c:val>
            <c:numRef>
              <c:f>RSA!$Q$10:$AC$10</c:f>
              <c:numCache>
                <c:formatCode>0.000</c:formatCode>
                <c:ptCount val="13"/>
                <c:pt idx="4">
                  <c:v>5.2654800689157656E-2</c:v>
                </c:pt>
                <c:pt idx="5">
                  <c:v>4.8731648514684013E-2</c:v>
                </c:pt>
                <c:pt idx="6">
                  <c:v>4.2923094978039297E-2</c:v>
                </c:pt>
                <c:pt idx="9">
                  <c:v>5.0467710625253653E-2</c:v>
                </c:pt>
                <c:pt idx="10">
                  <c:v>5.1104700996366881E-2</c:v>
                </c:pt>
                <c:pt idx="11">
                  <c:v>4.7669619662153807E-2</c:v>
                </c:pt>
                <c:pt idx="12">
                  <c:v>4.5852703568776521E-2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8D-4200-9656-ADEA966FC935}"/>
            </c:ext>
          </c:extLst>
        </c:ser>
        <c:ser>
          <c:idx val="6"/>
          <c:order val="3"/>
          <c:tx>
            <c:strRef>
              <c:f>RSA!$P$17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RSA!$Q$20:$AC$20</c:f>
              <c:numCache>
                <c:formatCode>0.000</c:formatCode>
                <c:ptCount val="13"/>
                <c:pt idx="4">
                  <c:v>5.1867348193576822E-2</c:v>
                </c:pt>
                <c:pt idx="5">
                  <c:v>5.252772204112386E-2</c:v>
                </c:pt>
                <c:pt idx="6">
                  <c:v>5.5892474270598229E-2</c:v>
                </c:pt>
                <c:pt idx="8">
                  <c:v>4.9513486851187401E-2</c:v>
                </c:pt>
                <c:pt idx="9">
                  <c:v>4.9303945089206998E-2</c:v>
                </c:pt>
                <c:pt idx="10">
                  <c:v>5.1973975703449901E-2</c:v>
                </c:pt>
                <c:pt idx="11">
                  <c:v>5.1329957032280139E-2</c:v>
                </c:pt>
                <c:pt idx="12">
                  <c:v>5.3224640087243112E-2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D8D-4200-9656-ADEA966FC935}"/>
            </c:ext>
          </c:extLst>
        </c:ser>
        <c:ser>
          <c:idx val="7"/>
          <c:order val="4"/>
          <c:tx>
            <c:strRef>
              <c:f>RSA!$AE$7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RSA!$AF$10:$AR$10</c:f>
              <c:numCache>
                <c:formatCode>0.000</c:formatCode>
                <c:ptCount val="13"/>
                <c:pt idx="0">
                  <c:v>4.9685485662678962E-2</c:v>
                </c:pt>
                <c:pt idx="1">
                  <c:v>5.1162873218375746E-2</c:v>
                </c:pt>
                <c:pt idx="2">
                  <c:v>5.075849597680826E-2</c:v>
                </c:pt>
                <c:pt idx="3">
                  <c:v>5.1448749494305432E-2</c:v>
                </c:pt>
                <c:pt idx="4">
                  <c:v>5.2838902697596127E-2</c:v>
                </c:pt>
                <c:pt idx="5">
                  <c:v>5.0717390662197652E-2</c:v>
                </c:pt>
                <c:pt idx="6">
                  <c:v>5.4263564595325262E-2</c:v>
                </c:pt>
                <c:pt idx="7">
                  <c:v>4.4467829672151724E-2</c:v>
                </c:pt>
                <c:pt idx="8">
                  <c:v>4.7565711298901622E-2</c:v>
                </c:pt>
                <c:pt idx="9">
                  <c:v>4.6346119803356747E-2</c:v>
                </c:pt>
                <c:pt idx="10">
                  <c:v>4.7828831202407329E-2</c:v>
                </c:pt>
                <c:pt idx="11">
                  <c:v>5.6831759270001794E-2</c:v>
                </c:pt>
                <c:pt idx="12">
                  <c:v>5.5937169685644238E-2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D8D-4200-9656-ADEA966FC935}"/>
            </c:ext>
          </c:extLst>
        </c:ser>
        <c:ser>
          <c:idx val="8"/>
          <c:order val="5"/>
          <c:tx>
            <c:strRef>
              <c:f>RSA!$AE$17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RSA!$AF$20:$AR$20</c:f>
              <c:numCache>
                <c:formatCode>0.000</c:formatCode>
                <c:ptCount val="13"/>
                <c:pt idx="0">
                  <c:v>5.3744321686848673E-2</c:v>
                </c:pt>
                <c:pt idx="1">
                  <c:v>4.9771680590200769E-2</c:v>
                </c:pt>
                <c:pt idx="2">
                  <c:v>4.772154388662455E-2</c:v>
                </c:pt>
                <c:pt idx="3">
                  <c:v>4.513003159712297E-2</c:v>
                </c:pt>
                <c:pt idx="4">
                  <c:v>5.7746202485461605E-2</c:v>
                </c:pt>
                <c:pt idx="5">
                  <c:v>5.8274014029868003E-2</c:v>
                </c:pt>
                <c:pt idx="6">
                  <c:v>5.8335720403726525E-2</c:v>
                </c:pt>
                <c:pt idx="7">
                  <c:v>5.440318603093728E-2</c:v>
                </c:pt>
                <c:pt idx="8">
                  <c:v>5.5318995739832504E-2</c:v>
                </c:pt>
                <c:pt idx="9">
                  <c:v>4.8976964475078009E-2</c:v>
                </c:pt>
                <c:pt idx="10">
                  <c:v>5.4587660967127367E-2</c:v>
                </c:pt>
                <c:pt idx="11">
                  <c:v>5.3762599504432143E-2</c:v>
                </c:pt>
                <c:pt idx="12">
                  <c:v>5.4379224694056129E-2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D8D-4200-9656-ADEA966FC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0.1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RSA!$A$7</c:f>
              <c:strCache>
                <c:ptCount val="1"/>
                <c:pt idx="0">
                  <c:v>UP Kame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RSA!$B$8:$N$8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RSA!$B$13:$N$13</c:f>
              <c:numCache>
                <c:formatCode>0.00</c:formatCode>
                <c:ptCount val="13"/>
                <c:pt idx="0">
                  <c:v>2.4385911176375896</c:v>
                </c:pt>
                <c:pt idx="1">
                  <c:v>2.2661782400010284</c:v>
                </c:pt>
                <c:pt idx="2">
                  <c:v>2.3116575419347023</c:v>
                </c:pt>
                <c:pt idx="3">
                  <c:v>2.1156946971212101</c:v>
                </c:pt>
                <c:pt idx="4">
                  <c:v>2.0830969646193527</c:v>
                </c:pt>
                <c:pt idx="5">
                  <c:v>2.0551828730139756</c:v>
                </c:pt>
                <c:pt idx="6">
                  <c:v>2.1034667750327234</c:v>
                </c:pt>
                <c:pt idx="7">
                  <c:v>2.2439846361574758</c:v>
                </c:pt>
                <c:pt idx="8">
                  <c:v>2.2448121175156639</c:v>
                </c:pt>
                <c:pt idx="9">
                  <c:v>2.3942584272424994</c:v>
                </c:pt>
                <c:pt idx="10">
                  <c:v>2.4959973996025617</c:v>
                </c:pt>
                <c:pt idx="11">
                  <c:v>2.5687082085565422</c:v>
                </c:pt>
                <c:pt idx="12">
                  <c:v>2.5707251492637666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0D-4122-B74C-2B48613B5E4E}"/>
            </c:ext>
          </c:extLst>
        </c:ser>
        <c:ser>
          <c:idx val="1"/>
          <c:order val="1"/>
          <c:tx>
            <c:strRef>
              <c:f>RSA!$A$17</c:f>
              <c:strCache>
                <c:ptCount val="1"/>
                <c:pt idx="0">
                  <c:v>DN Kame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RSA!$B$23:$N$23</c:f>
              <c:numCache>
                <c:formatCode>0.00</c:formatCode>
                <c:ptCount val="13"/>
                <c:pt idx="0">
                  <c:v>2.2022441615807944</c:v>
                </c:pt>
                <c:pt idx="1">
                  <c:v>2.4386258265431859</c:v>
                </c:pt>
                <c:pt idx="2">
                  <c:v>2.1602642645360857</c:v>
                </c:pt>
                <c:pt idx="3">
                  <c:v>2.2133311517143812</c:v>
                </c:pt>
                <c:pt idx="4">
                  <c:v>2.2549692871727043</c:v>
                </c:pt>
                <c:pt idx="5">
                  <c:v>2.4277943630174552</c:v>
                </c:pt>
                <c:pt idx="6">
                  <c:v>2.4343942212064995</c:v>
                </c:pt>
                <c:pt idx="7">
                  <c:v>2.4405579279766747</c:v>
                </c:pt>
                <c:pt idx="8">
                  <c:v>2.5653944637639907</c:v>
                </c:pt>
                <c:pt idx="9">
                  <c:v>2.5958581592715819</c:v>
                </c:pt>
                <c:pt idx="10">
                  <c:v>2.4207154249912071</c:v>
                </c:pt>
                <c:pt idx="11">
                  <c:v>2.2106244090154785</c:v>
                </c:pt>
                <c:pt idx="12">
                  <c:v>2.3157149362832072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0D-4122-B74C-2B48613B5E4E}"/>
            </c:ext>
          </c:extLst>
        </c:ser>
        <c:ser>
          <c:idx val="5"/>
          <c:order val="2"/>
          <c:tx>
            <c:strRef>
              <c:f>RSA!$P$7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DF0D-4122-B74C-2B48613B5E4E}"/>
              </c:ext>
            </c:extLst>
          </c:dPt>
          <c:val>
            <c:numRef>
              <c:f>RSA!$Q$13:$AC$13</c:f>
              <c:numCache>
                <c:formatCode>0.00</c:formatCode>
                <c:ptCount val="13"/>
                <c:pt idx="4">
                  <c:v>2.1393849642295732</c:v>
                </c:pt>
                <c:pt idx="5">
                  <c:v>2.3637616110050219</c:v>
                </c:pt>
                <c:pt idx="6">
                  <c:v>2.7140968272916806</c:v>
                </c:pt>
                <c:pt idx="9">
                  <c:v>2.1845519039289534</c:v>
                </c:pt>
                <c:pt idx="10">
                  <c:v>2.2519967205326341</c:v>
                </c:pt>
                <c:pt idx="11">
                  <c:v>2.3398239656414108</c:v>
                </c:pt>
                <c:pt idx="12">
                  <c:v>2.4443778580082531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F0D-4122-B74C-2B48613B5E4E}"/>
            </c:ext>
          </c:extLst>
        </c:ser>
        <c:ser>
          <c:idx val="6"/>
          <c:order val="3"/>
          <c:tx>
            <c:strRef>
              <c:f>RSA!$P$17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RSA!$Q$23:$AC$23</c:f>
              <c:numCache>
                <c:formatCode>0.00</c:formatCode>
                <c:ptCount val="13"/>
                <c:pt idx="4">
                  <c:v>2.2458402412059923</c:v>
                </c:pt>
                <c:pt idx="5">
                  <c:v>2.1602962052618904</c:v>
                </c:pt>
                <c:pt idx="6">
                  <c:v>2.0201487335211259</c:v>
                </c:pt>
                <c:pt idx="8">
                  <c:v>2.3469615531068824</c:v>
                </c:pt>
                <c:pt idx="9">
                  <c:v>2.3625184814466325</c:v>
                </c:pt>
                <c:pt idx="10">
                  <c:v>2.1821262707491833</c:v>
                </c:pt>
                <c:pt idx="11">
                  <c:v>2.1696232201525301</c:v>
                </c:pt>
                <c:pt idx="12">
                  <c:v>2.1215236617522448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F0D-4122-B74C-2B48613B5E4E}"/>
            </c:ext>
          </c:extLst>
        </c:ser>
        <c:ser>
          <c:idx val="7"/>
          <c:order val="4"/>
          <c:tx>
            <c:strRef>
              <c:f>RSA!$AE$7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RSA!$AF$13:$AR$13</c:f>
              <c:numCache>
                <c:formatCode>0.00</c:formatCode>
                <c:ptCount val="13"/>
                <c:pt idx="0">
                  <c:v>2.3435862741236582</c:v>
                </c:pt>
                <c:pt idx="1">
                  <c:v>2.2090118640718108</c:v>
                </c:pt>
                <c:pt idx="2">
                  <c:v>2.2554910489397106</c:v>
                </c:pt>
                <c:pt idx="3">
                  <c:v>2.2263057175756655</c:v>
                </c:pt>
                <c:pt idx="4">
                  <c:v>2.1576064175296006</c:v>
                </c:pt>
                <c:pt idx="5">
                  <c:v>2.2239659518617767</c:v>
                </c:pt>
                <c:pt idx="6">
                  <c:v>2.1404683844608794</c:v>
                </c:pt>
                <c:pt idx="7">
                  <c:v>2.6200963901093015</c:v>
                </c:pt>
                <c:pt idx="8">
                  <c:v>2.3963974487853688</c:v>
                </c:pt>
                <c:pt idx="9">
                  <c:v>2.4094001758969563</c:v>
                </c:pt>
                <c:pt idx="10">
                  <c:v>2.4238518292323437</c:v>
                </c:pt>
                <c:pt idx="11">
                  <c:v>2.0035393612523484</c:v>
                </c:pt>
                <c:pt idx="12">
                  <c:v>2.0753791081268633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F0D-4122-B74C-2B48613B5E4E}"/>
            </c:ext>
          </c:extLst>
        </c:ser>
        <c:ser>
          <c:idx val="8"/>
          <c:order val="5"/>
          <c:tx>
            <c:strRef>
              <c:f>RSA!$AE$17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RSA!$AF$23:$AR$23</c:f>
              <c:numCache>
                <c:formatCode>0.00</c:formatCode>
                <c:ptCount val="13"/>
                <c:pt idx="0">
                  <c:v>2.1673064802149993</c:v>
                </c:pt>
                <c:pt idx="1">
                  <c:v>2.2570702955185999</c:v>
                </c:pt>
                <c:pt idx="2">
                  <c:v>2.378554472930221</c:v>
                </c:pt>
                <c:pt idx="3">
                  <c:v>2.540189303495191</c:v>
                </c:pt>
                <c:pt idx="4">
                  <c:v>2.0193865525834949</c:v>
                </c:pt>
                <c:pt idx="5">
                  <c:v>1.9910092773879464</c:v>
                </c:pt>
                <c:pt idx="6">
                  <c:v>1.9230070225177824</c:v>
                </c:pt>
                <c:pt idx="7">
                  <c:v>2.0494598017428265</c:v>
                </c:pt>
                <c:pt idx="8">
                  <c:v>2.0708291780088142</c:v>
                </c:pt>
                <c:pt idx="9">
                  <c:v>2.2749828532689489</c:v>
                </c:pt>
                <c:pt idx="10">
                  <c:v>2.0505814402242373</c:v>
                </c:pt>
                <c:pt idx="11">
                  <c:v>2.0892590952701253</c:v>
                </c:pt>
                <c:pt idx="12">
                  <c:v>2.0016549529133316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F0D-4122-B74C-2B48613B5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'LB Twist'!$A$7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'LB Twist'!$B$8:$N$8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'LB Twist'!$B$9:$N$9</c:f>
              <c:numCache>
                <c:formatCode>0.000</c:formatCode>
                <c:ptCount val="13"/>
                <c:pt idx="0">
                  <c:v>5.3440277777777753E-2</c:v>
                </c:pt>
                <c:pt idx="1">
                  <c:v>5.7083541666666709E-2</c:v>
                </c:pt>
                <c:pt idx="2">
                  <c:v>3.4958928571428564E-2</c:v>
                </c:pt>
                <c:pt idx="3">
                  <c:v>2.8702155172413799E-2</c:v>
                </c:pt>
                <c:pt idx="4">
                  <c:v>3.0299712643678176E-2</c:v>
                </c:pt>
                <c:pt idx="5">
                  <c:v>5.3085049019607852E-2</c:v>
                </c:pt>
                <c:pt idx="6">
                  <c:v>6.8317460317460263E-2</c:v>
                </c:pt>
                <c:pt idx="7">
                  <c:v>6.941142473118278E-2</c:v>
                </c:pt>
                <c:pt idx="8">
                  <c:v>5.1966818181818156E-2</c:v>
                </c:pt>
                <c:pt idx="9">
                  <c:v>4.5116547619047605E-2</c:v>
                </c:pt>
                <c:pt idx="10">
                  <c:v>5.6686994949494855E-2</c:v>
                </c:pt>
                <c:pt idx="11">
                  <c:v>4.05309523809523E-2</c:v>
                </c:pt>
                <c:pt idx="12">
                  <c:v>3.7039136904761932E-2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DE-4C07-86E5-5DE2CB7D4559}"/>
            </c:ext>
          </c:extLst>
        </c:ser>
        <c:ser>
          <c:idx val="1"/>
          <c:order val="1"/>
          <c:tx>
            <c:strRef>
              <c:f>'LB Twist'!$A$17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'LB Twist'!$B$19:$N$19</c:f>
              <c:numCache>
                <c:formatCode>0.000</c:formatCode>
                <c:ptCount val="13"/>
                <c:pt idx="0">
                  <c:v>5.2421843434343474E-2</c:v>
                </c:pt>
                <c:pt idx="1">
                  <c:v>5.7811607142857255E-2</c:v>
                </c:pt>
                <c:pt idx="2">
                  <c:v>-5.052380952380954E-3</c:v>
                </c:pt>
                <c:pt idx="3">
                  <c:v>1.2543880208333332E-2</c:v>
                </c:pt>
                <c:pt idx="4">
                  <c:v>4.5897619047619041E-2</c:v>
                </c:pt>
                <c:pt idx="5">
                  <c:v>5.8067572463768154E-2</c:v>
                </c:pt>
                <c:pt idx="6">
                  <c:v>4.6160635964912329E-2</c:v>
                </c:pt>
                <c:pt idx="7">
                  <c:v>4.8733472222222247E-2</c:v>
                </c:pt>
                <c:pt idx="8">
                  <c:v>4.1305662393162371E-2</c:v>
                </c:pt>
                <c:pt idx="9">
                  <c:v>4.0337152777777774E-2</c:v>
                </c:pt>
                <c:pt idx="10">
                  <c:v>5.9928091397849444E-2</c:v>
                </c:pt>
                <c:pt idx="11">
                  <c:v>6.5497222222222332E-2</c:v>
                </c:pt>
                <c:pt idx="12">
                  <c:v>4.9545258620689661E-2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DE-4C07-86E5-5DE2CB7D4559}"/>
            </c:ext>
          </c:extLst>
        </c:ser>
        <c:ser>
          <c:idx val="5"/>
          <c:order val="2"/>
          <c:tx>
            <c:strRef>
              <c:f>'LB Twist'!$P$7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32DE-4C07-86E5-5DE2CB7D4559}"/>
              </c:ext>
            </c:extLst>
          </c:dPt>
          <c:val>
            <c:numRef>
              <c:f>'LB Twist'!$Q$9:$AC$9</c:f>
              <c:numCache>
                <c:formatCode>0.000</c:formatCode>
                <c:ptCount val="13"/>
                <c:pt idx="4">
                  <c:v>9.4569444444444397E-3</c:v>
                </c:pt>
                <c:pt idx="5">
                  <c:v>4.812838541666669E-2</c:v>
                </c:pt>
                <c:pt idx="6">
                  <c:v>4.9376282051282028E-2</c:v>
                </c:pt>
                <c:pt idx="9">
                  <c:v>3.4714722222222216E-2</c:v>
                </c:pt>
                <c:pt idx="10">
                  <c:v>3.3164583333333317E-2</c:v>
                </c:pt>
                <c:pt idx="11">
                  <c:v>6.726550925925924E-2</c:v>
                </c:pt>
                <c:pt idx="12">
                  <c:v>7.9019444444444392E-2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DE-4C07-86E5-5DE2CB7D4559}"/>
            </c:ext>
          </c:extLst>
        </c:ser>
        <c:ser>
          <c:idx val="6"/>
          <c:order val="3"/>
          <c:tx>
            <c:strRef>
              <c:f>'LB Twist'!$P$17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'LB Twist'!$Q$19:$AC$19</c:f>
              <c:numCache>
                <c:formatCode>0.000</c:formatCode>
                <c:ptCount val="13"/>
                <c:pt idx="4">
                  <c:v>-4.4958333333333326E-3</c:v>
                </c:pt>
                <c:pt idx="5">
                  <c:v>-2.2348684210526299E-3</c:v>
                </c:pt>
                <c:pt idx="6">
                  <c:v>-2.3661111111111115E-2</c:v>
                </c:pt>
                <c:pt idx="8">
                  <c:v>-1.7546093749999995E-2</c:v>
                </c:pt>
                <c:pt idx="9">
                  <c:v>-2.6731712962962974E-2</c:v>
                </c:pt>
                <c:pt idx="10">
                  <c:v>-7.0500000000000033E-4</c:v>
                </c:pt>
                <c:pt idx="11">
                  <c:v>3.5326315789473692E-2</c:v>
                </c:pt>
                <c:pt idx="12">
                  <c:v>6.3871388888888866E-2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2DE-4C07-86E5-5DE2CB7D4559}"/>
            </c:ext>
          </c:extLst>
        </c:ser>
        <c:ser>
          <c:idx val="7"/>
          <c:order val="4"/>
          <c:tx>
            <c:strRef>
              <c:f>'LB Twist'!$AE$7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'LB Twist'!$AF$9:$AR$9</c:f>
              <c:numCache>
                <c:formatCode>0.000</c:formatCode>
                <c:ptCount val="13"/>
                <c:pt idx="0">
                  <c:v>4.7396944444444429E-2</c:v>
                </c:pt>
                <c:pt idx="1">
                  <c:v>2.5273863636363646E-2</c:v>
                </c:pt>
                <c:pt idx="2">
                  <c:v>4.393750000000001E-3</c:v>
                </c:pt>
                <c:pt idx="3">
                  <c:v>2.5575981182795703E-2</c:v>
                </c:pt>
                <c:pt idx="4">
                  <c:v>5.0808680555555576E-2</c:v>
                </c:pt>
                <c:pt idx="5">
                  <c:v>5.4139322916666677E-2</c:v>
                </c:pt>
                <c:pt idx="6">
                  <c:v>5.2198784722222231E-2</c:v>
                </c:pt>
                <c:pt idx="7">
                  <c:v>7.9472083333333346E-2</c:v>
                </c:pt>
                <c:pt idx="8">
                  <c:v>7.2699404761904785E-2</c:v>
                </c:pt>
                <c:pt idx="9">
                  <c:v>7.2307936507936474E-2</c:v>
                </c:pt>
                <c:pt idx="10">
                  <c:v>7.2935833333333325E-2</c:v>
                </c:pt>
                <c:pt idx="11">
                  <c:v>6.986500000000001E-2</c:v>
                </c:pt>
                <c:pt idx="12">
                  <c:v>4.9240625000000031E-2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2DE-4C07-86E5-5DE2CB7D4559}"/>
            </c:ext>
          </c:extLst>
        </c:ser>
        <c:ser>
          <c:idx val="8"/>
          <c:order val="5"/>
          <c:tx>
            <c:strRef>
              <c:f>'LB Twist'!$AE$17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'LB Twist'!$AF$19:$AR$19</c:f>
              <c:numCache>
                <c:formatCode>0.000</c:formatCode>
                <c:ptCount val="13"/>
                <c:pt idx="0">
                  <c:v>5.3844791666666704E-2</c:v>
                </c:pt>
                <c:pt idx="1">
                  <c:v>5.0361363636363607E-2</c:v>
                </c:pt>
                <c:pt idx="2">
                  <c:v>3.6909375000000001E-2</c:v>
                </c:pt>
                <c:pt idx="3">
                  <c:v>1.8052696078431362E-2</c:v>
                </c:pt>
                <c:pt idx="4">
                  <c:v>5.1088095238095252E-2</c:v>
                </c:pt>
                <c:pt idx="5">
                  <c:v>6.5200961538461569E-2</c:v>
                </c:pt>
                <c:pt idx="6">
                  <c:v>7.0028260869565234E-2</c:v>
                </c:pt>
                <c:pt idx="7">
                  <c:v>6.2523511904761866E-2</c:v>
                </c:pt>
                <c:pt idx="8">
                  <c:v>4.6440079365079392E-2</c:v>
                </c:pt>
                <c:pt idx="9">
                  <c:v>3.2941885964912238E-2</c:v>
                </c:pt>
                <c:pt idx="10">
                  <c:v>3.140888888888891E-2</c:v>
                </c:pt>
                <c:pt idx="11">
                  <c:v>2.8758333333333344E-2</c:v>
                </c:pt>
                <c:pt idx="12">
                  <c:v>2.2702777777777797E-2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2DE-4C07-86E5-5DE2CB7D4559}"/>
            </c:ext>
          </c:extLst>
        </c:ser>
        <c:ser>
          <c:idx val="3"/>
          <c:order val="6"/>
          <c:tx>
            <c:strRef>
              <c:f>'LB Twist'!$A$25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'LB Twist'!$B$25:$N$25</c:f>
              <c:numCache>
                <c:formatCode>General</c:formatCode>
                <c:ptCount val="13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2DE-4C07-86E5-5DE2CB7D4559}"/>
            </c:ext>
          </c:extLst>
        </c:ser>
        <c:ser>
          <c:idx val="4"/>
          <c:order val="7"/>
          <c:tx>
            <c:strRef>
              <c:f>'LB Twist'!$A$26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'LB Twist'!$B$26:$N$26</c:f>
              <c:numCache>
                <c:formatCode>General</c:formatCode>
                <c:ptCount val="13"/>
                <c:pt idx="0">
                  <c:v>-0.3</c:v>
                </c:pt>
                <c:pt idx="1">
                  <c:v>-0.3</c:v>
                </c:pt>
                <c:pt idx="2">
                  <c:v>-0.3</c:v>
                </c:pt>
                <c:pt idx="3">
                  <c:v>-0.3</c:v>
                </c:pt>
                <c:pt idx="4">
                  <c:v>-0.3</c:v>
                </c:pt>
                <c:pt idx="5">
                  <c:v>-0.3</c:v>
                </c:pt>
                <c:pt idx="6">
                  <c:v>-0.3</c:v>
                </c:pt>
                <c:pt idx="7">
                  <c:v>-0.3</c:v>
                </c:pt>
                <c:pt idx="8">
                  <c:v>-0.3</c:v>
                </c:pt>
                <c:pt idx="9">
                  <c:v>-0.3</c:v>
                </c:pt>
                <c:pt idx="10">
                  <c:v>-0.3</c:v>
                </c:pt>
                <c:pt idx="11">
                  <c:v>-0.3</c:v>
                </c:pt>
                <c:pt idx="12">
                  <c:v>-0.3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2DE-4C07-86E5-5DE2CB7D4559}"/>
            </c:ext>
          </c:extLst>
        </c:ser>
        <c:ser>
          <c:idx val="2"/>
          <c:order val="8"/>
          <c:tx>
            <c:strRef>
              <c:f>'LB Twist'!$A$24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'LB Twist'!$B$24:$N$24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2DE-4C07-86E5-5DE2CB7D4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30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'LB Twist'!$A$7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'LB Twist'!$B$8:$N$8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'LB Twist'!$B$10:$N$10</c:f>
              <c:numCache>
                <c:formatCode>0.000</c:formatCode>
                <c:ptCount val="13"/>
                <c:pt idx="0">
                  <c:v>5.3200464637036489E-2</c:v>
                </c:pt>
                <c:pt idx="1">
                  <c:v>5.7587672654051118E-2</c:v>
                </c:pt>
                <c:pt idx="2">
                  <c:v>6.2032205723384651E-2</c:v>
                </c:pt>
                <c:pt idx="3">
                  <c:v>5.0128097590178118E-2</c:v>
                </c:pt>
                <c:pt idx="4">
                  <c:v>4.6582662967309355E-2</c:v>
                </c:pt>
                <c:pt idx="5">
                  <c:v>4.8165091266447337E-2</c:v>
                </c:pt>
                <c:pt idx="6">
                  <c:v>4.2049283929982376E-2</c:v>
                </c:pt>
                <c:pt idx="7">
                  <c:v>4.6203002426572458E-2</c:v>
                </c:pt>
                <c:pt idx="8">
                  <c:v>4.4733567481458118E-2</c:v>
                </c:pt>
                <c:pt idx="9">
                  <c:v>3.5527932236432504E-2</c:v>
                </c:pt>
                <c:pt idx="10">
                  <c:v>3.8713474299640255E-2</c:v>
                </c:pt>
                <c:pt idx="11">
                  <c:v>5.4702591707424232E-2</c:v>
                </c:pt>
                <c:pt idx="12">
                  <c:v>4.2642921093344187E-2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ED-4CC5-94C4-60E2EDC9668F}"/>
            </c:ext>
          </c:extLst>
        </c:ser>
        <c:ser>
          <c:idx val="1"/>
          <c:order val="1"/>
          <c:tx>
            <c:strRef>
              <c:f>'LB Twist'!$A$17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'LB Twist'!$B$20:$N$20</c:f>
              <c:numCache>
                <c:formatCode>0.000</c:formatCode>
                <c:ptCount val="13"/>
                <c:pt idx="0">
                  <c:v>4.2562907887311222E-2</c:v>
                </c:pt>
                <c:pt idx="1">
                  <c:v>4.5679392175732539E-2</c:v>
                </c:pt>
                <c:pt idx="2">
                  <c:v>4.0493605545882237E-2</c:v>
                </c:pt>
                <c:pt idx="3">
                  <c:v>5.0837992435630655E-2</c:v>
                </c:pt>
                <c:pt idx="4">
                  <c:v>6.0640485315507364E-2</c:v>
                </c:pt>
                <c:pt idx="5">
                  <c:v>4.3316492157444444E-2</c:v>
                </c:pt>
                <c:pt idx="6">
                  <c:v>5.4576778985434372E-2</c:v>
                </c:pt>
                <c:pt idx="7">
                  <c:v>4.7540214779769281E-2</c:v>
                </c:pt>
                <c:pt idx="8">
                  <c:v>4.8089493221257246E-2</c:v>
                </c:pt>
                <c:pt idx="9">
                  <c:v>4.1737221278947981E-2</c:v>
                </c:pt>
                <c:pt idx="10">
                  <c:v>4.3731367389954E-2</c:v>
                </c:pt>
                <c:pt idx="11">
                  <c:v>4.1104177867403266E-2</c:v>
                </c:pt>
                <c:pt idx="12">
                  <c:v>3.6441371546921633E-2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ED-4CC5-94C4-60E2EDC9668F}"/>
            </c:ext>
          </c:extLst>
        </c:ser>
        <c:ser>
          <c:idx val="5"/>
          <c:order val="2"/>
          <c:tx>
            <c:strRef>
              <c:f>'LB Twist'!$P$7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89ED-4CC5-94C4-60E2EDC9668F}"/>
              </c:ext>
            </c:extLst>
          </c:dPt>
          <c:val>
            <c:numRef>
              <c:f>'LB Twist'!$Q$10:$AC$10</c:f>
              <c:numCache>
                <c:formatCode>0.000</c:formatCode>
                <c:ptCount val="13"/>
                <c:pt idx="4">
                  <c:v>5.6847359228536079E-2</c:v>
                </c:pt>
                <c:pt idx="5">
                  <c:v>5.2690496876513532E-2</c:v>
                </c:pt>
                <c:pt idx="6">
                  <c:v>4.5909862914416476E-2</c:v>
                </c:pt>
                <c:pt idx="9">
                  <c:v>3.6143750908388582E-2</c:v>
                </c:pt>
                <c:pt idx="10">
                  <c:v>3.7661623388321762E-2</c:v>
                </c:pt>
                <c:pt idx="11">
                  <c:v>3.8797265794779011E-2</c:v>
                </c:pt>
                <c:pt idx="12">
                  <c:v>3.7804140607138048E-2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ED-4CC5-94C4-60E2EDC9668F}"/>
            </c:ext>
          </c:extLst>
        </c:ser>
        <c:ser>
          <c:idx val="6"/>
          <c:order val="3"/>
          <c:tx>
            <c:strRef>
              <c:f>'LB Twist'!$P$17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'LB Twist'!$Q$20:$AC$20</c:f>
              <c:numCache>
                <c:formatCode>0.000</c:formatCode>
                <c:ptCount val="13"/>
                <c:pt idx="4">
                  <c:v>5.3570462898180654E-2</c:v>
                </c:pt>
                <c:pt idx="5">
                  <c:v>5.0720273502402102E-2</c:v>
                </c:pt>
                <c:pt idx="6">
                  <c:v>4.7072235635904618E-2</c:v>
                </c:pt>
                <c:pt idx="8">
                  <c:v>4.5467670037554475E-2</c:v>
                </c:pt>
                <c:pt idx="9">
                  <c:v>4.2401733962169813E-2</c:v>
                </c:pt>
                <c:pt idx="10">
                  <c:v>4.8025083134002507E-2</c:v>
                </c:pt>
                <c:pt idx="11">
                  <c:v>4.9243165291593727E-2</c:v>
                </c:pt>
                <c:pt idx="12">
                  <c:v>4.174899179159134E-2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9ED-4CC5-94C4-60E2EDC9668F}"/>
            </c:ext>
          </c:extLst>
        </c:ser>
        <c:ser>
          <c:idx val="7"/>
          <c:order val="4"/>
          <c:tx>
            <c:strRef>
              <c:f>'LB Twist'!$AE$7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'LB Twist'!$AF$10:$AR$10</c:f>
              <c:numCache>
                <c:formatCode>0.000</c:formatCode>
                <c:ptCount val="13"/>
                <c:pt idx="0">
                  <c:v>4.3902659059921703E-2</c:v>
                </c:pt>
                <c:pt idx="1">
                  <c:v>4.3126106958144991E-2</c:v>
                </c:pt>
                <c:pt idx="2">
                  <c:v>4.7622972754709621E-2</c:v>
                </c:pt>
                <c:pt idx="3">
                  <c:v>5.0050113428619529E-2</c:v>
                </c:pt>
                <c:pt idx="4">
                  <c:v>4.0209538638936587E-2</c:v>
                </c:pt>
                <c:pt idx="5">
                  <c:v>3.7732792015355045E-2</c:v>
                </c:pt>
                <c:pt idx="6">
                  <c:v>5.6792108899944377E-2</c:v>
                </c:pt>
                <c:pt idx="7">
                  <c:v>3.6256816583638878E-2</c:v>
                </c:pt>
                <c:pt idx="8">
                  <c:v>4.2617915240496837E-2</c:v>
                </c:pt>
                <c:pt idx="9">
                  <c:v>3.9723827630506983E-2</c:v>
                </c:pt>
                <c:pt idx="10">
                  <c:v>4.0464779449191177E-2</c:v>
                </c:pt>
                <c:pt idx="11">
                  <c:v>4.2209273703901526E-2</c:v>
                </c:pt>
                <c:pt idx="12">
                  <c:v>4.5273229291381112E-2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9ED-4CC5-94C4-60E2EDC9668F}"/>
            </c:ext>
          </c:extLst>
        </c:ser>
        <c:ser>
          <c:idx val="8"/>
          <c:order val="5"/>
          <c:tx>
            <c:strRef>
              <c:f>'LB Twist'!$AE$17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'LB Twist'!$AF$20:$AR$20</c:f>
              <c:numCache>
                <c:formatCode>0.000</c:formatCode>
                <c:ptCount val="13"/>
                <c:pt idx="0">
                  <c:v>4.4106680239300894E-2</c:v>
                </c:pt>
                <c:pt idx="1">
                  <c:v>4.4981476792199583E-2</c:v>
                </c:pt>
                <c:pt idx="2">
                  <c:v>5.5288813174742157E-2</c:v>
                </c:pt>
                <c:pt idx="3">
                  <c:v>4.7819017349081214E-2</c:v>
                </c:pt>
                <c:pt idx="4">
                  <c:v>4.8913383462342745E-2</c:v>
                </c:pt>
                <c:pt idx="5">
                  <c:v>4.4847966459311064E-2</c:v>
                </c:pt>
                <c:pt idx="6">
                  <c:v>4.3228576182715223E-2</c:v>
                </c:pt>
                <c:pt idx="7">
                  <c:v>4.4564643111882032E-2</c:v>
                </c:pt>
                <c:pt idx="8">
                  <c:v>4.4106445217623587E-2</c:v>
                </c:pt>
                <c:pt idx="9">
                  <c:v>4.2579273448760641E-2</c:v>
                </c:pt>
                <c:pt idx="10">
                  <c:v>4.4334099113051709E-2</c:v>
                </c:pt>
                <c:pt idx="11">
                  <c:v>4.2803026049535502E-2</c:v>
                </c:pt>
                <c:pt idx="12">
                  <c:v>4.0009259973503117E-2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9ED-4CC5-94C4-60E2EDC96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0.1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  <c:majorUnit val="2.0000000000000004E-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'LB Twist'!$A$7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'LB Twist'!$B$8:$N$8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'LB Twist'!$B$13:$N$13</c:f>
              <c:numCache>
                <c:formatCode>0.00</c:formatCode>
                <c:ptCount val="13"/>
                <c:pt idx="0">
                  <c:v>1.544846922574777</c:v>
                </c:pt>
                <c:pt idx="1">
                  <c:v>1.4060674628093626</c:v>
                </c:pt>
                <c:pt idx="2">
                  <c:v>1.4242121939607106</c:v>
                </c:pt>
                <c:pt idx="3">
                  <c:v>1.8040304597605095</c:v>
                </c:pt>
                <c:pt idx="4">
                  <c:v>1.9299046052504645</c:v>
                </c:pt>
                <c:pt idx="5">
                  <c:v>1.7088098765311761</c:v>
                </c:pt>
                <c:pt idx="6">
                  <c:v>1.8365952047151923</c:v>
                </c:pt>
                <c:pt idx="7">
                  <c:v>1.6635901215530833</c:v>
                </c:pt>
                <c:pt idx="8">
                  <c:v>1.8482256597799152</c:v>
                </c:pt>
                <c:pt idx="9">
                  <c:v>2.3913902511479814</c:v>
                </c:pt>
                <c:pt idx="10">
                  <c:v>2.0949898319404698</c:v>
                </c:pt>
                <c:pt idx="11">
                  <c:v>1.5810893019890353</c:v>
                </c:pt>
                <c:pt idx="12">
                  <c:v>2.0555257187910425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46-46CD-8689-3E5980D4CB63}"/>
            </c:ext>
          </c:extLst>
        </c:ser>
        <c:ser>
          <c:idx val="1"/>
          <c:order val="1"/>
          <c:tx>
            <c:strRef>
              <c:f>'LB Twist'!$A$17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'LB Twist'!$B$23:$N$23</c:f>
              <c:numCache>
                <c:formatCode>0.00</c:formatCode>
                <c:ptCount val="13"/>
                <c:pt idx="0">
                  <c:v>1.9389195025642194</c:v>
                </c:pt>
                <c:pt idx="1">
                  <c:v>1.767306009132982</c:v>
                </c:pt>
                <c:pt idx="2">
                  <c:v>2.4279357614740897</c:v>
                </c:pt>
                <c:pt idx="3">
                  <c:v>1.8847854135574806</c:v>
                </c:pt>
                <c:pt idx="4">
                  <c:v>1.3967697192742197</c:v>
                </c:pt>
                <c:pt idx="5">
                  <c:v>1.8617422255467109</c:v>
                </c:pt>
                <c:pt idx="6">
                  <c:v>1.5503502206975432</c:v>
                </c:pt>
                <c:pt idx="7">
                  <c:v>1.7617823067745451</c:v>
                </c:pt>
                <c:pt idx="8">
                  <c:v>1.7931452401088841</c:v>
                </c:pt>
                <c:pt idx="9">
                  <c:v>2.0737912049517511</c:v>
                </c:pt>
                <c:pt idx="10">
                  <c:v>1.8298986359258766</c:v>
                </c:pt>
                <c:pt idx="11">
                  <c:v>1.9016945879504281</c:v>
                </c:pt>
                <c:pt idx="12">
                  <c:v>2.2909377514951355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46-46CD-8689-3E5980D4CB63}"/>
            </c:ext>
          </c:extLst>
        </c:ser>
        <c:ser>
          <c:idx val="5"/>
          <c:order val="2"/>
          <c:tx>
            <c:strRef>
              <c:f>'LB Twist'!$P$7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B146-46CD-8689-3E5980D4CB63}"/>
              </c:ext>
            </c:extLst>
          </c:dPt>
          <c:val>
            <c:numRef>
              <c:f>'LB Twist'!$Q$13:$AC$13</c:f>
              <c:numCache>
                <c:formatCode>0.00</c:formatCode>
                <c:ptCount val="13"/>
                <c:pt idx="4">
                  <c:v>1.7036443996605184</c:v>
                </c:pt>
                <c:pt idx="5">
                  <c:v>1.5934031720724675</c:v>
                </c:pt>
                <c:pt idx="6">
                  <c:v>1.819679563669661</c:v>
                </c:pt>
                <c:pt idx="9">
                  <c:v>2.446575789824919</c:v>
                </c:pt>
                <c:pt idx="10">
                  <c:v>2.3616915811565704</c:v>
                </c:pt>
                <c:pt idx="11">
                  <c:v>1.9995781143599738</c:v>
                </c:pt>
                <c:pt idx="12">
                  <c:v>1.9484687127440463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46-46CD-8689-3E5980D4CB63}"/>
            </c:ext>
          </c:extLst>
        </c:ser>
        <c:ser>
          <c:idx val="6"/>
          <c:order val="3"/>
          <c:tx>
            <c:strRef>
              <c:f>'LB Twist'!$P$17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'LB Twist'!$Q$23:$AC$23</c:f>
              <c:numCache>
                <c:formatCode>0.00</c:formatCode>
                <c:ptCount val="13"/>
                <c:pt idx="4">
                  <c:v>1.8387257372800145</c:v>
                </c:pt>
                <c:pt idx="5">
                  <c:v>1.9569106593036889</c:v>
                </c:pt>
                <c:pt idx="6">
                  <c:v>1.9568427485671249</c:v>
                </c:pt>
                <c:pt idx="8">
                  <c:v>2.0707307413282479</c:v>
                </c:pt>
                <c:pt idx="9">
                  <c:v>2.1482477366046937</c:v>
                </c:pt>
                <c:pt idx="10">
                  <c:v>2.0773519479733045</c:v>
                </c:pt>
                <c:pt idx="11">
                  <c:v>1.7916102850230371</c:v>
                </c:pt>
                <c:pt idx="12">
                  <c:v>1.885303899791178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146-46CD-8689-3E5980D4CB63}"/>
            </c:ext>
          </c:extLst>
        </c:ser>
        <c:ser>
          <c:idx val="7"/>
          <c:order val="4"/>
          <c:tx>
            <c:strRef>
              <c:f>'LB Twist'!$AE$7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'LB Twist'!$AF$13:$AR$13</c:f>
              <c:numCache>
                <c:formatCode>0.00</c:formatCode>
                <c:ptCount val="13"/>
                <c:pt idx="0">
                  <c:v>1.9179024761027466</c:v>
                </c:pt>
                <c:pt idx="1">
                  <c:v>2.1234325388274691</c:v>
                </c:pt>
                <c:pt idx="2">
                  <c:v>2.0690732007468418</c:v>
                </c:pt>
                <c:pt idx="3">
                  <c:v>1.8276616509476538</c:v>
                </c:pt>
                <c:pt idx="4">
                  <c:v>2.0657728479310129</c:v>
                </c:pt>
                <c:pt idx="5">
                  <c:v>2.1719452669822963</c:v>
                </c:pt>
                <c:pt idx="6">
                  <c:v>1.4544345454421659</c:v>
                </c:pt>
                <c:pt idx="7">
                  <c:v>2.0274616605123326</c:v>
                </c:pt>
                <c:pt idx="8">
                  <c:v>1.7778172548282958</c:v>
                </c:pt>
                <c:pt idx="9">
                  <c:v>1.9106254111088501</c:v>
                </c:pt>
                <c:pt idx="10">
                  <c:v>1.8704675173280461</c:v>
                </c:pt>
                <c:pt idx="11">
                  <c:v>1.8174126189614106</c:v>
                </c:pt>
                <c:pt idx="12">
                  <c:v>1.8462667594433357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146-46CD-8689-3E5980D4CB63}"/>
            </c:ext>
          </c:extLst>
        </c:ser>
        <c:ser>
          <c:idx val="8"/>
          <c:order val="5"/>
          <c:tx>
            <c:strRef>
              <c:f>'LB Twist'!$AE$17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'LB Twist'!$AF$23:$AR$23</c:f>
              <c:numCache>
                <c:formatCode>0.00</c:formatCode>
                <c:ptCount val="13"/>
                <c:pt idx="0">
                  <c:v>1.8603017879817574</c:v>
                </c:pt>
                <c:pt idx="1">
                  <c:v>1.8499365677186717</c:v>
                </c:pt>
                <c:pt idx="2">
                  <c:v>1.5861594771953427</c:v>
                </c:pt>
                <c:pt idx="3">
                  <c:v>1.9653777900630292</c:v>
                </c:pt>
                <c:pt idx="4">
                  <c:v>1.6962767456990997</c:v>
                </c:pt>
                <c:pt idx="5">
                  <c:v>1.7451481601703025</c:v>
                </c:pt>
                <c:pt idx="6">
                  <c:v>1.7733002829610356</c:v>
                </c:pt>
                <c:pt idx="7">
                  <c:v>1.7762697923182442</c:v>
                </c:pt>
                <c:pt idx="8">
                  <c:v>1.9162726247365303</c:v>
                </c:pt>
                <c:pt idx="9">
                  <c:v>2.0906737981838517</c:v>
                </c:pt>
                <c:pt idx="10">
                  <c:v>2.0194471560608096</c:v>
                </c:pt>
                <c:pt idx="11">
                  <c:v>2.1123246936852977</c:v>
                </c:pt>
                <c:pt idx="12">
                  <c:v>2.3102753579701925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146-46CD-8689-3E5980D4C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'Tip tab Height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'Tip tab Height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'Tip tab Height '!$B$9:$N$9</c:f>
              <c:numCache>
                <c:formatCode>0.000</c:formatCode>
                <c:ptCount val="13"/>
                <c:pt idx="0">
                  <c:v>0.32260101010101039</c:v>
                </c:pt>
                <c:pt idx="1">
                  <c:v>0.32482208333333362</c:v>
                </c:pt>
                <c:pt idx="2">
                  <c:v>0.32384285714285704</c:v>
                </c:pt>
                <c:pt idx="3">
                  <c:v>0.32388951149425277</c:v>
                </c:pt>
                <c:pt idx="4">
                  <c:v>0.32553433908045987</c:v>
                </c:pt>
                <c:pt idx="5">
                  <c:v>0.32675539215686306</c:v>
                </c:pt>
                <c:pt idx="6">
                  <c:v>0.32610595238095191</c:v>
                </c:pt>
                <c:pt idx="7">
                  <c:v>0.32426935483870994</c:v>
                </c:pt>
                <c:pt idx="8">
                  <c:v>0.3247949242424234</c:v>
                </c:pt>
                <c:pt idx="9">
                  <c:v>0.32294559523809557</c:v>
                </c:pt>
                <c:pt idx="10">
                  <c:v>0.32114116161616141</c:v>
                </c:pt>
                <c:pt idx="11">
                  <c:v>0.32205109126984149</c:v>
                </c:pt>
                <c:pt idx="12">
                  <c:v>0.3170209821428574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65-4993-B539-5BDECBC1962C}"/>
            </c:ext>
          </c:extLst>
        </c:ser>
        <c:ser>
          <c:idx val="1"/>
          <c:order val="1"/>
          <c:tx>
            <c:strRef>
              <c:f>'Tip tab Height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'Tip tab Height '!$B$19:$N$19</c:f>
              <c:numCache>
                <c:formatCode>0.000</c:formatCode>
                <c:ptCount val="13"/>
                <c:pt idx="0">
                  <c:v>0.32539848484848483</c:v>
                </c:pt>
                <c:pt idx="1">
                  <c:v>0.32627529761904739</c:v>
                </c:pt>
                <c:pt idx="2">
                  <c:v>0.32618035714285731</c:v>
                </c:pt>
                <c:pt idx="3">
                  <c:v>0.32296471354166667</c:v>
                </c:pt>
                <c:pt idx="4">
                  <c:v>0.32424047619047602</c:v>
                </c:pt>
                <c:pt idx="5">
                  <c:v>0.32741938405797077</c:v>
                </c:pt>
                <c:pt idx="6">
                  <c:v>0.32728223684210517</c:v>
                </c:pt>
                <c:pt idx="7">
                  <c:v>0.32762972222222214</c:v>
                </c:pt>
                <c:pt idx="8">
                  <c:v>0.32838974358974377</c:v>
                </c:pt>
                <c:pt idx="9">
                  <c:v>0.33024386574074072</c:v>
                </c:pt>
                <c:pt idx="10">
                  <c:v>0.33006048387096765</c:v>
                </c:pt>
                <c:pt idx="11">
                  <c:v>0.32598134920634925</c:v>
                </c:pt>
                <c:pt idx="12">
                  <c:v>0.32523146551724164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65-4993-B539-5BDECBC1962C}"/>
            </c:ext>
          </c:extLst>
        </c:ser>
        <c:ser>
          <c:idx val="5"/>
          <c:order val="2"/>
          <c:tx>
            <c:strRef>
              <c:f>'Tip tab Height 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2065-4993-B539-5BDECBC1962C}"/>
              </c:ext>
            </c:extLst>
          </c:dPt>
          <c:val>
            <c:numRef>
              <c:f>'Tip tab Height '!$Q$9:$AC$9</c:f>
              <c:numCache>
                <c:formatCode>0.000</c:formatCode>
                <c:ptCount val="13"/>
                <c:pt idx="4">
                  <c:v>0.31981979166666669</c:v>
                </c:pt>
                <c:pt idx="5">
                  <c:v>0.31922031250000021</c:v>
                </c:pt>
                <c:pt idx="6">
                  <c:v>0.3172339743589741</c:v>
                </c:pt>
                <c:pt idx="9">
                  <c:v>0.32351305555555571</c:v>
                </c:pt>
                <c:pt idx="10">
                  <c:v>0.32467529761904756</c:v>
                </c:pt>
                <c:pt idx="11">
                  <c:v>0.32212638888888911</c:v>
                </c:pt>
                <c:pt idx="12">
                  <c:v>0.31981277777777767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65-4993-B539-5BDECBC1962C}"/>
            </c:ext>
          </c:extLst>
        </c:ser>
        <c:ser>
          <c:idx val="6"/>
          <c:order val="3"/>
          <c:tx>
            <c:strRef>
              <c:f>'Tip tab Height 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'Tip tab Height '!$Q$19:$AC$19</c:f>
              <c:numCache>
                <c:formatCode>0.000</c:formatCode>
                <c:ptCount val="13"/>
                <c:pt idx="4">
                  <c:v>0.32474111111111115</c:v>
                </c:pt>
                <c:pt idx="5">
                  <c:v>0.3268640350877195</c:v>
                </c:pt>
                <c:pt idx="6">
                  <c:v>0.32745138888888875</c:v>
                </c:pt>
                <c:pt idx="8">
                  <c:v>0.32049531250000013</c:v>
                </c:pt>
                <c:pt idx="9">
                  <c:v>0.31936782407407405</c:v>
                </c:pt>
                <c:pt idx="10">
                  <c:v>0.3215258333333334</c:v>
                </c:pt>
                <c:pt idx="11">
                  <c:v>0.32193201754385947</c:v>
                </c:pt>
                <c:pt idx="12">
                  <c:v>0.31926888888888877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65-4993-B539-5BDECBC1962C}"/>
            </c:ext>
          </c:extLst>
        </c:ser>
        <c:ser>
          <c:idx val="7"/>
          <c:order val="4"/>
          <c:tx>
            <c:strRef>
              <c:f>'Tip tab Height 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'Tip tab Height '!$AF$9:$AR$9</c:f>
              <c:numCache>
                <c:formatCode>0.000</c:formatCode>
                <c:ptCount val="13"/>
                <c:pt idx="0">
                  <c:v>0.326066111111111</c:v>
                </c:pt>
                <c:pt idx="1">
                  <c:v>0.32820378787878784</c:v>
                </c:pt>
                <c:pt idx="2">
                  <c:v>0.32709458333333347</c:v>
                </c:pt>
                <c:pt idx="3">
                  <c:v>0.32532876344086009</c:v>
                </c:pt>
                <c:pt idx="4">
                  <c:v>0.32658749999999998</c:v>
                </c:pt>
                <c:pt idx="5">
                  <c:v>0.32718281250000031</c:v>
                </c:pt>
                <c:pt idx="6">
                  <c:v>0.32666857638888913</c:v>
                </c:pt>
                <c:pt idx="7">
                  <c:v>0.32587625000000003</c:v>
                </c:pt>
                <c:pt idx="8">
                  <c:v>0.32689305555555553</c:v>
                </c:pt>
                <c:pt idx="9">
                  <c:v>0.32679920634920645</c:v>
                </c:pt>
                <c:pt idx="10">
                  <c:v>0.32802166666666654</c:v>
                </c:pt>
                <c:pt idx="11">
                  <c:v>0.32945666666666662</c:v>
                </c:pt>
                <c:pt idx="12">
                  <c:v>0.32694661458333346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065-4993-B539-5BDECBC1962C}"/>
            </c:ext>
          </c:extLst>
        </c:ser>
        <c:ser>
          <c:idx val="8"/>
          <c:order val="5"/>
          <c:tx>
            <c:strRef>
              <c:f>'Tip tab Height 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'Tip tab Height '!$AF$19:$AR$19</c:f>
              <c:numCache>
                <c:formatCode>0.000</c:formatCode>
                <c:ptCount val="13"/>
                <c:pt idx="0">
                  <c:v>0.3159153645833333</c:v>
                </c:pt>
                <c:pt idx="1">
                  <c:v>0.32002954545454543</c:v>
                </c:pt>
                <c:pt idx="2">
                  <c:v>0.32150208333333313</c:v>
                </c:pt>
                <c:pt idx="3">
                  <c:v>0.31897107843137262</c:v>
                </c:pt>
                <c:pt idx="4">
                  <c:v>0.32844226190476189</c:v>
                </c:pt>
                <c:pt idx="5">
                  <c:v>0.32931378205128203</c:v>
                </c:pt>
                <c:pt idx="6">
                  <c:v>0.32694257246376784</c:v>
                </c:pt>
                <c:pt idx="7">
                  <c:v>0.32786071428571428</c:v>
                </c:pt>
                <c:pt idx="8">
                  <c:v>0.32785059523809534</c:v>
                </c:pt>
                <c:pt idx="9">
                  <c:v>0.32421600877192996</c:v>
                </c:pt>
                <c:pt idx="10">
                  <c:v>0.32457027777777786</c:v>
                </c:pt>
                <c:pt idx="11">
                  <c:v>0.32430083333333337</c:v>
                </c:pt>
                <c:pt idx="12">
                  <c:v>0.32079861111111119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065-4993-B539-5BDECBC1962C}"/>
            </c:ext>
          </c:extLst>
        </c:ser>
        <c:ser>
          <c:idx val="3"/>
          <c:order val="6"/>
          <c:tx>
            <c:strRef>
              <c:f>'Tip tab Height 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'Tip tab Height '!$B$25:$N$25</c:f>
              <c:numCache>
                <c:formatCode>General</c:formatCode>
                <c:ptCount val="13"/>
                <c:pt idx="0">
                  <c:v>0.35499999999999998</c:v>
                </c:pt>
                <c:pt idx="1">
                  <c:v>0.35499999999999998</c:v>
                </c:pt>
                <c:pt idx="2">
                  <c:v>0.35499999999999998</c:v>
                </c:pt>
                <c:pt idx="3">
                  <c:v>0.35499999999999998</c:v>
                </c:pt>
                <c:pt idx="4">
                  <c:v>0.35499999999999998</c:v>
                </c:pt>
                <c:pt idx="5">
                  <c:v>0.35499999999999998</c:v>
                </c:pt>
                <c:pt idx="6">
                  <c:v>0.35499999999999998</c:v>
                </c:pt>
                <c:pt idx="7">
                  <c:v>0.35499999999999998</c:v>
                </c:pt>
                <c:pt idx="8">
                  <c:v>0.35499999999999998</c:v>
                </c:pt>
                <c:pt idx="9">
                  <c:v>0.35499999999999998</c:v>
                </c:pt>
                <c:pt idx="10">
                  <c:v>0.35499999999999998</c:v>
                </c:pt>
                <c:pt idx="11">
                  <c:v>0.35499999999999998</c:v>
                </c:pt>
                <c:pt idx="12">
                  <c:v>0.35499999999999998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065-4993-B539-5BDECBC1962C}"/>
            </c:ext>
          </c:extLst>
        </c:ser>
        <c:ser>
          <c:idx val="4"/>
          <c:order val="7"/>
          <c:tx>
            <c:strRef>
              <c:f>'Tip tab Height 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'Tip tab Height '!$B$26:$N$26</c:f>
              <c:numCache>
                <c:formatCode>General</c:formatCode>
                <c:ptCount val="13"/>
                <c:pt idx="0">
                  <c:v>0.28500000000000003</c:v>
                </c:pt>
                <c:pt idx="1">
                  <c:v>0.28500000000000003</c:v>
                </c:pt>
                <c:pt idx="2">
                  <c:v>0.28500000000000003</c:v>
                </c:pt>
                <c:pt idx="3">
                  <c:v>0.28500000000000003</c:v>
                </c:pt>
                <c:pt idx="4">
                  <c:v>0.28500000000000003</c:v>
                </c:pt>
                <c:pt idx="5">
                  <c:v>0.28500000000000003</c:v>
                </c:pt>
                <c:pt idx="6">
                  <c:v>0.28500000000000003</c:v>
                </c:pt>
                <c:pt idx="7">
                  <c:v>0.28500000000000003</c:v>
                </c:pt>
                <c:pt idx="8">
                  <c:v>0.28500000000000003</c:v>
                </c:pt>
                <c:pt idx="9">
                  <c:v>0.28500000000000003</c:v>
                </c:pt>
                <c:pt idx="10">
                  <c:v>0.28500000000000003</c:v>
                </c:pt>
                <c:pt idx="11">
                  <c:v>0.28500000000000003</c:v>
                </c:pt>
                <c:pt idx="12">
                  <c:v>0.28500000000000003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065-4993-B539-5BDECBC1962C}"/>
            </c:ext>
          </c:extLst>
        </c:ser>
        <c:ser>
          <c:idx val="2"/>
          <c:order val="8"/>
          <c:tx>
            <c:strRef>
              <c:f>'Tip tab Height 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'Tip tab Height '!$B$24:$N$24</c:f>
              <c:numCache>
                <c:formatCode>General</c:formatCode>
                <c:ptCount val="13"/>
                <c:pt idx="0">
                  <c:v>0.32</c:v>
                </c:pt>
                <c:pt idx="1">
                  <c:v>0.32</c:v>
                </c:pt>
                <c:pt idx="2">
                  <c:v>0.32</c:v>
                </c:pt>
                <c:pt idx="3">
                  <c:v>0.32</c:v>
                </c:pt>
                <c:pt idx="4">
                  <c:v>0.32</c:v>
                </c:pt>
                <c:pt idx="5">
                  <c:v>0.32</c:v>
                </c:pt>
                <c:pt idx="6">
                  <c:v>0.32</c:v>
                </c:pt>
                <c:pt idx="7">
                  <c:v>0.32</c:v>
                </c:pt>
                <c:pt idx="8">
                  <c:v>0.32</c:v>
                </c:pt>
                <c:pt idx="9">
                  <c:v>0.32</c:v>
                </c:pt>
                <c:pt idx="10">
                  <c:v>0.32</c:v>
                </c:pt>
                <c:pt idx="11">
                  <c:v>0.32</c:v>
                </c:pt>
                <c:pt idx="12">
                  <c:v>0.32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065-4993-B539-5BDECBC19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0.27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'Tip tab Height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'Tip tab Height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'Tip tab Height '!$B$10:$N$10</c:f>
              <c:numCache>
                <c:formatCode>0.000</c:formatCode>
                <c:ptCount val="13"/>
                <c:pt idx="0">
                  <c:v>2.5220291611433862E-3</c:v>
                </c:pt>
                <c:pt idx="1">
                  <c:v>2.5440363424333069E-3</c:v>
                </c:pt>
                <c:pt idx="2">
                  <c:v>3.0125820021751149E-3</c:v>
                </c:pt>
                <c:pt idx="3">
                  <c:v>3.1896941586564342E-3</c:v>
                </c:pt>
                <c:pt idx="4">
                  <c:v>2.9187484496265102E-3</c:v>
                </c:pt>
                <c:pt idx="5">
                  <c:v>2.8063669875714693E-3</c:v>
                </c:pt>
                <c:pt idx="6">
                  <c:v>2.522700966172158E-3</c:v>
                </c:pt>
                <c:pt idx="7">
                  <c:v>5.1896056806099277E-3</c:v>
                </c:pt>
                <c:pt idx="8">
                  <c:v>4.8838205126122119E-3</c:v>
                </c:pt>
                <c:pt idx="9">
                  <c:v>3.4577345374627181E-3</c:v>
                </c:pt>
                <c:pt idx="10">
                  <c:v>3.7191815181226088E-3</c:v>
                </c:pt>
                <c:pt idx="11">
                  <c:v>4.1140057723752935E-3</c:v>
                </c:pt>
                <c:pt idx="12">
                  <c:v>2.8488850936601254E-3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A5-4BE1-A719-CBF99F7A581B}"/>
            </c:ext>
          </c:extLst>
        </c:ser>
        <c:ser>
          <c:idx val="1"/>
          <c:order val="1"/>
          <c:tx>
            <c:strRef>
              <c:f>'Tip tab Height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'Tip tab Height '!$B$20:$N$20</c:f>
              <c:numCache>
                <c:formatCode>0.000</c:formatCode>
                <c:ptCount val="13"/>
                <c:pt idx="0">
                  <c:v>3.1570037688020492E-3</c:v>
                </c:pt>
                <c:pt idx="1">
                  <c:v>2.8166764246513286E-3</c:v>
                </c:pt>
                <c:pt idx="2">
                  <c:v>2.4591332616658483E-3</c:v>
                </c:pt>
                <c:pt idx="3">
                  <c:v>4.06269538484786E-3</c:v>
                </c:pt>
                <c:pt idx="4">
                  <c:v>3.9041189315036219E-3</c:v>
                </c:pt>
                <c:pt idx="5">
                  <c:v>2.9725124849059002E-3</c:v>
                </c:pt>
                <c:pt idx="6">
                  <c:v>3.7770745619868326E-3</c:v>
                </c:pt>
                <c:pt idx="7">
                  <c:v>4.4963567301590087E-3</c:v>
                </c:pt>
                <c:pt idx="8">
                  <c:v>3.2629374808142084E-3</c:v>
                </c:pt>
                <c:pt idx="9">
                  <c:v>2.4468977896670639E-3</c:v>
                </c:pt>
                <c:pt idx="10">
                  <c:v>3.8023365745799287E-3</c:v>
                </c:pt>
                <c:pt idx="11">
                  <c:v>3.4354437051017021E-3</c:v>
                </c:pt>
                <c:pt idx="12">
                  <c:v>2.7162926769261999E-3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A5-4BE1-A719-CBF99F7A581B}"/>
            </c:ext>
          </c:extLst>
        </c:ser>
        <c:ser>
          <c:idx val="5"/>
          <c:order val="2"/>
          <c:tx>
            <c:strRef>
              <c:f>'Tip tab Height 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D6A5-4BE1-A719-CBF99F7A581B}"/>
              </c:ext>
            </c:extLst>
          </c:dPt>
          <c:val>
            <c:numRef>
              <c:f>'Tip tab Height '!$Q$10:$AC$10</c:f>
              <c:numCache>
                <c:formatCode>0.000</c:formatCode>
                <c:ptCount val="13"/>
                <c:pt idx="4">
                  <c:v>3.0911344441107592E-3</c:v>
                </c:pt>
                <c:pt idx="5">
                  <c:v>3.5988907351430788E-3</c:v>
                </c:pt>
                <c:pt idx="6">
                  <c:v>2.5371958796703681E-3</c:v>
                </c:pt>
                <c:pt idx="9">
                  <c:v>2.6480079435923891E-3</c:v>
                </c:pt>
                <c:pt idx="10">
                  <c:v>3.1734368441322137E-3</c:v>
                </c:pt>
                <c:pt idx="11">
                  <c:v>3.4271805484957477E-3</c:v>
                </c:pt>
                <c:pt idx="12">
                  <c:v>2.6317544600937704E-3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A5-4BE1-A719-CBF99F7A581B}"/>
            </c:ext>
          </c:extLst>
        </c:ser>
        <c:ser>
          <c:idx val="6"/>
          <c:order val="3"/>
          <c:tx>
            <c:strRef>
              <c:f>'Tip tab Height 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'Tip tab Height '!$Q$20:$AC$20</c:f>
              <c:numCache>
                <c:formatCode>0.000</c:formatCode>
                <c:ptCount val="13"/>
                <c:pt idx="4">
                  <c:v>3.2275241921662277E-3</c:v>
                </c:pt>
                <c:pt idx="5">
                  <c:v>2.6823600300172768E-3</c:v>
                </c:pt>
                <c:pt idx="6">
                  <c:v>2.4294549933977466E-3</c:v>
                </c:pt>
                <c:pt idx="8">
                  <c:v>2.5437023871128571E-3</c:v>
                </c:pt>
                <c:pt idx="9">
                  <c:v>2.2951187760890369E-3</c:v>
                </c:pt>
                <c:pt idx="10">
                  <c:v>3.1709553009923327E-3</c:v>
                </c:pt>
                <c:pt idx="11">
                  <c:v>2.9766758300986927E-3</c:v>
                </c:pt>
                <c:pt idx="12">
                  <c:v>2.6478411638248926E-3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6A5-4BE1-A719-CBF99F7A581B}"/>
            </c:ext>
          </c:extLst>
        </c:ser>
        <c:ser>
          <c:idx val="7"/>
          <c:order val="4"/>
          <c:tx>
            <c:strRef>
              <c:f>'Tip tab Height 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'Tip tab Height '!$AF$10:$AR$10</c:f>
              <c:numCache>
                <c:formatCode>0.000</c:formatCode>
                <c:ptCount val="13"/>
                <c:pt idx="0">
                  <c:v>2.6726024350660115E-3</c:v>
                </c:pt>
                <c:pt idx="1">
                  <c:v>2.4734915610048151E-3</c:v>
                </c:pt>
                <c:pt idx="2">
                  <c:v>2.6664684920260982E-3</c:v>
                </c:pt>
                <c:pt idx="3">
                  <c:v>3.1408832077701879E-3</c:v>
                </c:pt>
                <c:pt idx="4">
                  <c:v>2.8897481896011522E-3</c:v>
                </c:pt>
                <c:pt idx="5">
                  <c:v>2.6553490831270564E-3</c:v>
                </c:pt>
                <c:pt idx="6">
                  <c:v>2.9842605180131279E-3</c:v>
                </c:pt>
                <c:pt idx="7">
                  <c:v>2.3466477692951882E-3</c:v>
                </c:pt>
                <c:pt idx="8">
                  <c:v>2.6003233070298029E-3</c:v>
                </c:pt>
                <c:pt idx="9">
                  <c:v>2.5101225218366486E-3</c:v>
                </c:pt>
                <c:pt idx="10">
                  <c:v>3.6178354871764643E-3</c:v>
                </c:pt>
                <c:pt idx="11">
                  <c:v>2.8496269544691939E-3</c:v>
                </c:pt>
                <c:pt idx="12">
                  <c:v>3.2436463698648109E-3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6A5-4BE1-A719-CBF99F7A581B}"/>
            </c:ext>
          </c:extLst>
        </c:ser>
        <c:ser>
          <c:idx val="8"/>
          <c:order val="5"/>
          <c:tx>
            <c:strRef>
              <c:f>'Tip tab Height 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'Tip tab Height '!$AF$20:$AR$20</c:f>
              <c:numCache>
                <c:formatCode>0.000</c:formatCode>
                <c:ptCount val="13"/>
                <c:pt idx="0">
                  <c:v>2.4258288933341012E-3</c:v>
                </c:pt>
                <c:pt idx="1">
                  <c:v>3.411537985657468E-3</c:v>
                </c:pt>
                <c:pt idx="2">
                  <c:v>3.3402749739585252E-3</c:v>
                </c:pt>
                <c:pt idx="3">
                  <c:v>3.9041774154270578E-3</c:v>
                </c:pt>
                <c:pt idx="4">
                  <c:v>3.0205662615073276E-3</c:v>
                </c:pt>
                <c:pt idx="5">
                  <c:v>2.8613236077659025E-3</c:v>
                </c:pt>
                <c:pt idx="6">
                  <c:v>2.5214468619943332E-3</c:v>
                </c:pt>
                <c:pt idx="7">
                  <c:v>2.587421599401429E-3</c:v>
                </c:pt>
                <c:pt idx="8">
                  <c:v>4.0961990385571211E-3</c:v>
                </c:pt>
                <c:pt idx="9">
                  <c:v>2.5251234921231784E-3</c:v>
                </c:pt>
                <c:pt idx="10">
                  <c:v>2.5803262367546068E-3</c:v>
                </c:pt>
                <c:pt idx="11">
                  <c:v>2.8890677381368502E-3</c:v>
                </c:pt>
                <c:pt idx="12">
                  <c:v>2.7475029461082314E-3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6A5-4BE1-A719-CBF99F7A5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.0000000000000002E-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'Tip tab Height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'Tip tab Height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'Tip tab Height '!$B$13:$N$13</c:f>
              <c:numCache>
                <c:formatCode>0.00</c:formatCode>
                <c:ptCount val="13"/>
                <c:pt idx="0">
                  <c:v>4.2821326041952137</c:v>
                </c:pt>
                <c:pt idx="1">
                  <c:v>3.9540730561788986</c:v>
                </c:pt>
                <c:pt idx="2">
                  <c:v>3.4474461701675576</c:v>
                </c:pt>
                <c:pt idx="3">
                  <c:v>3.2511464483532806</c:v>
                </c:pt>
                <c:pt idx="4">
                  <c:v>3.3651022493688587</c:v>
                </c:pt>
                <c:pt idx="5">
                  <c:v>3.3548246978179206</c:v>
                </c:pt>
                <c:pt idx="6">
                  <c:v>3.8178719299273771</c:v>
                </c:pt>
                <c:pt idx="7">
                  <c:v>1.9738587124971638</c:v>
                </c:pt>
                <c:pt idx="8">
                  <c:v>2.0615742449702745</c:v>
                </c:pt>
                <c:pt idx="9">
                  <c:v>3.0901162224969316</c:v>
                </c:pt>
                <c:pt idx="10">
                  <c:v>3.0346137735639971</c:v>
                </c:pt>
                <c:pt idx="11">
                  <c:v>2.6696534191730814</c:v>
                </c:pt>
                <c:pt idx="12">
                  <c:v>3.7466097660585977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3A-4AA9-9F0F-345FDBE6374D}"/>
            </c:ext>
          </c:extLst>
        </c:ser>
        <c:ser>
          <c:idx val="1"/>
          <c:order val="1"/>
          <c:tx>
            <c:strRef>
              <c:f>'Tip tab Height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'Tip tab Height '!$B$23:$N$23</c:f>
              <c:numCache>
                <c:formatCode>0.00</c:formatCode>
                <c:ptCount val="13"/>
                <c:pt idx="0">
                  <c:v>3.1254862014041551</c:v>
                </c:pt>
                <c:pt idx="1">
                  <c:v>3.3993612861783102</c:v>
                </c:pt>
                <c:pt idx="2">
                  <c:v>3.9064770375802889</c:v>
                </c:pt>
                <c:pt idx="3">
                  <c:v>2.6284099121165894</c:v>
                </c:pt>
                <c:pt idx="4">
                  <c:v>2.6262454559051491</c:v>
                </c:pt>
                <c:pt idx="5">
                  <c:v>3.0928511466400472</c:v>
                </c:pt>
                <c:pt idx="6">
                  <c:v>2.4461403221822731</c:v>
                </c:pt>
                <c:pt idx="7">
                  <c:v>2.0290707507104995</c:v>
                </c:pt>
                <c:pt idx="8">
                  <c:v>2.7184356188988432</c:v>
                </c:pt>
                <c:pt idx="9">
                  <c:v>3.3724517582768478</c:v>
                </c:pt>
                <c:pt idx="10">
                  <c:v>2.1863325036998318</c:v>
                </c:pt>
                <c:pt idx="11">
                  <c:v>2.8156140598430284</c:v>
                </c:pt>
                <c:pt idx="12">
                  <c:v>3.6530838196769593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3A-4AA9-9F0F-345FDBE6374D}"/>
            </c:ext>
          </c:extLst>
        </c:ser>
        <c:ser>
          <c:idx val="5"/>
          <c:order val="2"/>
          <c:tx>
            <c:strRef>
              <c:f>'Tip tab Height 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333A-4AA9-9F0F-345FDBE6374D}"/>
              </c:ext>
            </c:extLst>
          </c:dPt>
          <c:val>
            <c:numRef>
              <c:f>'Tip tab Height '!$Q$13:$AC$13</c:f>
              <c:numCache>
                <c:formatCode>0.00</c:formatCode>
                <c:ptCount val="13"/>
                <c:pt idx="4">
                  <c:v>3.7548018153448974</c:v>
                </c:pt>
                <c:pt idx="5">
                  <c:v>3.1695240763901387</c:v>
                </c:pt>
                <c:pt idx="6">
                  <c:v>4.2348555764854732</c:v>
                </c:pt>
                <c:pt idx="9">
                  <c:v>3.9636014588042712</c:v>
                </c:pt>
                <c:pt idx="10">
                  <c:v>3.1852639971942684</c:v>
                </c:pt>
                <c:pt idx="11">
                  <c:v>3.1973426013928266</c:v>
                </c:pt>
                <c:pt idx="12">
                  <c:v>4.409324439349767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3A-4AA9-9F0F-345FDBE6374D}"/>
            </c:ext>
          </c:extLst>
        </c:ser>
        <c:ser>
          <c:idx val="6"/>
          <c:order val="3"/>
          <c:tx>
            <c:strRef>
              <c:f>'Tip tab Height 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'Tip tab Height '!$Q$23:$AC$23</c:f>
              <c:numCache>
                <c:formatCode>0.00</c:formatCode>
                <c:ptCount val="13"/>
                <c:pt idx="4">
                  <c:v>3.1250877439671885</c:v>
                </c:pt>
                <c:pt idx="5">
                  <c:v>3.4964191479917615</c:v>
                </c:pt>
                <c:pt idx="6">
                  <c:v>3.7798067448566255</c:v>
                </c:pt>
                <c:pt idx="8">
                  <c:v>4.5215834046743213</c:v>
                </c:pt>
                <c:pt idx="9">
                  <c:v>4.9914372525617168</c:v>
                </c:pt>
                <c:pt idx="10">
                  <c:v>3.5188309188917537</c:v>
                </c:pt>
                <c:pt idx="11">
                  <c:v>3.7030101522166903</c:v>
                </c:pt>
                <c:pt idx="12">
                  <c:v>4.3140665380630576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3A-4AA9-9F0F-345FDBE6374D}"/>
            </c:ext>
          </c:extLst>
        </c:ser>
        <c:ser>
          <c:idx val="7"/>
          <c:order val="4"/>
          <c:tx>
            <c:strRef>
              <c:f>'Tip tab Height 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'Tip tab Height '!$AF$13:$AR$13</c:f>
              <c:numCache>
                <c:formatCode>0.00</c:formatCode>
                <c:ptCount val="13"/>
                <c:pt idx="0">
                  <c:v>3.6087034506467637</c:v>
                </c:pt>
                <c:pt idx="1">
                  <c:v>3.6111183267761811</c:v>
                </c:pt>
                <c:pt idx="2">
                  <c:v>3.4884363281891213</c:v>
                </c:pt>
                <c:pt idx="3">
                  <c:v>3.1489270794635749</c:v>
                </c:pt>
                <c:pt idx="4">
                  <c:v>3.2773905239959733</c:v>
                </c:pt>
                <c:pt idx="5">
                  <c:v>3.4919686802209982</c:v>
                </c:pt>
                <c:pt idx="6">
                  <c:v>3.1645386900262373</c:v>
                </c:pt>
                <c:pt idx="7">
                  <c:v>4.1369296209215101</c:v>
                </c:pt>
                <c:pt idx="8">
                  <c:v>3.603006386226304</c:v>
                </c:pt>
                <c:pt idx="9">
                  <c:v>3.7449425151511599</c:v>
                </c:pt>
                <c:pt idx="10">
                  <c:v>2.4856790226236116</c:v>
                </c:pt>
                <c:pt idx="11">
                  <c:v>2.9879154641946664</c:v>
                </c:pt>
                <c:pt idx="12">
                  <c:v>2.8829062745862495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3A-4AA9-9F0F-345FDBE6374D}"/>
            </c:ext>
          </c:extLst>
        </c:ser>
        <c:ser>
          <c:idx val="8"/>
          <c:order val="5"/>
          <c:tx>
            <c:strRef>
              <c:f>'Tip tab Height 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'Tip tab Height '!$AF$23:$AR$23</c:f>
              <c:numCache>
                <c:formatCode>0.00</c:formatCode>
                <c:ptCount val="13"/>
                <c:pt idx="0">
                  <c:v>4.2480826063598487</c:v>
                </c:pt>
                <c:pt idx="1">
                  <c:v>3.4168806652087431</c:v>
                </c:pt>
                <c:pt idx="2">
                  <c:v>3.3428302487892503</c:v>
                </c:pt>
                <c:pt idx="3">
                  <c:v>2.9004042607574201</c:v>
                </c:pt>
                <c:pt idx="4">
                  <c:v>2.9307681403624422</c:v>
                </c:pt>
                <c:pt idx="5">
                  <c:v>2.992346837783177</c:v>
                </c:pt>
                <c:pt idx="6">
                  <c:v>3.7091703126408113</c:v>
                </c:pt>
                <c:pt idx="7">
                  <c:v>3.4963102161322901</c:v>
                </c:pt>
                <c:pt idx="8">
                  <c:v>2.2093168574370163</c:v>
                </c:pt>
                <c:pt idx="9">
                  <c:v>4.0636944851868311</c:v>
                </c:pt>
                <c:pt idx="10">
                  <c:v>3.9309915917834948</c:v>
                </c:pt>
                <c:pt idx="11">
                  <c:v>3.5419922560053227</c:v>
                </c:pt>
                <c:pt idx="12">
                  <c:v>4.1493906236247717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33A-4AA9-9F0F-345FDBE637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  <c:majorUnit val="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'Tail Hole X'!$A$7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'Tip tab Height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'Tail Hole X'!$B$9:$N$9</c:f>
              <c:numCache>
                <c:formatCode>0.000</c:formatCode>
                <c:ptCount val="13"/>
                <c:pt idx="0">
                  <c:v>28.418148917748919</c:v>
                </c:pt>
                <c:pt idx="1">
                  <c:v>28.418457321428587</c:v>
                </c:pt>
                <c:pt idx="2">
                  <c:v>28.419423979591826</c:v>
                </c:pt>
                <c:pt idx="3">
                  <c:v>28.417453448275886</c:v>
                </c:pt>
                <c:pt idx="4">
                  <c:v>28.419271674876882</c:v>
                </c:pt>
                <c:pt idx="5">
                  <c:v>28.418716176470564</c:v>
                </c:pt>
                <c:pt idx="6">
                  <c:v>28.41856479591836</c:v>
                </c:pt>
                <c:pt idx="7">
                  <c:v>28.421628225806433</c:v>
                </c:pt>
                <c:pt idx="8">
                  <c:v>28.421495259740258</c:v>
                </c:pt>
                <c:pt idx="9">
                  <c:v>28.418581020408148</c:v>
                </c:pt>
                <c:pt idx="10">
                  <c:v>28.418313311688326</c:v>
                </c:pt>
                <c:pt idx="11">
                  <c:v>28.418063945578211</c:v>
                </c:pt>
                <c:pt idx="12">
                  <c:v>28.416015433673476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D9-4B0F-9759-BFDE100B2A78}"/>
            </c:ext>
          </c:extLst>
        </c:ser>
        <c:ser>
          <c:idx val="5"/>
          <c:order val="1"/>
          <c:tx>
            <c:strRef>
              <c:f>'Tail Hole X'!$P$7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B6D9-4B0F-9759-BFDE100B2A78}"/>
              </c:ext>
            </c:extLst>
          </c:dPt>
          <c:val>
            <c:numRef>
              <c:f>'Tail Hole X'!$Q$9:$AC$9</c:f>
              <c:numCache>
                <c:formatCode>0.000</c:formatCode>
                <c:ptCount val="13"/>
                <c:pt idx="4">
                  <c:v>28.417152678571433</c:v>
                </c:pt>
                <c:pt idx="5">
                  <c:v>28.41708214285714</c:v>
                </c:pt>
                <c:pt idx="6">
                  <c:v>28.416893681318665</c:v>
                </c:pt>
                <c:pt idx="9">
                  <c:v>28.426331904761923</c:v>
                </c:pt>
                <c:pt idx="10">
                  <c:v>28.426432397959172</c:v>
                </c:pt>
                <c:pt idx="11">
                  <c:v>28.424733730158728</c:v>
                </c:pt>
                <c:pt idx="12">
                  <c:v>28.424479523809516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D9-4B0F-9759-BFDE100B2A78}"/>
            </c:ext>
          </c:extLst>
        </c:ser>
        <c:ser>
          <c:idx val="7"/>
          <c:order val="2"/>
          <c:tx>
            <c:strRef>
              <c:f>'Tail Hole X'!$AE$7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'Tail Hole X'!$AF$9:$AR$9</c:f>
              <c:numCache>
                <c:formatCode>0.000</c:formatCode>
                <c:ptCount val="13"/>
                <c:pt idx="0">
                  <c:v>28.42101642857142</c:v>
                </c:pt>
                <c:pt idx="1">
                  <c:v>28.41972402597402</c:v>
                </c:pt>
                <c:pt idx="2">
                  <c:v>28.41985178571429</c:v>
                </c:pt>
                <c:pt idx="3">
                  <c:v>28.421235253456231</c:v>
                </c:pt>
                <c:pt idx="4">
                  <c:v>28.419549404761899</c:v>
                </c:pt>
                <c:pt idx="5">
                  <c:v>28.421632142857138</c:v>
                </c:pt>
                <c:pt idx="6">
                  <c:v>28.422269940476173</c:v>
                </c:pt>
                <c:pt idx="7">
                  <c:v>28.421841428571412</c:v>
                </c:pt>
                <c:pt idx="8">
                  <c:v>28.422548469387763</c:v>
                </c:pt>
                <c:pt idx="9">
                  <c:v>28.422387244897987</c:v>
                </c:pt>
                <c:pt idx="10">
                  <c:v>28.421690714285724</c:v>
                </c:pt>
                <c:pt idx="11">
                  <c:v>28.420190714285688</c:v>
                </c:pt>
                <c:pt idx="12">
                  <c:v>28.41738437500004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D9-4B0F-9759-BFDE100B2A78}"/>
            </c:ext>
          </c:extLst>
        </c:ser>
        <c:ser>
          <c:idx val="3"/>
          <c:order val="3"/>
          <c:tx>
            <c:strRef>
              <c:f>'Tail Hole X'!$A$25</c:f>
              <c:strCache>
                <c:ptCount val="1"/>
                <c:pt idx="0">
                  <c:v>USL</c:v>
                </c:pt>
              </c:strCache>
            </c:strRef>
          </c:tx>
          <c:spPr>
            <a:ln w="28575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'Tail Hole X'!$B$25:$N$25</c:f>
              <c:numCache>
                <c:formatCode>0.000</c:formatCode>
                <c:ptCount val="13"/>
                <c:pt idx="0">
                  <c:v>28.483999999999998</c:v>
                </c:pt>
                <c:pt idx="1">
                  <c:v>28.483999999999998</c:v>
                </c:pt>
                <c:pt idx="2">
                  <c:v>28.483999999999998</c:v>
                </c:pt>
                <c:pt idx="3">
                  <c:v>28.483999999999998</c:v>
                </c:pt>
                <c:pt idx="4">
                  <c:v>28.483999999999998</c:v>
                </c:pt>
                <c:pt idx="5">
                  <c:v>28.483999999999998</c:v>
                </c:pt>
                <c:pt idx="6">
                  <c:v>28.483999999999998</c:v>
                </c:pt>
                <c:pt idx="7">
                  <c:v>28.483999999999998</c:v>
                </c:pt>
                <c:pt idx="8">
                  <c:v>28.483999999999998</c:v>
                </c:pt>
                <c:pt idx="9">
                  <c:v>28.483999999999998</c:v>
                </c:pt>
                <c:pt idx="10">
                  <c:v>28.483999999999998</c:v>
                </c:pt>
                <c:pt idx="11">
                  <c:v>28.483999999999998</c:v>
                </c:pt>
                <c:pt idx="12">
                  <c:v>28.483999999999998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6D9-4B0F-9759-BFDE100B2A78}"/>
            </c:ext>
          </c:extLst>
        </c:ser>
        <c:ser>
          <c:idx val="4"/>
          <c:order val="4"/>
          <c:tx>
            <c:strRef>
              <c:f>'Tail Hole X'!$A$26</c:f>
              <c:strCache>
                <c:ptCount val="1"/>
                <c:pt idx="0">
                  <c:v>LSL</c:v>
                </c:pt>
              </c:strCache>
            </c:strRef>
          </c:tx>
          <c:spPr>
            <a:ln w="28575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'Tail Hole X'!$B$26:$N$26</c:f>
              <c:numCache>
                <c:formatCode>0.000</c:formatCode>
                <c:ptCount val="13"/>
                <c:pt idx="0">
                  <c:v>28.334</c:v>
                </c:pt>
                <c:pt idx="1">
                  <c:v>28.334</c:v>
                </c:pt>
                <c:pt idx="2">
                  <c:v>28.334</c:v>
                </c:pt>
                <c:pt idx="3">
                  <c:v>28.334</c:v>
                </c:pt>
                <c:pt idx="4">
                  <c:v>28.334</c:v>
                </c:pt>
                <c:pt idx="5">
                  <c:v>28.334</c:v>
                </c:pt>
                <c:pt idx="6">
                  <c:v>28.334</c:v>
                </c:pt>
                <c:pt idx="7">
                  <c:v>28.334</c:v>
                </c:pt>
                <c:pt idx="8">
                  <c:v>28.334</c:v>
                </c:pt>
                <c:pt idx="9">
                  <c:v>28.334</c:v>
                </c:pt>
                <c:pt idx="10">
                  <c:v>28.334</c:v>
                </c:pt>
                <c:pt idx="11">
                  <c:v>28.334</c:v>
                </c:pt>
                <c:pt idx="12">
                  <c:v>28.334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6D9-4B0F-9759-BFDE100B2A78}"/>
            </c:ext>
          </c:extLst>
        </c:ser>
        <c:ser>
          <c:idx val="2"/>
          <c:order val="5"/>
          <c:tx>
            <c:strRef>
              <c:f>'Tail Hole X'!$A$24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'Tail Hole X'!$B$24:$N$24</c:f>
              <c:numCache>
                <c:formatCode>0.000</c:formatCode>
                <c:ptCount val="13"/>
                <c:pt idx="0">
                  <c:v>28.408999999999999</c:v>
                </c:pt>
                <c:pt idx="1">
                  <c:v>28.408999999999999</c:v>
                </c:pt>
                <c:pt idx="2">
                  <c:v>28.408999999999999</c:v>
                </c:pt>
                <c:pt idx="3">
                  <c:v>28.408999999999999</c:v>
                </c:pt>
                <c:pt idx="4">
                  <c:v>28.408999999999999</c:v>
                </c:pt>
                <c:pt idx="5">
                  <c:v>28.408999999999999</c:v>
                </c:pt>
                <c:pt idx="6">
                  <c:v>28.408999999999999</c:v>
                </c:pt>
                <c:pt idx="7">
                  <c:v>28.408999999999999</c:v>
                </c:pt>
                <c:pt idx="8">
                  <c:v>28.408999999999999</c:v>
                </c:pt>
                <c:pt idx="9">
                  <c:v>28.408999999999999</c:v>
                </c:pt>
                <c:pt idx="10">
                  <c:v>28.408999999999999</c:v>
                </c:pt>
                <c:pt idx="11">
                  <c:v>28.408999999999999</c:v>
                </c:pt>
                <c:pt idx="12">
                  <c:v>28.408999999999999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6D9-4B0F-9759-BFDE100B2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28.3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8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'Tail Hole X'!$A$17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cat>
            <c:strRef>
              <c:f>'Tail Hole X'!$B$8:$N$8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'Tail Hole X'!$B$19:$N$19</c:f>
              <c:numCache>
                <c:formatCode>0.000</c:formatCode>
                <c:ptCount val="13"/>
                <c:pt idx="0">
                  <c:v>28.405958874458882</c:v>
                </c:pt>
                <c:pt idx="1">
                  <c:v>28.405000510204115</c:v>
                </c:pt>
                <c:pt idx="2">
                  <c:v>28.405944387755095</c:v>
                </c:pt>
                <c:pt idx="3">
                  <c:v>28.406282812500002</c:v>
                </c:pt>
                <c:pt idx="4">
                  <c:v>28.40479056122448</c:v>
                </c:pt>
                <c:pt idx="5">
                  <c:v>28.4059049689441</c:v>
                </c:pt>
                <c:pt idx="6">
                  <c:v>28.406324624060161</c:v>
                </c:pt>
                <c:pt idx="7">
                  <c:v>28.408002619047561</c:v>
                </c:pt>
                <c:pt idx="8">
                  <c:v>28.407761813186827</c:v>
                </c:pt>
                <c:pt idx="9">
                  <c:v>28.407990575396834</c:v>
                </c:pt>
                <c:pt idx="10">
                  <c:v>28.408030184331835</c:v>
                </c:pt>
                <c:pt idx="11">
                  <c:v>28.407494472789121</c:v>
                </c:pt>
                <c:pt idx="12">
                  <c:v>28.406551231527086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D9-4B0F-9759-BFDE100B2A78}"/>
            </c:ext>
          </c:extLst>
        </c:ser>
        <c:ser>
          <c:idx val="6"/>
          <c:order val="1"/>
          <c:tx>
            <c:strRef>
              <c:f>'Tail Hole X'!$P$17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cat>
            <c:strRef>
              <c:f>'Tail Hole X'!$B$8:$N$8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'Tail Hole X'!$Q$19:$AC$19</c:f>
              <c:numCache>
                <c:formatCode>0.000</c:formatCode>
                <c:ptCount val="13"/>
                <c:pt idx="4">
                  <c:v>28.406442380952363</c:v>
                </c:pt>
                <c:pt idx="5">
                  <c:v>28.406033646616546</c:v>
                </c:pt>
                <c:pt idx="6">
                  <c:v>28.404394047619046</c:v>
                </c:pt>
                <c:pt idx="8">
                  <c:v>28.408640848214311</c:v>
                </c:pt>
                <c:pt idx="9">
                  <c:v>28.408313293650771</c:v>
                </c:pt>
                <c:pt idx="10">
                  <c:v>28.407811904761907</c:v>
                </c:pt>
                <c:pt idx="11">
                  <c:v>28.40807669172932</c:v>
                </c:pt>
                <c:pt idx="12">
                  <c:v>28.407393333333342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6D9-4B0F-9759-BFDE100B2A78}"/>
            </c:ext>
          </c:extLst>
        </c:ser>
        <c:ser>
          <c:idx val="8"/>
          <c:order val="2"/>
          <c:tx>
            <c:strRef>
              <c:f>'Tail Hole X'!$AE$17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cat>
            <c:strRef>
              <c:f>'Tail Hole X'!$B$8:$N$8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'Tail Hole X'!$AF$19:$AR$19</c:f>
              <c:numCache>
                <c:formatCode>0.000</c:formatCode>
                <c:ptCount val="13"/>
                <c:pt idx="0">
                  <c:v>28.405315178571438</c:v>
                </c:pt>
                <c:pt idx="1">
                  <c:v>28.406271753246763</c:v>
                </c:pt>
                <c:pt idx="2">
                  <c:v>28.403184375000013</c:v>
                </c:pt>
                <c:pt idx="3">
                  <c:v>28.403930462184888</c:v>
                </c:pt>
                <c:pt idx="4">
                  <c:v>28.403687244897945</c:v>
                </c:pt>
                <c:pt idx="5">
                  <c:v>28.404050000000009</c:v>
                </c:pt>
                <c:pt idx="6">
                  <c:v>28.405148291925475</c:v>
                </c:pt>
                <c:pt idx="7">
                  <c:v>28.407714795918359</c:v>
                </c:pt>
                <c:pt idx="8">
                  <c:v>28.407935374149631</c:v>
                </c:pt>
                <c:pt idx="9">
                  <c:v>28.406506390977444</c:v>
                </c:pt>
                <c:pt idx="10">
                  <c:v>28.40667047619046</c:v>
                </c:pt>
                <c:pt idx="11">
                  <c:v>28.405731428571432</c:v>
                </c:pt>
                <c:pt idx="12">
                  <c:v>28.405468809523803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D9-4B0F-9759-BFDE100B2A78}"/>
            </c:ext>
          </c:extLst>
        </c:ser>
        <c:ser>
          <c:idx val="3"/>
          <c:order val="3"/>
          <c:tx>
            <c:strRef>
              <c:f>'Tail Hole X'!$P$25</c:f>
              <c:strCache>
                <c:ptCount val="1"/>
                <c:pt idx="0">
                  <c:v>USL</c:v>
                </c:pt>
              </c:strCache>
            </c:strRef>
          </c:tx>
          <c:spPr>
            <a:ln w="28575">
              <a:solidFill>
                <a:srgbClr val="C00000"/>
              </a:solidFill>
            </a:ln>
          </c:spPr>
          <c:marker>
            <c:symbol val="none"/>
          </c:marker>
          <c:cat>
            <c:strRef>
              <c:f>'Tail Hole X'!$B$8:$N$8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'Tail Hole X'!$Q$25:$AC$25</c:f>
              <c:numCache>
                <c:formatCode>0.000</c:formatCode>
                <c:ptCount val="13"/>
                <c:pt idx="0">
                  <c:v>28.483000000000001</c:v>
                </c:pt>
                <c:pt idx="1">
                  <c:v>28.483000000000001</c:v>
                </c:pt>
                <c:pt idx="2">
                  <c:v>28.483000000000001</c:v>
                </c:pt>
                <c:pt idx="3">
                  <c:v>28.483000000000001</c:v>
                </c:pt>
                <c:pt idx="4">
                  <c:v>28.483000000000001</c:v>
                </c:pt>
                <c:pt idx="5">
                  <c:v>28.483000000000001</c:v>
                </c:pt>
                <c:pt idx="6">
                  <c:v>28.483000000000001</c:v>
                </c:pt>
                <c:pt idx="7">
                  <c:v>28.483000000000001</c:v>
                </c:pt>
                <c:pt idx="8">
                  <c:v>28.483000000000001</c:v>
                </c:pt>
                <c:pt idx="9">
                  <c:v>28.483000000000001</c:v>
                </c:pt>
                <c:pt idx="10">
                  <c:v>28.483000000000001</c:v>
                </c:pt>
                <c:pt idx="11">
                  <c:v>28.483000000000001</c:v>
                </c:pt>
                <c:pt idx="12">
                  <c:v>28.483000000000001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6D9-4B0F-9759-BFDE100B2A78}"/>
            </c:ext>
          </c:extLst>
        </c:ser>
        <c:ser>
          <c:idx val="4"/>
          <c:order val="4"/>
          <c:tx>
            <c:strRef>
              <c:f>'Tail Hole X'!$P$26</c:f>
              <c:strCache>
                <c:ptCount val="1"/>
                <c:pt idx="0">
                  <c:v>LSL</c:v>
                </c:pt>
              </c:strCache>
            </c:strRef>
          </c:tx>
          <c:spPr>
            <a:ln w="28575">
              <a:solidFill>
                <a:srgbClr val="C00000"/>
              </a:solidFill>
            </a:ln>
          </c:spPr>
          <c:marker>
            <c:symbol val="none"/>
          </c:marker>
          <c:cat>
            <c:strRef>
              <c:f>'Tail Hole X'!$B$8:$N$8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'Tail Hole X'!$Q$26:$AC$26</c:f>
              <c:numCache>
                <c:formatCode>0.000</c:formatCode>
                <c:ptCount val="13"/>
                <c:pt idx="0">
                  <c:v>28.333000000000002</c:v>
                </c:pt>
                <c:pt idx="1">
                  <c:v>28.333000000000002</c:v>
                </c:pt>
                <c:pt idx="2">
                  <c:v>28.333000000000002</c:v>
                </c:pt>
                <c:pt idx="3">
                  <c:v>28.333000000000002</c:v>
                </c:pt>
                <c:pt idx="4">
                  <c:v>28.333000000000002</c:v>
                </c:pt>
                <c:pt idx="5">
                  <c:v>28.333000000000002</c:v>
                </c:pt>
                <c:pt idx="6">
                  <c:v>28.333000000000002</c:v>
                </c:pt>
                <c:pt idx="7">
                  <c:v>28.333000000000002</c:v>
                </c:pt>
                <c:pt idx="8">
                  <c:v>28.333000000000002</c:v>
                </c:pt>
                <c:pt idx="9">
                  <c:v>28.333000000000002</c:v>
                </c:pt>
                <c:pt idx="10">
                  <c:v>28.333000000000002</c:v>
                </c:pt>
                <c:pt idx="11">
                  <c:v>28.333000000000002</c:v>
                </c:pt>
                <c:pt idx="12">
                  <c:v>28.333000000000002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6D9-4B0F-9759-BFDE100B2A78}"/>
            </c:ext>
          </c:extLst>
        </c:ser>
        <c:ser>
          <c:idx val="2"/>
          <c:order val="5"/>
          <c:tx>
            <c:strRef>
              <c:f>'Tail Hole X'!$P$24</c:f>
              <c:strCache>
                <c:ptCount val="1"/>
                <c:pt idx="0">
                  <c:v>Target</c:v>
                </c:pt>
              </c:strCache>
            </c:strRef>
          </c:tx>
          <c:spPr>
            <a:ln w="28575">
              <a:solidFill>
                <a:srgbClr val="7030A0"/>
              </a:solidFill>
            </a:ln>
          </c:spPr>
          <c:marker>
            <c:symbol val="none"/>
          </c:marker>
          <c:cat>
            <c:strRef>
              <c:f>'Tail Hole X'!$B$8:$N$8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'Tail Hole X'!$Q$24:$AC$24</c:f>
              <c:numCache>
                <c:formatCode>0.000</c:formatCode>
                <c:ptCount val="13"/>
                <c:pt idx="0">
                  <c:v>28.408000000000001</c:v>
                </c:pt>
                <c:pt idx="1">
                  <c:v>28.408000000000001</c:v>
                </c:pt>
                <c:pt idx="2">
                  <c:v>28.408000000000001</c:v>
                </c:pt>
                <c:pt idx="3">
                  <c:v>28.408000000000001</c:v>
                </c:pt>
                <c:pt idx="4">
                  <c:v>28.408000000000001</c:v>
                </c:pt>
                <c:pt idx="5">
                  <c:v>28.408000000000001</c:v>
                </c:pt>
                <c:pt idx="6">
                  <c:v>28.408000000000001</c:v>
                </c:pt>
                <c:pt idx="7">
                  <c:v>28.408000000000001</c:v>
                </c:pt>
                <c:pt idx="8">
                  <c:v>28.408000000000001</c:v>
                </c:pt>
                <c:pt idx="9">
                  <c:v>28.408000000000001</c:v>
                </c:pt>
                <c:pt idx="10">
                  <c:v>28.408000000000001</c:v>
                </c:pt>
                <c:pt idx="11">
                  <c:v>28.408000000000001</c:v>
                </c:pt>
                <c:pt idx="12">
                  <c:v>28.408000000000001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6D9-4B0F-9759-BFDE100B2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28.3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8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'Tail Hole X'!$A$7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'Tip tab Height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'Tail Hole X'!$B$10:$N$10</c:f>
              <c:numCache>
                <c:formatCode>0.000</c:formatCode>
                <c:ptCount val="13"/>
                <c:pt idx="0">
                  <c:v>5.6243038734051041E-3</c:v>
                </c:pt>
                <c:pt idx="1">
                  <c:v>4.6428720797298366E-3</c:v>
                </c:pt>
                <c:pt idx="2">
                  <c:v>5.2810413682422485E-3</c:v>
                </c:pt>
                <c:pt idx="3">
                  <c:v>5.6916037349974014E-3</c:v>
                </c:pt>
                <c:pt idx="4">
                  <c:v>6.5034988707035959E-3</c:v>
                </c:pt>
                <c:pt idx="5">
                  <c:v>6.6041686103592429E-3</c:v>
                </c:pt>
                <c:pt idx="6">
                  <c:v>6.1438105133848758E-3</c:v>
                </c:pt>
                <c:pt idx="7">
                  <c:v>6.0810460980625005E-3</c:v>
                </c:pt>
                <c:pt idx="8">
                  <c:v>6.8211199461969138E-3</c:v>
                </c:pt>
                <c:pt idx="9">
                  <c:v>6.2165819132345441E-3</c:v>
                </c:pt>
                <c:pt idx="10">
                  <c:v>5.9113701581372489E-3</c:v>
                </c:pt>
                <c:pt idx="11">
                  <c:v>6.7320049362518397E-3</c:v>
                </c:pt>
                <c:pt idx="12">
                  <c:v>6.8319551224435499E-3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C8-40A8-8D4F-CF567DEFDA6A}"/>
            </c:ext>
          </c:extLst>
        </c:ser>
        <c:ser>
          <c:idx val="1"/>
          <c:order val="1"/>
          <c:tx>
            <c:strRef>
              <c:f>'Tail Hole X'!$A$17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'Tail Hole X'!$B$20:$N$20</c:f>
              <c:numCache>
                <c:formatCode>0.000</c:formatCode>
                <c:ptCount val="13"/>
                <c:pt idx="0">
                  <c:v>5.6547276675339231E-3</c:v>
                </c:pt>
                <c:pt idx="1">
                  <c:v>5.4840020200312622E-3</c:v>
                </c:pt>
                <c:pt idx="2">
                  <c:v>7.0510751413436811E-3</c:v>
                </c:pt>
                <c:pt idx="3">
                  <c:v>5.4551575014770799E-3</c:v>
                </c:pt>
                <c:pt idx="4">
                  <c:v>6.5063747258265513E-3</c:v>
                </c:pt>
                <c:pt idx="5">
                  <c:v>6.571329416071337E-3</c:v>
                </c:pt>
                <c:pt idx="6">
                  <c:v>5.9335846628887972E-3</c:v>
                </c:pt>
                <c:pt idx="7">
                  <c:v>5.851556055399461E-3</c:v>
                </c:pt>
                <c:pt idx="8">
                  <c:v>5.8412859107085597E-3</c:v>
                </c:pt>
                <c:pt idx="9">
                  <c:v>6.1190798733790222E-3</c:v>
                </c:pt>
                <c:pt idx="10">
                  <c:v>6.3121757783748183E-3</c:v>
                </c:pt>
                <c:pt idx="11">
                  <c:v>6.4654692658921318E-3</c:v>
                </c:pt>
                <c:pt idx="12">
                  <c:v>6.5410256823494892E-3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C8-40A8-8D4F-CF567DEFDA6A}"/>
            </c:ext>
          </c:extLst>
        </c:ser>
        <c:ser>
          <c:idx val="5"/>
          <c:order val="2"/>
          <c:tx>
            <c:strRef>
              <c:f>'Tail Hole X'!$P$7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85C8-40A8-8D4F-CF567DEFDA6A}"/>
              </c:ext>
            </c:extLst>
          </c:dPt>
          <c:val>
            <c:numRef>
              <c:f>'Tail Hole X'!$Q$10:$AC$10</c:f>
              <c:numCache>
                <c:formatCode>0.000</c:formatCode>
                <c:ptCount val="13"/>
                <c:pt idx="4">
                  <c:v>4.9575745120616892E-3</c:v>
                </c:pt>
                <c:pt idx="5">
                  <c:v>4.8574943004470426E-3</c:v>
                </c:pt>
                <c:pt idx="6">
                  <c:v>4.585711269047066E-3</c:v>
                </c:pt>
                <c:pt idx="9">
                  <c:v>5.7281394089843899E-3</c:v>
                </c:pt>
                <c:pt idx="10">
                  <c:v>5.4446901668118814E-3</c:v>
                </c:pt>
                <c:pt idx="11">
                  <c:v>5.9630516736838965E-3</c:v>
                </c:pt>
                <c:pt idx="12">
                  <c:v>6.6971343397447527E-3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C8-40A8-8D4F-CF567DEFDA6A}"/>
            </c:ext>
          </c:extLst>
        </c:ser>
        <c:ser>
          <c:idx val="6"/>
          <c:order val="3"/>
          <c:tx>
            <c:strRef>
              <c:f>'Tail Hole X'!$P$17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'Tail Hole X'!$Q$20:$AC$20</c:f>
              <c:numCache>
                <c:formatCode>0.000</c:formatCode>
                <c:ptCount val="13"/>
                <c:pt idx="4">
                  <c:v>5.846853307681513E-3</c:v>
                </c:pt>
                <c:pt idx="5">
                  <c:v>5.8295318889578333E-3</c:v>
                </c:pt>
                <c:pt idx="6">
                  <c:v>5.6150690366956304E-3</c:v>
                </c:pt>
                <c:pt idx="8">
                  <c:v>5.6420327460154664E-3</c:v>
                </c:pt>
                <c:pt idx="9">
                  <c:v>6.1898077149288412E-3</c:v>
                </c:pt>
                <c:pt idx="10">
                  <c:v>5.5199962981618E-3</c:v>
                </c:pt>
                <c:pt idx="11">
                  <c:v>6.0521666565060365E-3</c:v>
                </c:pt>
                <c:pt idx="12">
                  <c:v>6.621315354569811E-3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5C8-40A8-8D4F-CF567DEFDA6A}"/>
            </c:ext>
          </c:extLst>
        </c:ser>
        <c:ser>
          <c:idx val="7"/>
          <c:order val="4"/>
          <c:tx>
            <c:strRef>
              <c:f>'Tail Hole X'!$AE$7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'Tail Hole X'!$AF$10:$AR$10</c:f>
              <c:numCache>
                <c:formatCode>0.000</c:formatCode>
                <c:ptCount val="13"/>
                <c:pt idx="0">
                  <c:v>5.1491076324116022E-3</c:v>
                </c:pt>
                <c:pt idx="1">
                  <c:v>5.8280189805035116E-3</c:v>
                </c:pt>
                <c:pt idx="2">
                  <c:v>8.1241132093164102E-3</c:v>
                </c:pt>
                <c:pt idx="3">
                  <c:v>7.0295866123336152E-3</c:v>
                </c:pt>
                <c:pt idx="4">
                  <c:v>9.1470539880094178E-3</c:v>
                </c:pt>
                <c:pt idx="5">
                  <c:v>5.7628675481705425E-3</c:v>
                </c:pt>
                <c:pt idx="6">
                  <c:v>5.7462736966964485E-3</c:v>
                </c:pt>
                <c:pt idx="7">
                  <c:v>5.7470451901666577E-3</c:v>
                </c:pt>
                <c:pt idx="8">
                  <c:v>5.595408896557531E-3</c:v>
                </c:pt>
                <c:pt idx="9">
                  <c:v>5.7010077618259722E-3</c:v>
                </c:pt>
                <c:pt idx="10">
                  <c:v>5.8694995167877049E-3</c:v>
                </c:pt>
                <c:pt idx="11">
                  <c:v>6.0147119086950383E-3</c:v>
                </c:pt>
                <c:pt idx="12">
                  <c:v>6.5079285021626887E-3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5C8-40A8-8D4F-CF567DEFDA6A}"/>
            </c:ext>
          </c:extLst>
        </c:ser>
        <c:ser>
          <c:idx val="8"/>
          <c:order val="5"/>
          <c:tx>
            <c:strRef>
              <c:f>'Tail Hole X'!$AE$17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'Tail Hole X'!$AF$20:$AR$20</c:f>
              <c:numCache>
                <c:formatCode>0.000</c:formatCode>
                <c:ptCount val="13"/>
                <c:pt idx="0">
                  <c:v>4.5720522430312896E-3</c:v>
                </c:pt>
                <c:pt idx="1">
                  <c:v>5.0271070592507374E-3</c:v>
                </c:pt>
                <c:pt idx="2">
                  <c:v>5.226440827640939E-3</c:v>
                </c:pt>
                <c:pt idx="3">
                  <c:v>5.4579210035206752E-3</c:v>
                </c:pt>
                <c:pt idx="4">
                  <c:v>6.3108472817062066E-3</c:v>
                </c:pt>
                <c:pt idx="5">
                  <c:v>5.6481865248311147E-3</c:v>
                </c:pt>
                <c:pt idx="6">
                  <c:v>5.9131569200116018E-3</c:v>
                </c:pt>
                <c:pt idx="7">
                  <c:v>4.9710914123929518E-3</c:v>
                </c:pt>
                <c:pt idx="8">
                  <c:v>5.3928187813357051E-3</c:v>
                </c:pt>
                <c:pt idx="9">
                  <c:v>6.4262611915060636E-3</c:v>
                </c:pt>
                <c:pt idx="10">
                  <c:v>5.0325607825895229E-3</c:v>
                </c:pt>
                <c:pt idx="11">
                  <c:v>5.587303443357566E-3</c:v>
                </c:pt>
                <c:pt idx="12">
                  <c:v>6.395706608227943E-3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5C8-40A8-8D4F-CF567DEFDA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.5000000000000003E-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8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  <c:majorUnit val="3.0000000000000009E-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'Tail Hole X'!$A$7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'Tip tab Height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'Tail Hole X'!$B$13:$N$13</c:f>
              <c:numCache>
                <c:formatCode>0.00</c:formatCode>
                <c:ptCount val="13"/>
                <c:pt idx="0">
                  <c:v>3.9027693461147188</c:v>
                </c:pt>
                <c:pt idx="1">
                  <c:v>4.7056130663576328</c:v>
                </c:pt>
                <c:pt idx="2">
                  <c:v>4.0759650673256882</c:v>
                </c:pt>
                <c:pt idx="3">
                  <c:v>3.8973521244355549</c:v>
                </c:pt>
                <c:pt idx="4">
                  <c:v>3.317615456437824</c:v>
                </c:pt>
                <c:pt idx="5">
                  <c:v>3.2950816058325296</c:v>
                </c:pt>
                <c:pt idx="6">
                  <c:v>3.5501965183269082</c:v>
                </c:pt>
                <c:pt idx="7">
                  <c:v>3.4189169203106595</c:v>
                </c:pt>
                <c:pt idx="8">
                  <c:v>3.0544710522983611</c:v>
                </c:pt>
                <c:pt idx="9">
                  <c:v>3.5077679076653236</c:v>
                </c:pt>
                <c:pt idx="10">
                  <c:v>3.7039742369063418</c:v>
                </c:pt>
                <c:pt idx="11">
                  <c:v>3.2648052126205505</c:v>
                </c:pt>
                <c:pt idx="12">
                  <c:v>3.3169893101896784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31-49FB-9247-72A5AD7DE7EF}"/>
            </c:ext>
          </c:extLst>
        </c:ser>
        <c:ser>
          <c:idx val="1"/>
          <c:order val="1"/>
          <c:tx>
            <c:strRef>
              <c:f>'Tail Hole X'!$A$17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'Tail Hole X'!$B$23:$N$23</c:f>
              <c:numCache>
                <c:formatCode>0.00</c:formatCode>
                <c:ptCount val="13"/>
                <c:pt idx="0">
                  <c:v>4.3007596916214998</c:v>
                </c:pt>
                <c:pt idx="1">
                  <c:v>4.37639701451109</c:v>
                </c:pt>
                <c:pt idx="2">
                  <c:v>3.4483813363150415</c:v>
                </c:pt>
                <c:pt idx="3">
                  <c:v>4.4778916392519585</c:v>
                </c:pt>
                <c:pt idx="4">
                  <c:v>3.6779601672552191</c:v>
                </c:pt>
                <c:pt idx="5">
                  <c:v>3.698133935465977</c:v>
                </c:pt>
                <c:pt idx="6">
                  <c:v>4.1191864179935713</c:v>
                </c:pt>
                <c:pt idx="7">
                  <c:v>4.2722186624323113</c:v>
                </c:pt>
                <c:pt idx="8">
                  <c:v>4.2662873854406884</c:v>
                </c:pt>
                <c:pt idx="9">
                  <c:v>4.0850681773838575</c:v>
                </c:pt>
                <c:pt idx="10">
                  <c:v>3.9590054893067639</c:v>
                </c:pt>
                <c:pt idx="11">
                  <c:v>3.7890764906441139</c:v>
                </c:pt>
                <c:pt idx="12">
                  <c:v>3.6972403131851701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31-49FB-9247-72A5AD7DE7EF}"/>
            </c:ext>
          </c:extLst>
        </c:ser>
        <c:ser>
          <c:idx val="5"/>
          <c:order val="2"/>
          <c:tx>
            <c:strRef>
              <c:f>'Tail Hole X'!$P$7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AD31-49FB-9247-72A5AD7DE7EF}"/>
              </c:ext>
            </c:extLst>
          </c:dPt>
          <c:val>
            <c:numRef>
              <c:f>'Tail Hole X'!$Q$13:$AC$13</c:f>
              <c:numCache>
                <c:formatCode>0.00</c:formatCode>
                <c:ptCount val="13"/>
                <c:pt idx="4">
                  <c:v>4.4946254306365896</c:v>
                </c:pt>
                <c:pt idx="5">
                  <c:v>4.5920696971069761</c:v>
                </c:pt>
                <c:pt idx="6">
                  <c:v>4.8779287620578717</c:v>
                </c:pt>
                <c:pt idx="9">
                  <c:v>3.3558363440913221</c:v>
                </c:pt>
                <c:pt idx="10">
                  <c:v>3.5243879986492832</c:v>
                </c:pt>
                <c:pt idx="11">
                  <c:v>3.312972008545211</c:v>
                </c:pt>
                <c:pt idx="12">
                  <c:v>2.9624848067355245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31-49FB-9247-72A5AD7DE7EF}"/>
            </c:ext>
          </c:extLst>
        </c:ser>
        <c:ser>
          <c:idx val="6"/>
          <c:order val="3"/>
          <c:tx>
            <c:strRef>
              <c:f>'Tail Hole X'!$P$17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'Tail Hole X'!$Q$23:$AC$23</c:f>
              <c:numCache>
                <c:formatCode>0.00</c:formatCode>
                <c:ptCount val="13"/>
                <c:pt idx="4">
                  <c:v>4.1870032242171273</c:v>
                </c:pt>
                <c:pt idx="5">
                  <c:v>4.1760726823184928</c:v>
                </c:pt>
                <c:pt idx="6">
                  <c:v>4.2382410113731259</c:v>
                </c:pt>
                <c:pt idx="8">
                  <c:v>4.3931655565217662</c:v>
                </c:pt>
                <c:pt idx="9">
                  <c:v>4.0220261968772206</c:v>
                </c:pt>
                <c:pt idx="10">
                  <c:v>4.5176301287748952</c:v>
                </c:pt>
                <c:pt idx="11">
                  <c:v>4.1265281522575687</c:v>
                </c:pt>
                <c:pt idx="12">
                  <c:v>3.6948012795619172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31-49FB-9247-72A5AD7DE7EF}"/>
            </c:ext>
          </c:extLst>
        </c:ser>
        <c:ser>
          <c:idx val="7"/>
          <c:order val="4"/>
          <c:tx>
            <c:strRef>
              <c:f>'Tail Hole X'!$AE$7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'Tail Hole X'!$AF$13:$AR$13</c:f>
              <c:numCache>
                <c:formatCode>0.00</c:formatCode>
                <c:ptCount val="13"/>
                <c:pt idx="0">
                  <c:v>4.0773130624370388</c:v>
                </c:pt>
                <c:pt idx="1">
                  <c:v>3.6762619934836063</c:v>
                </c:pt>
                <c:pt idx="2">
                  <c:v>2.6320088783001356</c:v>
                </c:pt>
                <c:pt idx="3">
                  <c:v>2.9762179961689479</c:v>
                </c:pt>
                <c:pt idx="4">
                  <c:v>2.3486831688317658</c:v>
                </c:pt>
                <c:pt idx="5">
                  <c:v>3.6074550630417153</c:v>
                </c:pt>
                <c:pt idx="6">
                  <c:v>3.5808747710313917</c:v>
                </c:pt>
                <c:pt idx="7">
                  <c:v>3.6052481099296791</c:v>
                </c:pt>
                <c:pt idx="8">
                  <c:v>3.6608304980202524</c:v>
                </c:pt>
                <c:pt idx="9">
                  <c:v>3.6024481796926753</c:v>
                </c:pt>
                <c:pt idx="10">
                  <c:v>3.5385916372176713</c:v>
                </c:pt>
                <c:pt idx="11">
                  <c:v>3.5362893896916039</c:v>
                </c:pt>
                <c:pt idx="12">
                  <c:v>3.4120240143910956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D31-49FB-9247-72A5AD7DE7EF}"/>
            </c:ext>
          </c:extLst>
        </c:ser>
        <c:ser>
          <c:idx val="8"/>
          <c:order val="5"/>
          <c:tx>
            <c:strRef>
              <c:f>'Tail Hole X'!$AE$17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'Tail Hole X'!$AF$23:$AR$23</c:f>
              <c:numCache>
                <c:formatCode>0.00</c:formatCode>
                <c:ptCount val="13"/>
                <c:pt idx="0">
                  <c:v>5.2722624857476239</c:v>
                </c:pt>
                <c:pt idx="1">
                  <c:v>4.858443924319487</c:v>
                </c:pt>
                <c:pt idx="2">
                  <c:v>4.4762377377244702</c:v>
                </c:pt>
                <c:pt idx="3">
                  <c:v>4.3319585204166113</c:v>
                </c:pt>
                <c:pt idx="4">
                  <c:v>3.7336373254164239</c:v>
                </c:pt>
                <c:pt idx="5">
                  <c:v>4.1930862639214492</c:v>
                </c:pt>
                <c:pt idx="6">
                  <c:v>4.0671050958304349</c:v>
                </c:pt>
                <c:pt idx="7">
                  <c:v>5.0099525248515091</c:v>
                </c:pt>
                <c:pt idx="8">
                  <c:v>4.6318000034277951</c:v>
                </c:pt>
                <c:pt idx="9">
                  <c:v>3.8128127064302886</c:v>
                </c:pt>
                <c:pt idx="10">
                  <c:v>4.8795884357274284</c:v>
                </c:pt>
                <c:pt idx="11">
                  <c:v>4.3390894676808935</c:v>
                </c:pt>
                <c:pt idx="12">
                  <c:v>3.7769509017487821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D31-49FB-9247-72A5AD7DE7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8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  <c:majorUnit val="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'Tail Hole 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'Tip tab Height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'Tail Hole Y'!$B$9:$N$9</c:f>
              <c:numCache>
                <c:formatCode>0.000</c:formatCode>
                <c:ptCount val="13"/>
                <c:pt idx="0">
                  <c:v>7.0906314935065051</c:v>
                </c:pt>
                <c:pt idx="1">
                  <c:v>7.0910016071428528</c:v>
                </c:pt>
                <c:pt idx="2">
                  <c:v>7.0879107142857221</c:v>
                </c:pt>
                <c:pt idx="3">
                  <c:v>7.090479556650255</c:v>
                </c:pt>
                <c:pt idx="4">
                  <c:v>7.0805974137931109</c:v>
                </c:pt>
                <c:pt idx="5">
                  <c:v>7.0889296218487372</c:v>
                </c:pt>
                <c:pt idx="6">
                  <c:v>7.0916806122448977</c:v>
                </c:pt>
                <c:pt idx="7">
                  <c:v>7.0874251152073748</c:v>
                </c:pt>
                <c:pt idx="8">
                  <c:v>7.0882369480519625</c:v>
                </c:pt>
                <c:pt idx="9">
                  <c:v>7.0959103061224553</c:v>
                </c:pt>
                <c:pt idx="10">
                  <c:v>7.0934162337662361</c:v>
                </c:pt>
                <c:pt idx="11">
                  <c:v>7.0976576530612245</c:v>
                </c:pt>
                <c:pt idx="12">
                  <c:v>7.0996790816326563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9C-4947-BD65-50B6BCE6E7A0}"/>
            </c:ext>
          </c:extLst>
        </c:ser>
        <c:ser>
          <c:idx val="5"/>
          <c:order val="1"/>
          <c:tx>
            <c:strRef>
              <c:f>'Tail Hole 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1-FB9C-4947-BD65-50B6BCE6E7A0}"/>
              </c:ext>
            </c:extLst>
          </c:dPt>
          <c:val>
            <c:numRef>
              <c:f>'Tail Hole Y'!$Q$9:$AC$9</c:f>
              <c:numCache>
                <c:formatCode>0.000</c:formatCode>
                <c:ptCount val="13"/>
                <c:pt idx="4">
                  <c:v>7.0884970238095244</c:v>
                </c:pt>
                <c:pt idx="5">
                  <c:v>7.0872495535714251</c:v>
                </c:pt>
                <c:pt idx="6">
                  <c:v>7.0864120879120893</c:v>
                </c:pt>
                <c:pt idx="9">
                  <c:v>7.0700202380952417</c:v>
                </c:pt>
                <c:pt idx="10">
                  <c:v>7.068626530612252</c:v>
                </c:pt>
                <c:pt idx="11">
                  <c:v>7.0767196428571424</c:v>
                </c:pt>
                <c:pt idx="12">
                  <c:v>7.07254738095238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9C-4947-BD65-50B6BCE6E7A0}"/>
            </c:ext>
          </c:extLst>
        </c:ser>
        <c:ser>
          <c:idx val="7"/>
          <c:order val="2"/>
          <c:tx>
            <c:strRef>
              <c:f>'Tail Hole 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'Tail Hole Y'!$AF$9:$AR$9</c:f>
              <c:numCache>
                <c:formatCode>0.000</c:formatCode>
                <c:ptCount val="13"/>
                <c:pt idx="0">
                  <c:v>7.0814159523809437</c:v>
                </c:pt>
                <c:pt idx="1">
                  <c:v>7.0884308441558455</c:v>
                </c:pt>
                <c:pt idx="2">
                  <c:v>7.0857582142857174</c:v>
                </c:pt>
                <c:pt idx="3">
                  <c:v>7.0848570276497735</c:v>
                </c:pt>
                <c:pt idx="4">
                  <c:v>7.0899065476190462</c:v>
                </c:pt>
                <c:pt idx="5">
                  <c:v>7.0851600446428575</c:v>
                </c:pt>
                <c:pt idx="6">
                  <c:v>7.0801053571428634</c:v>
                </c:pt>
                <c:pt idx="7">
                  <c:v>7.0834542857142795</c:v>
                </c:pt>
                <c:pt idx="8">
                  <c:v>7.083816496598641</c:v>
                </c:pt>
                <c:pt idx="9">
                  <c:v>7.0823571428571439</c:v>
                </c:pt>
                <c:pt idx="10">
                  <c:v>7.0835100000000013</c:v>
                </c:pt>
                <c:pt idx="11">
                  <c:v>7.0898985714285727</c:v>
                </c:pt>
                <c:pt idx="12">
                  <c:v>7.095018750000003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9C-4947-BD65-50B6BCE6E7A0}"/>
            </c:ext>
          </c:extLst>
        </c:ser>
        <c:ser>
          <c:idx val="3"/>
          <c:order val="3"/>
          <c:tx>
            <c:strRef>
              <c:f>'Tail Hole Y'!$A$25</c:f>
              <c:strCache>
                <c:ptCount val="1"/>
                <c:pt idx="0">
                  <c:v>USL</c:v>
                </c:pt>
              </c:strCache>
            </c:strRef>
          </c:tx>
          <c:spPr>
            <a:ln w="28575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'Tail Hole Y'!$B$25:$N$25</c:f>
              <c:numCache>
                <c:formatCode>0.000</c:formatCode>
                <c:ptCount val="13"/>
                <c:pt idx="0">
                  <c:v>7.4290000000000003</c:v>
                </c:pt>
                <c:pt idx="1">
                  <c:v>7.4290000000000003</c:v>
                </c:pt>
                <c:pt idx="2">
                  <c:v>7.4290000000000003</c:v>
                </c:pt>
                <c:pt idx="3">
                  <c:v>7.4290000000000003</c:v>
                </c:pt>
                <c:pt idx="4">
                  <c:v>7.4290000000000003</c:v>
                </c:pt>
                <c:pt idx="5">
                  <c:v>7.4290000000000003</c:v>
                </c:pt>
                <c:pt idx="6">
                  <c:v>7.4290000000000003</c:v>
                </c:pt>
                <c:pt idx="7">
                  <c:v>7.4290000000000003</c:v>
                </c:pt>
                <c:pt idx="8">
                  <c:v>7.4290000000000003</c:v>
                </c:pt>
                <c:pt idx="9">
                  <c:v>7.4290000000000003</c:v>
                </c:pt>
                <c:pt idx="10">
                  <c:v>7.4290000000000003</c:v>
                </c:pt>
                <c:pt idx="11">
                  <c:v>7.4290000000000003</c:v>
                </c:pt>
                <c:pt idx="12">
                  <c:v>7.4290000000000003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9C-4947-BD65-50B6BCE6E7A0}"/>
            </c:ext>
          </c:extLst>
        </c:ser>
        <c:ser>
          <c:idx val="4"/>
          <c:order val="4"/>
          <c:tx>
            <c:strRef>
              <c:f>'Tail Hole Y'!$A$26</c:f>
              <c:strCache>
                <c:ptCount val="1"/>
                <c:pt idx="0">
                  <c:v>LSL</c:v>
                </c:pt>
              </c:strCache>
            </c:strRef>
          </c:tx>
          <c:spPr>
            <a:ln w="28575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'Tail Hole Y'!$B$26:$N$26</c:f>
              <c:numCache>
                <c:formatCode>0.000</c:formatCode>
                <c:ptCount val="13"/>
                <c:pt idx="0">
                  <c:v>6.9290000000000003</c:v>
                </c:pt>
                <c:pt idx="1">
                  <c:v>6.9290000000000003</c:v>
                </c:pt>
                <c:pt idx="2">
                  <c:v>6.9290000000000003</c:v>
                </c:pt>
                <c:pt idx="3">
                  <c:v>6.9290000000000003</c:v>
                </c:pt>
                <c:pt idx="4">
                  <c:v>6.9290000000000003</c:v>
                </c:pt>
                <c:pt idx="5">
                  <c:v>6.9290000000000003</c:v>
                </c:pt>
                <c:pt idx="6">
                  <c:v>6.9290000000000003</c:v>
                </c:pt>
                <c:pt idx="7">
                  <c:v>6.9290000000000003</c:v>
                </c:pt>
                <c:pt idx="8">
                  <c:v>6.9290000000000003</c:v>
                </c:pt>
                <c:pt idx="9">
                  <c:v>6.9290000000000003</c:v>
                </c:pt>
                <c:pt idx="10">
                  <c:v>6.9290000000000003</c:v>
                </c:pt>
                <c:pt idx="11">
                  <c:v>6.9290000000000003</c:v>
                </c:pt>
                <c:pt idx="12">
                  <c:v>6.9290000000000003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9C-4947-BD65-50B6BCE6E7A0}"/>
            </c:ext>
          </c:extLst>
        </c:ser>
        <c:ser>
          <c:idx val="2"/>
          <c:order val="5"/>
          <c:tx>
            <c:strRef>
              <c:f>'Tail Hole Y'!$A$24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'Tail Hole Y'!$B$24:$N$24</c:f>
              <c:numCache>
                <c:formatCode>0.000</c:formatCode>
                <c:ptCount val="13"/>
                <c:pt idx="0">
                  <c:v>7.1790000000000003</c:v>
                </c:pt>
                <c:pt idx="1">
                  <c:v>7.1790000000000003</c:v>
                </c:pt>
                <c:pt idx="2">
                  <c:v>7.1790000000000003</c:v>
                </c:pt>
                <c:pt idx="3">
                  <c:v>7.1790000000000003</c:v>
                </c:pt>
                <c:pt idx="4">
                  <c:v>7.1790000000000003</c:v>
                </c:pt>
                <c:pt idx="5">
                  <c:v>7.1790000000000003</c:v>
                </c:pt>
                <c:pt idx="6">
                  <c:v>7.1790000000000003</c:v>
                </c:pt>
                <c:pt idx="7">
                  <c:v>7.1790000000000003</c:v>
                </c:pt>
                <c:pt idx="8">
                  <c:v>7.1790000000000003</c:v>
                </c:pt>
                <c:pt idx="9">
                  <c:v>7.1790000000000003</c:v>
                </c:pt>
                <c:pt idx="10">
                  <c:v>7.1790000000000003</c:v>
                </c:pt>
                <c:pt idx="11">
                  <c:v>7.1790000000000003</c:v>
                </c:pt>
                <c:pt idx="12">
                  <c:v>7.1790000000000003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9C-4947-BD65-50B6BCE6E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6.8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8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  <c:majorUnit val="0.1500000000000000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'Tail Hole 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cat>
            <c:strRef>
              <c:f>'Tail Hole 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'Tail Hole Y'!$B$19:$N$19</c:f>
              <c:numCache>
                <c:formatCode>0.000</c:formatCode>
                <c:ptCount val="13"/>
                <c:pt idx="0">
                  <c:v>7.1265821428571483</c:v>
                </c:pt>
                <c:pt idx="1">
                  <c:v>7.1306432397959147</c:v>
                </c:pt>
                <c:pt idx="2">
                  <c:v>7.1255790816326572</c:v>
                </c:pt>
                <c:pt idx="3">
                  <c:v>7.1287862723214221</c:v>
                </c:pt>
                <c:pt idx="4">
                  <c:v>7.1297128826530676</c:v>
                </c:pt>
                <c:pt idx="5">
                  <c:v>7.1238007763975117</c:v>
                </c:pt>
                <c:pt idx="6">
                  <c:v>7.1238585526315816</c:v>
                </c:pt>
                <c:pt idx="7">
                  <c:v>7.1200578571428599</c:v>
                </c:pt>
                <c:pt idx="8">
                  <c:v>7.1182233516483553</c:v>
                </c:pt>
                <c:pt idx="9">
                  <c:v>7.1197668650793604</c:v>
                </c:pt>
                <c:pt idx="10">
                  <c:v>7.1212684331797167</c:v>
                </c:pt>
                <c:pt idx="11">
                  <c:v>7.120859013605453</c:v>
                </c:pt>
                <c:pt idx="12">
                  <c:v>7.1205913793103521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B4-4AF5-8499-C4AC2642977A}"/>
            </c:ext>
          </c:extLst>
        </c:ser>
        <c:ser>
          <c:idx val="6"/>
          <c:order val="1"/>
          <c:tx>
            <c:strRef>
              <c:f>'Tail Hole 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cat>
            <c:strRef>
              <c:f>'Tail Hole 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'Tail Hole Y'!$Q$19:$AC$19</c:f>
              <c:numCache>
                <c:formatCode>0.000</c:formatCode>
                <c:ptCount val="13"/>
                <c:pt idx="4">
                  <c:v>7.1258797619047574</c:v>
                </c:pt>
                <c:pt idx="5">
                  <c:v>7.1296355263157878</c:v>
                </c:pt>
                <c:pt idx="6">
                  <c:v>7.1283261904761908</c:v>
                </c:pt>
                <c:pt idx="8">
                  <c:v>7.1204881696428517</c:v>
                </c:pt>
                <c:pt idx="9">
                  <c:v>7.122397420634921</c:v>
                </c:pt>
                <c:pt idx="10">
                  <c:v>7.1237109523809519</c:v>
                </c:pt>
                <c:pt idx="11">
                  <c:v>7.1243872180451202</c:v>
                </c:pt>
                <c:pt idx="12">
                  <c:v>7.1220314285714217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B4-4AF5-8499-C4AC2642977A}"/>
            </c:ext>
          </c:extLst>
        </c:ser>
        <c:ser>
          <c:idx val="8"/>
          <c:order val="2"/>
          <c:tx>
            <c:strRef>
              <c:f>'Tail Hole 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cat>
            <c:strRef>
              <c:f>'Tail Hole 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'Tail Hole Y'!$AF$19:$AR$19</c:f>
              <c:numCache>
                <c:formatCode>0.000</c:formatCode>
                <c:ptCount val="13"/>
                <c:pt idx="0">
                  <c:v>7.1311890624999981</c:v>
                </c:pt>
                <c:pt idx="1">
                  <c:v>7.1285737012986967</c:v>
                </c:pt>
                <c:pt idx="2">
                  <c:v>7.1345647321428514</c:v>
                </c:pt>
                <c:pt idx="3">
                  <c:v>7.1336434873949575</c:v>
                </c:pt>
                <c:pt idx="4">
                  <c:v>7.1282045918367363</c:v>
                </c:pt>
                <c:pt idx="5">
                  <c:v>7.1320120879120896</c:v>
                </c:pt>
                <c:pt idx="6">
                  <c:v>7.1257155279503257</c:v>
                </c:pt>
                <c:pt idx="7">
                  <c:v>7.1240252551020422</c:v>
                </c:pt>
                <c:pt idx="8">
                  <c:v>7.1211676870748306</c:v>
                </c:pt>
                <c:pt idx="9">
                  <c:v>7.1236422932330887</c:v>
                </c:pt>
                <c:pt idx="10">
                  <c:v>7.126498095238091</c:v>
                </c:pt>
                <c:pt idx="11">
                  <c:v>7.1291083333333356</c:v>
                </c:pt>
                <c:pt idx="12">
                  <c:v>7.1230278571428567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B4-4AF5-8499-C4AC2642977A}"/>
            </c:ext>
          </c:extLst>
        </c:ser>
        <c:ser>
          <c:idx val="3"/>
          <c:order val="3"/>
          <c:tx>
            <c:strRef>
              <c:f>'Tail Hole Y'!$P$25</c:f>
              <c:strCache>
                <c:ptCount val="1"/>
                <c:pt idx="0">
                  <c:v>7.424</c:v>
                </c:pt>
              </c:strCache>
            </c:strRef>
          </c:tx>
          <c:spPr>
            <a:ln w="28575">
              <a:solidFill>
                <a:srgbClr val="C00000"/>
              </a:solidFill>
            </a:ln>
          </c:spPr>
          <c:marker>
            <c:symbol val="none"/>
          </c:marker>
          <c:cat>
            <c:strRef>
              <c:f>'Tail Hole 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'Tail Hole Y'!$Q$25:$AC$25</c:f>
              <c:numCache>
                <c:formatCode>0.000</c:formatCode>
                <c:ptCount val="13"/>
                <c:pt idx="0">
                  <c:v>7.4240000000000004</c:v>
                </c:pt>
                <c:pt idx="1">
                  <c:v>7.4240000000000004</c:v>
                </c:pt>
                <c:pt idx="2">
                  <c:v>7.4240000000000004</c:v>
                </c:pt>
                <c:pt idx="3">
                  <c:v>7.4240000000000004</c:v>
                </c:pt>
                <c:pt idx="4">
                  <c:v>7.4240000000000004</c:v>
                </c:pt>
                <c:pt idx="5">
                  <c:v>7.4240000000000004</c:v>
                </c:pt>
                <c:pt idx="6">
                  <c:v>7.4240000000000004</c:v>
                </c:pt>
                <c:pt idx="7">
                  <c:v>7.4240000000000004</c:v>
                </c:pt>
                <c:pt idx="8">
                  <c:v>7.4240000000000004</c:v>
                </c:pt>
                <c:pt idx="9">
                  <c:v>7.4240000000000004</c:v>
                </c:pt>
                <c:pt idx="10">
                  <c:v>7.4240000000000004</c:v>
                </c:pt>
                <c:pt idx="11">
                  <c:v>7.4240000000000004</c:v>
                </c:pt>
                <c:pt idx="12">
                  <c:v>7.4240000000000004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B4-4AF5-8499-C4AC2642977A}"/>
            </c:ext>
          </c:extLst>
        </c:ser>
        <c:ser>
          <c:idx val="4"/>
          <c:order val="4"/>
          <c:tx>
            <c:strRef>
              <c:f>'Tail Hole Y'!$P$26</c:f>
              <c:strCache>
                <c:ptCount val="1"/>
                <c:pt idx="0">
                  <c:v>6.924</c:v>
                </c:pt>
              </c:strCache>
            </c:strRef>
          </c:tx>
          <c:spPr>
            <a:ln w="28575">
              <a:solidFill>
                <a:srgbClr val="C00000"/>
              </a:solidFill>
            </a:ln>
          </c:spPr>
          <c:marker>
            <c:symbol val="none"/>
          </c:marker>
          <c:cat>
            <c:strRef>
              <c:f>'Tail Hole 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'Tail Hole Y'!$Q$26:$AC$26</c:f>
              <c:numCache>
                <c:formatCode>0.000</c:formatCode>
                <c:ptCount val="13"/>
                <c:pt idx="0">
                  <c:v>6.9240000000000004</c:v>
                </c:pt>
                <c:pt idx="1">
                  <c:v>6.9240000000000004</c:v>
                </c:pt>
                <c:pt idx="2">
                  <c:v>6.9240000000000004</c:v>
                </c:pt>
                <c:pt idx="3">
                  <c:v>6.9240000000000004</c:v>
                </c:pt>
                <c:pt idx="4">
                  <c:v>6.9240000000000004</c:v>
                </c:pt>
                <c:pt idx="5">
                  <c:v>6.9240000000000004</c:v>
                </c:pt>
                <c:pt idx="6">
                  <c:v>6.9240000000000004</c:v>
                </c:pt>
                <c:pt idx="7">
                  <c:v>6.9240000000000004</c:v>
                </c:pt>
                <c:pt idx="8">
                  <c:v>6.9240000000000004</c:v>
                </c:pt>
                <c:pt idx="9">
                  <c:v>6.9240000000000004</c:v>
                </c:pt>
                <c:pt idx="10">
                  <c:v>6.9240000000000004</c:v>
                </c:pt>
                <c:pt idx="11">
                  <c:v>6.9240000000000004</c:v>
                </c:pt>
                <c:pt idx="12">
                  <c:v>6.9240000000000004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B4-4AF5-8499-C4AC2642977A}"/>
            </c:ext>
          </c:extLst>
        </c:ser>
        <c:ser>
          <c:idx val="2"/>
          <c:order val="5"/>
          <c:tx>
            <c:strRef>
              <c:f>'Tail Hole Y'!$P$24</c:f>
              <c:strCache>
                <c:ptCount val="1"/>
                <c:pt idx="0">
                  <c:v>7.174</c:v>
                </c:pt>
              </c:strCache>
            </c:strRef>
          </c:tx>
          <c:spPr>
            <a:ln w="28575">
              <a:solidFill>
                <a:srgbClr val="7030A0"/>
              </a:solidFill>
            </a:ln>
          </c:spPr>
          <c:marker>
            <c:symbol val="none"/>
          </c:marker>
          <c:cat>
            <c:strRef>
              <c:f>'Tail Hole 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'Tail Hole Y'!$Q$24:$AC$24</c:f>
              <c:numCache>
                <c:formatCode>0.000</c:formatCode>
                <c:ptCount val="13"/>
                <c:pt idx="0">
                  <c:v>7.1740000000000004</c:v>
                </c:pt>
                <c:pt idx="1">
                  <c:v>7.1740000000000004</c:v>
                </c:pt>
                <c:pt idx="2">
                  <c:v>7.1740000000000004</c:v>
                </c:pt>
                <c:pt idx="3">
                  <c:v>7.1740000000000004</c:v>
                </c:pt>
                <c:pt idx="4">
                  <c:v>7.1740000000000004</c:v>
                </c:pt>
                <c:pt idx="5">
                  <c:v>7.1740000000000004</c:v>
                </c:pt>
                <c:pt idx="6">
                  <c:v>7.1740000000000004</c:v>
                </c:pt>
                <c:pt idx="7">
                  <c:v>7.1740000000000004</c:v>
                </c:pt>
                <c:pt idx="8">
                  <c:v>7.1740000000000004</c:v>
                </c:pt>
                <c:pt idx="9">
                  <c:v>7.1740000000000004</c:v>
                </c:pt>
                <c:pt idx="10">
                  <c:v>7.1740000000000004</c:v>
                </c:pt>
                <c:pt idx="11">
                  <c:v>7.1740000000000004</c:v>
                </c:pt>
                <c:pt idx="12">
                  <c:v>7.1740000000000004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5B4-4AF5-8499-C4AC26429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6.7500000000000009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8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  <c:majorUnit val="0.1500000000000000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'Tail Hole 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'Tip tab Height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'Tail Hole Y'!$B$10:$N$10</c:f>
              <c:numCache>
                <c:formatCode>0.000</c:formatCode>
                <c:ptCount val="13"/>
                <c:pt idx="0">
                  <c:v>1.484871099968179E-2</c:v>
                </c:pt>
                <c:pt idx="1">
                  <c:v>1.3760105966016881E-2</c:v>
                </c:pt>
                <c:pt idx="2">
                  <c:v>1.6933525441781672E-2</c:v>
                </c:pt>
                <c:pt idx="3">
                  <c:v>1.6406230983774559E-2</c:v>
                </c:pt>
                <c:pt idx="4">
                  <c:v>1.7778153531653001E-2</c:v>
                </c:pt>
                <c:pt idx="5">
                  <c:v>1.597380304926482E-2</c:v>
                </c:pt>
                <c:pt idx="6">
                  <c:v>1.4557208941375013E-2</c:v>
                </c:pt>
                <c:pt idx="7">
                  <c:v>1.5749061321636393E-2</c:v>
                </c:pt>
                <c:pt idx="8">
                  <c:v>1.5692837989632086E-2</c:v>
                </c:pt>
                <c:pt idx="9">
                  <c:v>1.6488840003036079E-2</c:v>
                </c:pt>
                <c:pt idx="10">
                  <c:v>1.5201924255711449E-2</c:v>
                </c:pt>
                <c:pt idx="11">
                  <c:v>1.7861269429582022E-2</c:v>
                </c:pt>
                <c:pt idx="12">
                  <c:v>1.8253164212081716E-2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4E-4A2F-A285-CAA69D973862}"/>
            </c:ext>
          </c:extLst>
        </c:ser>
        <c:ser>
          <c:idx val="1"/>
          <c:order val="1"/>
          <c:tx>
            <c:strRef>
              <c:f>'Tail Hole 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'Tail Hole Y'!$B$20:$N$20</c:f>
              <c:numCache>
                <c:formatCode>0.000</c:formatCode>
                <c:ptCount val="13"/>
                <c:pt idx="0">
                  <c:v>1.6075292622208966E-2</c:v>
                </c:pt>
                <c:pt idx="1">
                  <c:v>1.6170062216815401E-2</c:v>
                </c:pt>
                <c:pt idx="2">
                  <c:v>1.9428161457374582E-2</c:v>
                </c:pt>
                <c:pt idx="3">
                  <c:v>1.5421910016174611E-2</c:v>
                </c:pt>
                <c:pt idx="4">
                  <c:v>1.7853939821748752E-2</c:v>
                </c:pt>
                <c:pt idx="5">
                  <c:v>1.7088774230002088E-2</c:v>
                </c:pt>
                <c:pt idx="6">
                  <c:v>1.5056913107739269E-2</c:v>
                </c:pt>
                <c:pt idx="7">
                  <c:v>1.5243977225390396E-2</c:v>
                </c:pt>
                <c:pt idx="8">
                  <c:v>1.6145083348980419E-2</c:v>
                </c:pt>
                <c:pt idx="9">
                  <c:v>1.805026726272661E-2</c:v>
                </c:pt>
                <c:pt idx="10">
                  <c:v>1.8314439096893523E-2</c:v>
                </c:pt>
                <c:pt idx="11">
                  <c:v>1.9131142138848797E-2</c:v>
                </c:pt>
                <c:pt idx="12">
                  <c:v>1.7721739443311905E-2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4E-4A2F-A285-CAA69D973862}"/>
            </c:ext>
          </c:extLst>
        </c:ser>
        <c:ser>
          <c:idx val="5"/>
          <c:order val="2"/>
          <c:tx>
            <c:strRef>
              <c:f>'Tail Hole 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244E-4A2F-A285-CAA69D973862}"/>
              </c:ext>
            </c:extLst>
          </c:dPt>
          <c:val>
            <c:numRef>
              <c:f>'Tail Hole Y'!$Q$10:$AC$10</c:f>
              <c:numCache>
                <c:formatCode>0.000</c:formatCode>
                <c:ptCount val="13"/>
                <c:pt idx="4">
                  <c:v>1.4839979987898339E-2</c:v>
                </c:pt>
                <c:pt idx="5">
                  <c:v>1.2633459348186028E-2</c:v>
                </c:pt>
                <c:pt idx="6">
                  <c:v>1.1529278433334501E-2</c:v>
                </c:pt>
                <c:pt idx="9">
                  <c:v>1.7906027436562413E-2</c:v>
                </c:pt>
                <c:pt idx="10">
                  <c:v>1.7618522577239198E-2</c:v>
                </c:pt>
                <c:pt idx="11">
                  <c:v>1.6868026828792008E-2</c:v>
                </c:pt>
                <c:pt idx="12">
                  <c:v>1.8880806073707606E-2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44E-4A2F-A285-CAA69D973862}"/>
            </c:ext>
          </c:extLst>
        </c:ser>
        <c:ser>
          <c:idx val="6"/>
          <c:order val="3"/>
          <c:tx>
            <c:strRef>
              <c:f>'Tail Hole 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'Tail Hole Y'!$Q$20:$AC$20</c:f>
              <c:numCache>
                <c:formatCode>0.000</c:formatCode>
                <c:ptCount val="13"/>
                <c:pt idx="4">
                  <c:v>1.6615074816574236E-2</c:v>
                </c:pt>
                <c:pt idx="5">
                  <c:v>1.5161297152977652E-2</c:v>
                </c:pt>
                <c:pt idx="6">
                  <c:v>1.2760359543293666E-2</c:v>
                </c:pt>
                <c:pt idx="8">
                  <c:v>1.5542542274542622E-2</c:v>
                </c:pt>
                <c:pt idx="9">
                  <c:v>1.6991431979950237E-2</c:v>
                </c:pt>
                <c:pt idx="10">
                  <c:v>1.7119555010823458E-2</c:v>
                </c:pt>
                <c:pt idx="11">
                  <c:v>1.7073779915640644E-2</c:v>
                </c:pt>
                <c:pt idx="12">
                  <c:v>2.0190439687045522E-2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44E-4A2F-A285-CAA69D973862}"/>
            </c:ext>
          </c:extLst>
        </c:ser>
        <c:ser>
          <c:idx val="7"/>
          <c:order val="4"/>
          <c:tx>
            <c:strRef>
              <c:f>'Tail Hole 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'Tail Hole Y'!$AF$10:$AR$10</c:f>
              <c:numCache>
                <c:formatCode>0.000</c:formatCode>
                <c:ptCount val="13"/>
                <c:pt idx="0">
                  <c:v>1.4332400924987292E-2</c:v>
                </c:pt>
                <c:pt idx="1">
                  <c:v>1.6157736015955371E-2</c:v>
                </c:pt>
                <c:pt idx="2">
                  <c:v>2.3178755344253451E-2</c:v>
                </c:pt>
                <c:pt idx="3">
                  <c:v>1.8813968378552579E-2</c:v>
                </c:pt>
                <c:pt idx="4">
                  <c:v>2.0003337452523168E-2</c:v>
                </c:pt>
                <c:pt idx="5">
                  <c:v>1.2568971667068772E-2</c:v>
                </c:pt>
                <c:pt idx="6">
                  <c:v>1.4940361357335312E-2</c:v>
                </c:pt>
                <c:pt idx="7">
                  <c:v>1.4571334216535376E-2</c:v>
                </c:pt>
                <c:pt idx="8">
                  <c:v>1.4682532007047626E-2</c:v>
                </c:pt>
                <c:pt idx="9">
                  <c:v>1.5721996006636971E-2</c:v>
                </c:pt>
                <c:pt idx="10">
                  <c:v>1.3802318126426511E-2</c:v>
                </c:pt>
                <c:pt idx="11">
                  <c:v>1.8814582865899997E-2</c:v>
                </c:pt>
                <c:pt idx="12">
                  <c:v>1.7901466732803805E-2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44E-4A2F-A285-CAA69D973862}"/>
            </c:ext>
          </c:extLst>
        </c:ser>
        <c:ser>
          <c:idx val="8"/>
          <c:order val="5"/>
          <c:tx>
            <c:strRef>
              <c:f>'Tail Hole 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'Tail Hole Y'!$AF$20:$AR$20</c:f>
              <c:numCache>
                <c:formatCode>0.000</c:formatCode>
                <c:ptCount val="13"/>
                <c:pt idx="0">
                  <c:v>1.3564186330074487E-2</c:v>
                </c:pt>
                <c:pt idx="1">
                  <c:v>1.4604978511818537E-2</c:v>
                </c:pt>
                <c:pt idx="2">
                  <c:v>1.5814812158131866E-2</c:v>
                </c:pt>
                <c:pt idx="3">
                  <c:v>1.451093452037385E-2</c:v>
                </c:pt>
                <c:pt idx="4">
                  <c:v>1.5916509447072767E-2</c:v>
                </c:pt>
                <c:pt idx="5">
                  <c:v>1.3913414540239892E-2</c:v>
                </c:pt>
                <c:pt idx="6">
                  <c:v>1.4360074290351407E-2</c:v>
                </c:pt>
                <c:pt idx="7">
                  <c:v>1.2259445961381177E-2</c:v>
                </c:pt>
                <c:pt idx="8">
                  <c:v>1.3444861595773634E-2</c:v>
                </c:pt>
                <c:pt idx="9">
                  <c:v>1.6760398487000328E-2</c:v>
                </c:pt>
                <c:pt idx="10">
                  <c:v>1.5644169651851773E-2</c:v>
                </c:pt>
                <c:pt idx="11">
                  <c:v>1.715473875215634E-2</c:v>
                </c:pt>
                <c:pt idx="12">
                  <c:v>1.5206238833271117E-2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44E-4A2F-A285-CAA69D973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.0000000000000008E-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8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'Tail Hole 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'Tip tab Height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'Tail Hole Y'!$B$13:$N$13</c:f>
              <c:numCache>
                <c:formatCode>0.00</c:formatCode>
                <c:ptCount val="13"/>
                <c:pt idx="0">
                  <c:v>3.6284068363457864</c:v>
                </c:pt>
                <c:pt idx="1">
                  <c:v>3.9244273152872839</c:v>
                </c:pt>
                <c:pt idx="2">
                  <c:v>3.1281281784679149</c:v>
                </c:pt>
                <c:pt idx="3">
                  <c:v>3.2808582871136949</c:v>
                </c:pt>
                <c:pt idx="4">
                  <c:v>2.8423914313935921</c:v>
                </c:pt>
                <c:pt idx="5">
                  <c:v>3.3373313659349595</c:v>
                </c:pt>
                <c:pt idx="6">
                  <c:v>3.7250870662557851</c:v>
                </c:pt>
                <c:pt idx="7">
                  <c:v>3.3531123320500549</c:v>
                </c:pt>
                <c:pt idx="8">
                  <c:v>3.3823698886750453</c:v>
                </c:pt>
                <c:pt idx="9">
                  <c:v>3.3742075668901301</c:v>
                </c:pt>
                <c:pt idx="10">
                  <c:v>3.6051627631825123</c:v>
                </c:pt>
                <c:pt idx="11">
                  <c:v>3.1475488295341369</c:v>
                </c:pt>
                <c:pt idx="12">
                  <c:v>3.116885738267122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F4-42CE-B0A4-2206560BF391}"/>
            </c:ext>
          </c:extLst>
        </c:ser>
        <c:ser>
          <c:idx val="1"/>
          <c:order val="1"/>
          <c:tx>
            <c:strRef>
              <c:f>'Tail Hole 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'Tail Hole Y'!$B$23:$N$23</c:f>
              <c:numCache>
                <c:formatCode>0.00</c:formatCode>
                <c:ptCount val="13"/>
                <c:pt idx="0">
                  <c:v>4.2006937316394222</c:v>
                </c:pt>
                <c:pt idx="1">
                  <c:v>4.2597906556192076</c:v>
                </c:pt>
                <c:pt idx="2">
                  <c:v>3.4585376160429391</c:v>
                </c:pt>
                <c:pt idx="3">
                  <c:v>4.4263058662781383</c:v>
                </c:pt>
                <c:pt idx="4">
                  <c:v>3.8406627091251933</c:v>
                </c:pt>
                <c:pt idx="5">
                  <c:v>3.8973104742786644</c:v>
                </c:pt>
                <c:pt idx="6">
                  <c:v>4.4245136481273786</c:v>
                </c:pt>
                <c:pt idx="7">
                  <c:v>4.2871107770200805</c:v>
                </c:pt>
                <c:pt idx="8">
                  <c:v>4.0099586862898908</c:v>
                </c:pt>
                <c:pt idx="9">
                  <c:v>3.6152163701127789</c:v>
                </c:pt>
                <c:pt idx="10">
                  <c:v>3.5903990313518399</c:v>
                </c:pt>
                <c:pt idx="11">
                  <c:v>3.3428743600876958</c:v>
                </c:pt>
                <c:pt idx="12">
                  <c:v>3.6036977807814736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F4-42CE-B0A4-2206560BF391}"/>
            </c:ext>
          </c:extLst>
        </c:ser>
        <c:ser>
          <c:idx val="5"/>
          <c:order val="2"/>
          <c:tx>
            <c:strRef>
              <c:f>'Tail Hole 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A8F4-42CE-B0A4-2206560BF391}"/>
              </c:ext>
            </c:extLst>
          </c:dPt>
          <c:val>
            <c:numRef>
              <c:f>'Tail Hole Y'!$Q$13:$AC$13</c:f>
              <c:numCache>
                <c:formatCode>0.00</c:formatCode>
                <c:ptCount val="13"/>
                <c:pt idx="4">
                  <c:v>3.5825974594662582</c:v>
                </c:pt>
                <c:pt idx="5">
                  <c:v>4.1754083134837492</c:v>
                </c:pt>
                <c:pt idx="6">
                  <c:v>4.55108238335092</c:v>
                </c:pt>
                <c:pt idx="9">
                  <c:v>2.6251912211283575</c:v>
                </c:pt>
                <c:pt idx="10">
                  <c:v>2.6416617322315612</c:v>
                </c:pt>
                <c:pt idx="11">
                  <c:v>2.9191251266172538</c:v>
                </c:pt>
                <c:pt idx="12">
                  <c:v>2.5342735261053657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F4-42CE-B0A4-2206560BF391}"/>
            </c:ext>
          </c:extLst>
        </c:ser>
        <c:ser>
          <c:idx val="6"/>
          <c:order val="3"/>
          <c:tx>
            <c:strRef>
              <c:f>'Tail Hole 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'Tail Hole Y'!$Q$23:$AC$23</c:f>
              <c:numCache>
                <c:formatCode>0.00</c:formatCode>
                <c:ptCount val="13"/>
                <c:pt idx="4">
                  <c:v>4.0501324677228938</c:v>
                </c:pt>
                <c:pt idx="5">
                  <c:v>4.5210627261621639</c:v>
                </c:pt>
                <c:pt idx="6">
                  <c:v>5.3375243799086638</c:v>
                </c:pt>
                <c:pt idx="8">
                  <c:v>4.2139860642292826</c:v>
                </c:pt>
                <c:pt idx="9">
                  <c:v>3.8921071292289762</c:v>
                </c:pt>
                <c:pt idx="10">
                  <c:v>3.8885541953765483</c:v>
                </c:pt>
                <c:pt idx="11">
                  <c:v>3.9121822864299793</c:v>
                </c:pt>
                <c:pt idx="12">
                  <c:v>3.1868453843078544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8F4-42CE-B0A4-2206560BF391}"/>
            </c:ext>
          </c:extLst>
        </c:ser>
        <c:ser>
          <c:idx val="7"/>
          <c:order val="4"/>
          <c:tx>
            <c:strRef>
              <c:f>'Tail Hole 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'Tail Hole Y'!$AF$13:$AR$13</c:f>
              <c:numCache>
                <c:formatCode>0.00</c:formatCode>
                <c:ptCount val="13"/>
                <c:pt idx="0">
                  <c:v>3.5447876267359941</c:v>
                </c:pt>
                <c:pt idx="1">
                  <c:v>3.2890508092307629</c:v>
                </c:pt>
                <c:pt idx="2">
                  <c:v>2.254337531035449</c:v>
                </c:pt>
                <c:pt idx="3">
                  <c:v>2.7613707807199628</c:v>
                </c:pt>
                <c:pt idx="4">
                  <c:v>2.6813283533468488</c:v>
                </c:pt>
                <c:pt idx="5">
                  <c:v>4.1414166244536688</c:v>
                </c:pt>
                <c:pt idx="6">
                  <c:v>3.3713008123611967</c:v>
                </c:pt>
                <c:pt idx="7">
                  <c:v>3.5332908531008402</c:v>
                </c:pt>
                <c:pt idx="8">
                  <c:v>3.5147547331375062</c:v>
                </c:pt>
                <c:pt idx="9">
                  <c:v>3.251434970309635</c:v>
                </c:pt>
                <c:pt idx="10">
                  <c:v>3.7314987860425548</c:v>
                </c:pt>
                <c:pt idx="11">
                  <c:v>2.8506003840278047</c:v>
                </c:pt>
                <c:pt idx="12">
                  <c:v>3.0913435284007442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8F4-42CE-B0A4-2206560BF391}"/>
            </c:ext>
          </c:extLst>
        </c:ser>
        <c:ser>
          <c:idx val="8"/>
          <c:order val="5"/>
          <c:tx>
            <c:strRef>
              <c:f>'Tail Hole 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'Tail Hole Y'!$AF$23:$AR$23</c:f>
              <c:numCache>
                <c:formatCode>0.00</c:formatCode>
                <c:ptCount val="13"/>
                <c:pt idx="0">
                  <c:v>5.0915712268126372</c:v>
                </c:pt>
                <c:pt idx="1">
                  <c:v>4.6690403351878187</c:v>
                </c:pt>
                <c:pt idx="2">
                  <c:v>4.4381332731496714</c:v>
                </c:pt>
                <c:pt idx="3">
                  <c:v>4.8157589276466064</c:v>
                </c:pt>
                <c:pt idx="4">
                  <c:v>4.276578197327713</c:v>
                </c:pt>
                <c:pt idx="5">
                  <c:v>4.983490029483991</c:v>
                </c:pt>
                <c:pt idx="6">
                  <c:v>4.6823232218201651</c:v>
                </c:pt>
                <c:pt idx="7">
                  <c:v>5.4386703317628706</c:v>
                </c:pt>
                <c:pt idx="8">
                  <c:v>4.8883033782167384</c:v>
                </c:pt>
                <c:pt idx="9">
                  <c:v>3.9705160428799782</c:v>
                </c:pt>
                <c:pt idx="10">
                  <c:v>4.3146658839367511</c:v>
                </c:pt>
                <c:pt idx="11">
                  <c:v>3.9854552979334108</c:v>
                </c:pt>
                <c:pt idx="12">
                  <c:v>4.3628552579656779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8F4-42CE-B0A4-2206560BF3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8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  <c:majorUnit val="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'Circle Pad X-1'!$A$7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'Circle Pad X-1'!$B$8:$N$8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'Circle Pad X-1'!$B$9:$N$9</c:f>
              <c:numCache>
                <c:formatCode>0.000</c:formatCode>
                <c:ptCount val="13"/>
                <c:pt idx="0">
                  <c:v>1.9842365800865804</c:v>
                </c:pt>
                <c:pt idx="1">
                  <c:v>1.98339</c:v>
                </c:pt>
                <c:pt idx="2">
                  <c:v>1.9830979591836724</c:v>
                </c:pt>
                <c:pt idx="3">
                  <c:v>1.982958004926106</c:v>
                </c:pt>
                <c:pt idx="4">
                  <c:v>1.9830179802955639</c:v>
                </c:pt>
                <c:pt idx="5">
                  <c:v>1.9829430672268911</c:v>
                </c:pt>
                <c:pt idx="6">
                  <c:v>1.9828726190476176</c:v>
                </c:pt>
                <c:pt idx="7">
                  <c:v>1.9834842165898603</c:v>
                </c:pt>
                <c:pt idx="8">
                  <c:v>1.9832617532467531</c:v>
                </c:pt>
                <c:pt idx="9">
                  <c:v>1.9831776530612257</c:v>
                </c:pt>
                <c:pt idx="10">
                  <c:v>1.983152380952379</c:v>
                </c:pt>
                <c:pt idx="11">
                  <c:v>1.982844302721088</c:v>
                </c:pt>
                <c:pt idx="12">
                  <c:v>1.9830230867346945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36-4B5E-BA49-EA2C46D6A347}"/>
            </c:ext>
          </c:extLst>
        </c:ser>
        <c:ser>
          <c:idx val="1"/>
          <c:order val="1"/>
          <c:tx>
            <c:strRef>
              <c:f>'Circle Pad X-1'!$A$17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'Circle Pad X-1'!$B$19:$N$19</c:f>
              <c:numCache>
                <c:formatCode>0.000</c:formatCode>
                <c:ptCount val="13"/>
                <c:pt idx="0">
                  <c:v>1.9848123376623363</c:v>
                </c:pt>
                <c:pt idx="1">
                  <c:v>1.9843309948979586</c:v>
                </c:pt>
                <c:pt idx="2">
                  <c:v>1.9836489795918357</c:v>
                </c:pt>
                <c:pt idx="3">
                  <c:v>1.9833720982142842</c:v>
                </c:pt>
                <c:pt idx="4">
                  <c:v>1.9830149234693846</c:v>
                </c:pt>
                <c:pt idx="5">
                  <c:v>1.9831563664596275</c:v>
                </c:pt>
                <c:pt idx="6">
                  <c:v>1.9839960526315779</c:v>
                </c:pt>
                <c:pt idx="7">
                  <c:v>1.9840079761904754</c:v>
                </c:pt>
                <c:pt idx="8">
                  <c:v>1.983514835164836</c:v>
                </c:pt>
                <c:pt idx="9">
                  <c:v>1.9830339285714262</c:v>
                </c:pt>
                <c:pt idx="10">
                  <c:v>1.9832860829493075</c:v>
                </c:pt>
                <c:pt idx="11">
                  <c:v>1.9833951530612244</c:v>
                </c:pt>
                <c:pt idx="12">
                  <c:v>1.9834695812807881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36-4B5E-BA49-EA2C46D6A347}"/>
            </c:ext>
          </c:extLst>
        </c:ser>
        <c:ser>
          <c:idx val="5"/>
          <c:order val="2"/>
          <c:tx>
            <c:strRef>
              <c:f>'Circle Pad X-1'!$P$7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7936-4B5E-BA49-EA2C46D6A347}"/>
              </c:ext>
            </c:extLst>
          </c:dPt>
          <c:val>
            <c:numRef>
              <c:f>'Circle Pad X-1'!$Q$9:$AC$9</c:f>
              <c:numCache>
                <c:formatCode>0.000</c:formatCode>
                <c:ptCount val="13"/>
                <c:pt idx="4">
                  <c:v>1.9834470238095236</c:v>
                </c:pt>
                <c:pt idx="5">
                  <c:v>1.9831417410714287</c:v>
                </c:pt>
                <c:pt idx="6">
                  <c:v>1.9836813186813158</c:v>
                </c:pt>
                <c:pt idx="9">
                  <c:v>1.9829769047619046</c:v>
                </c:pt>
                <c:pt idx="10">
                  <c:v>1.9830392857142838</c:v>
                </c:pt>
                <c:pt idx="11">
                  <c:v>1.9832307539682537</c:v>
                </c:pt>
                <c:pt idx="12">
                  <c:v>1.9826240476190466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936-4B5E-BA49-EA2C46D6A347}"/>
            </c:ext>
          </c:extLst>
        </c:ser>
        <c:ser>
          <c:idx val="6"/>
          <c:order val="3"/>
          <c:tx>
            <c:strRef>
              <c:f>'Circle Pad X-1'!$P$17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'Circle Pad X-1'!$Q$19:$AC$19</c:f>
              <c:numCache>
                <c:formatCode>0.000</c:formatCode>
                <c:ptCount val="13"/>
                <c:pt idx="4">
                  <c:v>1.9836811904761897</c:v>
                </c:pt>
                <c:pt idx="5">
                  <c:v>1.9836296992481173</c:v>
                </c:pt>
                <c:pt idx="6">
                  <c:v>1.9848952380952372</c:v>
                </c:pt>
                <c:pt idx="8">
                  <c:v>1.9840109374999997</c:v>
                </c:pt>
                <c:pt idx="9">
                  <c:v>1.98382619047619</c:v>
                </c:pt>
                <c:pt idx="10">
                  <c:v>1.9835361904761901</c:v>
                </c:pt>
                <c:pt idx="11">
                  <c:v>1.9830721804511262</c:v>
                </c:pt>
                <c:pt idx="12">
                  <c:v>1.9837783333333334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936-4B5E-BA49-EA2C46D6A347}"/>
            </c:ext>
          </c:extLst>
        </c:ser>
        <c:ser>
          <c:idx val="7"/>
          <c:order val="4"/>
          <c:tx>
            <c:strRef>
              <c:f>'Circle Pad X-1'!$AE$7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'Circle Pad X-1'!$AF$9:$AR$9</c:f>
              <c:numCache>
                <c:formatCode>0.000</c:formatCode>
                <c:ptCount val="13"/>
                <c:pt idx="0">
                  <c:v>1.9840969047619037</c:v>
                </c:pt>
                <c:pt idx="1">
                  <c:v>1.9834425324675324</c:v>
                </c:pt>
                <c:pt idx="2">
                  <c:v>1.9826967857142852</c:v>
                </c:pt>
                <c:pt idx="3">
                  <c:v>1.9822854838709663</c:v>
                </c:pt>
                <c:pt idx="4">
                  <c:v>1.9820092261904758</c:v>
                </c:pt>
                <c:pt idx="5">
                  <c:v>1.9827142857142859</c:v>
                </c:pt>
                <c:pt idx="6">
                  <c:v>1.9830697916666626</c:v>
                </c:pt>
                <c:pt idx="7">
                  <c:v>1.9831735714285716</c:v>
                </c:pt>
                <c:pt idx="8">
                  <c:v>1.9833824829931943</c:v>
                </c:pt>
                <c:pt idx="9">
                  <c:v>1.983291326530612</c:v>
                </c:pt>
                <c:pt idx="10">
                  <c:v>1.9824314285714275</c:v>
                </c:pt>
                <c:pt idx="11">
                  <c:v>1.9832910714285732</c:v>
                </c:pt>
                <c:pt idx="12">
                  <c:v>1.9829638392857138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936-4B5E-BA49-EA2C46D6A347}"/>
            </c:ext>
          </c:extLst>
        </c:ser>
        <c:ser>
          <c:idx val="8"/>
          <c:order val="5"/>
          <c:tx>
            <c:strRef>
              <c:f>'Circle Pad X-1'!$AE$17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'Circle Pad X-1'!$AF$19:$AR$19</c:f>
              <c:numCache>
                <c:formatCode>0.000</c:formatCode>
                <c:ptCount val="13"/>
                <c:pt idx="0">
                  <c:v>1.9849698660714272</c:v>
                </c:pt>
                <c:pt idx="1">
                  <c:v>1.9845500000000007</c:v>
                </c:pt>
                <c:pt idx="2">
                  <c:v>1.9836348214285699</c:v>
                </c:pt>
                <c:pt idx="3">
                  <c:v>1.9833512605042007</c:v>
                </c:pt>
                <c:pt idx="4">
                  <c:v>1.9841821428571405</c:v>
                </c:pt>
                <c:pt idx="5">
                  <c:v>1.9833802197802202</c:v>
                </c:pt>
                <c:pt idx="6">
                  <c:v>1.983588664596273</c:v>
                </c:pt>
                <c:pt idx="7">
                  <c:v>1.9838515306122455</c:v>
                </c:pt>
                <c:pt idx="8">
                  <c:v>1.9838209183673476</c:v>
                </c:pt>
                <c:pt idx="9">
                  <c:v>1.9831092105263139</c:v>
                </c:pt>
                <c:pt idx="10">
                  <c:v>1.9832723809523809</c:v>
                </c:pt>
                <c:pt idx="11">
                  <c:v>1.9834785714285723</c:v>
                </c:pt>
                <c:pt idx="12">
                  <c:v>1.9838857142857149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936-4B5E-BA49-EA2C46D6A347}"/>
            </c:ext>
          </c:extLst>
        </c:ser>
        <c:ser>
          <c:idx val="3"/>
          <c:order val="6"/>
          <c:tx>
            <c:strRef>
              <c:f>'Circle Pad X-1'!$A$25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'Circle Pad X-1'!$B$25:$N$25</c:f>
              <c:numCache>
                <c:formatCode>General</c:formatCode>
                <c:ptCount val="13"/>
                <c:pt idx="0">
                  <c:v>1.994</c:v>
                </c:pt>
                <c:pt idx="1">
                  <c:v>1.994</c:v>
                </c:pt>
                <c:pt idx="2">
                  <c:v>1.994</c:v>
                </c:pt>
                <c:pt idx="3">
                  <c:v>1.994</c:v>
                </c:pt>
                <c:pt idx="4">
                  <c:v>1.994</c:v>
                </c:pt>
                <c:pt idx="5">
                  <c:v>1.994</c:v>
                </c:pt>
                <c:pt idx="6">
                  <c:v>1.994</c:v>
                </c:pt>
                <c:pt idx="7">
                  <c:v>1.994</c:v>
                </c:pt>
                <c:pt idx="8">
                  <c:v>1.994</c:v>
                </c:pt>
                <c:pt idx="9">
                  <c:v>1.994</c:v>
                </c:pt>
                <c:pt idx="10">
                  <c:v>1.994</c:v>
                </c:pt>
                <c:pt idx="11">
                  <c:v>1.994</c:v>
                </c:pt>
                <c:pt idx="12">
                  <c:v>1.994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936-4B5E-BA49-EA2C46D6A347}"/>
            </c:ext>
          </c:extLst>
        </c:ser>
        <c:ser>
          <c:idx val="4"/>
          <c:order val="7"/>
          <c:tx>
            <c:strRef>
              <c:f>'Circle Pad X-1'!$A$26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'Circle Pad X-1'!$B$26:$N$26</c:f>
              <c:numCache>
                <c:formatCode>General</c:formatCode>
                <c:ptCount val="13"/>
                <c:pt idx="0">
                  <c:v>1.9760000000000002</c:v>
                </c:pt>
                <c:pt idx="1">
                  <c:v>1.9760000000000002</c:v>
                </c:pt>
                <c:pt idx="2">
                  <c:v>1.9760000000000002</c:v>
                </c:pt>
                <c:pt idx="3">
                  <c:v>1.9760000000000002</c:v>
                </c:pt>
                <c:pt idx="4">
                  <c:v>1.9760000000000002</c:v>
                </c:pt>
                <c:pt idx="5">
                  <c:v>1.9760000000000002</c:v>
                </c:pt>
                <c:pt idx="6">
                  <c:v>1.9760000000000002</c:v>
                </c:pt>
                <c:pt idx="7">
                  <c:v>1.9760000000000002</c:v>
                </c:pt>
                <c:pt idx="8">
                  <c:v>1.9760000000000002</c:v>
                </c:pt>
                <c:pt idx="9">
                  <c:v>1.9760000000000002</c:v>
                </c:pt>
                <c:pt idx="10">
                  <c:v>1.9760000000000002</c:v>
                </c:pt>
                <c:pt idx="11">
                  <c:v>1.9760000000000002</c:v>
                </c:pt>
                <c:pt idx="12">
                  <c:v>1.9760000000000002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936-4B5E-BA49-EA2C46D6A347}"/>
            </c:ext>
          </c:extLst>
        </c:ser>
        <c:ser>
          <c:idx val="2"/>
          <c:order val="8"/>
          <c:tx>
            <c:strRef>
              <c:f>'Circle Pad X-1'!$A$24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'Circle Pad X-1'!$B$24:$N$24</c:f>
              <c:numCache>
                <c:formatCode>General</c:formatCode>
                <c:ptCount val="13"/>
                <c:pt idx="0">
                  <c:v>1.9850000000000001</c:v>
                </c:pt>
                <c:pt idx="1">
                  <c:v>1.9850000000000001</c:v>
                </c:pt>
                <c:pt idx="2">
                  <c:v>1.9850000000000001</c:v>
                </c:pt>
                <c:pt idx="3">
                  <c:v>1.9850000000000001</c:v>
                </c:pt>
                <c:pt idx="4">
                  <c:v>1.9850000000000001</c:v>
                </c:pt>
                <c:pt idx="5">
                  <c:v>1.9850000000000001</c:v>
                </c:pt>
                <c:pt idx="6">
                  <c:v>1.9850000000000001</c:v>
                </c:pt>
                <c:pt idx="7">
                  <c:v>1.9850000000000001</c:v>
                </c:pt>
                <c:pt idx="8">
                  <c:v>1.9850000000000001</c:v>
                </c:pt>
                <c:pt idx="9">
                  <c:v>1.9850000000000001</c:v>
                </c:pt>
                <c:pt idx="10">
                  <c:v>1.9850000000000001</c:v>
                </c:pt>
                <c:pt idx="11">
                  <c:v>1.9850000000000001</c:v>
                </c:pt>
                <c:pt idx="12">
                  <c:v>1.9850000000000001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936-4B5E-BA49-EA2C46D6A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1.97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'Circle Pad X-1'!$A$7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'Circle Pad X-1'!$B$8:$N$8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'Circle Pad X-1'!$B$10:$N$10</c:f>
              <c:numCache>
                <c:formatCode>0.000</c:formatCode>
                <c:ptCount val="13"/>
                <c:pt idx="0">
                  <c:v>1.5948738281466152E-3</c:v>
                </c:pt>
                <c:pt idx="1">
                  <c:v>1.6794155214653805E-3</c:v>
                </c:pt>
                <c:pt idx="2">
                  <c:v>1.5466971388253302E-3</c:v>
                </c:pt>
                <c:pt idx="3">
                  <c:v>1.5648961894716201E-3</c:v>
                </c:pt>
                <c:pt idx="4">
                  <c:v>1.5936748774141602E-3</c:v>
                </c:pt>
                <c:pt idx="5">
                  <c:v>1.5496465619779217E-3</c:v>
                </c:pt>
                <c:pt idx="6">
                  <c:v>1.5768173402378404E-3</c:v>
                </c:pt>
                <c:pt idx="7">
                  <c:v>1.7523139314948905E-3</c:v>
                </c:pt>
                <c:pt idx="8">
                  <c:v>1.5850047126344125E-3</c:v>
                </c:pt>
                <c:pt idx="9">
                  <c:v>1.4841693067827314E-3</c:v>
                </c:pt>
                <c:pt idx="10">
                  <c:v>1.5789393843743487E-3</c:v>
                </c:pt>
                <c:pt idx="11">
                  <c:v>1.4632234390335919E-3</c:v>
                </c:pt>
                <c:pt idx="12">
                  <c:v>1.6108080558287872E-3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A7-4F04-A307-85D78E19BC29}"/>
            </c:ext>
          </c:extLst>
        </c:ser>
        <c:ser>
          <c:idx val="1"/>
          <c:order val="1"/>
          <c:tx>
            <c:strRef>
              <c:f>'Circle Pad X-1'!$A$17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'Circle Pad X-1'!$B$20:$N$20</c:f>
              <c:numCache>
                <c:formatCode>0.000</c:formatCode>
                <c:ptCount val="13"/>
                <c:pt idx="0">
                  <c:v>1.6906278365576518E-3</c:v>
                </c:pt>
                <c:pt idx="1">
                  <c:v>1.6896563178692451E-3</c:v>
                </c:pt>
                <c:pt idx="2">
                  <c:v>1.7749392129979503E-3</c:v>
                </c:pt>
                <c:pt idx="3">
                  <c:v>1.6593538674382533E-3</c:v>
                </c:pt>
                <c:pt idx="4">
                  <c:v>1.4978807487349031E-3</c:v>
                </c:pt>
                <c:pt idx="5">
                  <c:v>1.6035263907139862E-3</c:v>
                </c:pt>
                <c:pt idx="6">
                  <c:v>1.5905067088290824E-3</c:v>
                </c:pt>
                <c:pt idx="7">
                  <c:v>1.6817879410950276E-3</c:v>
                </c:pt>
                <c:pt idx="8">
                  <c:v>1.6574857745627323E-3</c:v>
                </c:pt>
                <c:pt idx="9">
                  <c:v>1.5358669964685345E-3</c:v>
                </c:pt>
                <c:pt idx="10">
                  <c:v>1.522343501663185E-3</c:v>
                </c:pt>
                <c:pt idx="11">
                  <c:v>1.5943577036507963E-3</c:v>
                </c:pt>
                <c:pt idx="12">
                  <c:v>1.629195204115826E-3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A7-4F04-A307-85D78E19BC29}"/>
            </c:ext>
          </c:extLst>
        </c:ser>
        <c:ser>
          <c:idx val="5"/>
          <c:order val="2"/>
          <c:tx>
            <c:strRef>
              <c:f>'Circle Pad X-1'!$P$7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36A7-4F04-A307-85D78E19BC29}"/>
              </c:ext>
            </c:extLst>
          </c:dPt>
          <c:val>
            <c:numRef>
              <c:f>'Circle Pad X-1'!$Q$10:$AC$10</c:f>
              <c:numCache>
                <c:formatCode>0.000</c:formatCode>
                <c:ptCount val="13"/>
                <c:pt idx="4">
                  <c:v>1.6396914742642015E-3</c:v>
                </c:pt>
                <c:pt idx="5">
                  <c:v>1.5702843484678725E-3</c:v>
                </c:pt>
                <c:pt idx="6">
                  <c:v>1.6212372983315263E-3</c:v>
                </c:pt>
                <c:pt idx="9">
                  <c:v>1.5624669743071913E-3</c:v>
                </c:pt>
                <c:pt idx="10">
                  <c:v>1.4572290911318425E-3</c:v>
                </c:pt>
                <c:pt idx="11">
                  <c:v>1.6604948563534499E-3</c:v>
                </c:pt>
                <c:pt idx="12">
                  <c:v>1.5764277303876436E-3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A7-4F04-A307-85D78E19BC29}"/>
            </c:ext>
          </c:extLst>
        </c:ser>
        <c:ser>
          <c:idx val="6"/>
          <c:order val="3"/>
          <c:tx>
            <c:strRef>
              <c:f>'Circle Pad X-1'!$P$17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'Circle Pad X-1'!$Q$20:$AC$20</c:f>
              <c:numCache>
                <c:formatCode>0.000</c:formatCode>
                <c:ptCount val="13"/>
                <c:pt idx="4">
                  <c:v>1.6983506000729854E-3</c:v>
                </c:pt>
                <c:pt idx="5">
                  <c:v>1.6803230071734258E-3</c:v>
                </c:pt>
                <c:pt idx="6">
                  <c:v>1.6169214212158538E-3</c:v>
                </c:pt>
                <c:pt idx="8">
                  <c:v>1.6318532349525365E-3</c:v>
                </c:pt>
                <c:pt idx="9">
                  <c:v>1.7493505103836427E-3</c:v>
                </c:pt>
                <c:pt idx="10">
                  <c:v>1.7324296297010523E-3</c:v>
                </c:pt>
                <c:pt idx="11">
                  <c:v>1.6072741137105268E-3</c:v>
                </c:pt>
                <c:pt idx="12">
                  <c:v>1.6343952435844305E-3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A7-4F04-A307-85D78E19BC29}"/>
            </c:ext>
          </c:extLst>
        </c:ser>
        <c:ser>
          <c:idx val="7"/>
          <c:order val="4"/>
          <c:tx>
            <c:strRef>
              <c:f>'Circle Pad X-1'!$AE$7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'Circle Pad X-1'!$AF$10:$AR$10</c:f>
              <c:numCache>
                <c:formatCode>0.000</c:formatCode>
                <c:ptCount val="13"/>
                <c:pt idx="0">
                  <c:v>1.6623917957433653E-3</c:v>
                </c:pt>
                <c:pt idx="1">
                  <c:v>1.6652931823877924E-3</c:v>
                </c:pt>
                <c:pt idx="2">
                  <c:v>1.2128746432148627E-3</c:v>
                </c:pt>
                <c:pt idx="3">
                  <c:v>1.4668883247522084E-3</c:v>
                </c:pt>
                <c:pt idx="4">
                  <c:v>1.6039330380275328E-3</c:v>
                </c:pt>
                <c:pt idx="5">
                  <c:v>1.5928451402380064E-3</c:v>
                </c:pt>
                <c:pt idx="6">
                  <c:v>1.6869432716715958E-3</c:v>
                </c:pt>
                <c:pt idx="7">
                  <c:v>1.4899236570510089E-3</c:v>
                </c:pt>
                <c:pt idx="8">
                  <c:v>1.6003244852131166E-3</c:v>
                </c:pt>
                <c:pt idx="9">
                  <c:v>1.6014079012792531E-3</c:v>
                </c:pt>
                <c:pt idx="10">
                  <c:v>1.4382927810122341E-3</c:v>
                </c:pt>
                <c:pt idx="11">
                  <c:v>1.5571176369759234E-3</c:v>
                </c:pt>
                <c:pt idx="12">
                  <c:v>1.5439237879996456E-3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6A7-4F04-A307-85D78E19BC29}"/>
            </c:ext>
          </c:extLst>
        </c:ser>
        <c:ser>
          <c:idx val="8"/>
          <c:order val="5"/>
          <c:tx>
            <c:strRef>
              <c:f>'Circle Pad X-1'!$AE$17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'Circle Pad X-1'!$AF$20:$AR$20</c:f>
              <c:numCache>
                <c:formatCode>0.000</c:formatCode>
                <c:ptCount val="13"/>
                <c:pt idx="0">
                  <c:v>1.7434846384421835E-3</c:v>
                </c:pt>
                <c:pt idx="1">
                  <c:v>1.7536281608095761E-3</c:v>
                </c:pt>
                <c:pt idx="2">
                  <c:v>1.591291165784843E-3</c:v>
                </c:pt>
                <c:pt idx="3">
                  <c:v>1.5791864952346751E-3</c:v>
                </c:pt>
                <c:pt idx="4">
                  <c:v>1.6045929920315402E-3</c:v>
                </c:pt>
                <c:pt idx="5">
                  <c:v>1.5857644804245998E-3</c:v>
                </c:pt>
                <c:pt idx="6">
                  <c:v>1.6242176015992852E-3</c:v>
                </c:pt>
                <c:pt idx="7">
                  <c:v>1.7118207067484692E-3</c:v>
                </c:pt>
                <c:pt idx="8">
                  <c:v>1.4818795929181969E-3</c:v>
                </c:pt>
                <c:pt idx="9">
                  <c:v>1.5927595522792434E-3</c:v>
                </c:pt>
                <c:pt idx="10">
                  <c:v>1.4979378179876342E-3</c:v>
                </c:pt>
                <c:pt idx="11">
                  <c:v>1.7177350511947457E-3</c:v>
                </c:pt>
                <c:pt idx="12">
                  <c:v>1.6748984122752655E-3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6A7-4F04-A307-85D78E19B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.000000000000001E-3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'Circle Pad X-1'!$A$7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'Circle Pad X-1'!$B$8:$N$8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'Circle Pad X-1'!$B$13:$N$13</c:f>
              <c:numCache>
                <c:formatCode>0.00</c:formatCode>
                <c:ptCount val="13"/>
                <c:pt idx="0">
                  <c:v>1.7214695276035039</c:v>
                </c:pt>
                <c:pt idx="1">
                  <c:v>1.4667801397856981</c:v>
                </c:pt>
                <c:pt idx="2">
                  <c:v>1.5297024447554659</c:v>
                </c:pt>
                <c:pt idx="3">
                  <c:v>1.4821014908034897</c:v>
                </c:pt>
                <c:pt idx="4">
                  <c:v>1.4678820619821753</c:v>
                </c:pt>
                <c:pt idx="5">
                  <c:v>1.4934732855103305</c:v>
                </c:pt>
                <c:pt idx="6">
                  <c:v>1.4528461587864796</c:v>
                </c:pt>
                <c:pt idx="7">
                  <c:v>1.4236826052957576</c:v>
                </c:pt>
                <c:pt idx="8">
                  <c:v>1.5271780558690542</c:v>
                </c:pt>
                <c:pt idx="9">
                  <c:v>1.6120472303762292</c:v>
                </c:pt>
                <c:pt idx="10">
                  <c:v>1.5099547251276983</c:v>
                </c:pt>
                <c:pt idx="11">
                  <c:v>1.5591837715977379</c:v>
                </c:pt>
                <c:pt idx="12">
                  <c:v>1.4533258032163705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9D-4121-B428-D82F57C677FF}"/>
            </c:ext>
          </c:extLst>
        </c:ser>
        <c:ser>
          <c:idx val="1"/>
          <c:order val="1"/>
          <c:tx>
            <c:strRef>
              <c:f>'Circle Pad X-1'!$A$17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'Circle Pad X-1'!$B$23:$N$23</c:f>
              <c:numCache>
                <c:formatCode>0.00</c:formatCode>
                <c:ptCount val="13"/>
                <c:pt idx="0">
                  <c:v>1.7374881827489703</c:v>
                </c:pt>
                <c:pt idx="1">
                  <c:v>1.6435284915345545</c:v>
                </c:pt>
                <c:pt idx="2">
                  <c:v>1.4364772862495316</c:v>
                </c:pt>
                <c:pt idx="3">
                  <c:v>1.4809174339779172</c:v>
                </c:pt>
                <c:pt idx="4">
                  <c:v>1.5610774256248623</c:v>
                </c:pt>
                <c:pt idx="5">
                  <c:v>1.4876309491110209</c:v>
                </c:pt>
                <c:pt idx="6">
                  <c:v>1.6757872584861715</c:v>
                </c:pt>
                <c:pt idx="7">
                  <c:v>1.5871949914726173</c:v>
                </c:pt>
                <c:pt idx="8">
                  <c:v>1.5112920384526922</c:v>
                </c:pt>
                <c:pt idx="9">
                  <c:v>1.5265923823697767</c:v>
                </c:pt>
                <c:pt idx="10">
                  <c:v>1.5953655096779324</c:v>
                </c:pt>
                <c:pt idx="11">
                  <c:v>1.5461091414828245</c:v>
                </c:pt>
                <c:pt idx="12">
                  <c:v>1.5282763051592463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9D-4121-B428-D82F57C677FF}"/>
            </c:ext>
          </c:extLst>
        </c:ser>
        <c:ser>
          <c:idx val="5"/>
          <c:order val="2"/>
          <c:tx>
            <c:strRef>
              <c:f>'Circle Pad X-1'!$P$7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D79D-4121-B428-D82F57C677FF}"/>
              </c:ext>
            </c:extLst>
          </c:dPt>
          <c:val>
            <c:numRef>
              <c:f>'Circle Pad X-1'!$Q$13:$AC$13</c:f>
              <c:numCache>
                <c:formatCode>0.00</c:formatCode>
                <c:ptCount val="13"/>
                <c:pt idx="4">
                  <c:v>1.5139075300462115</c:v>
                </c:pt>
                <c:pt idx="5">
                  <c:v>1.516018649402938</c:v>
                </c:pt>
                <c:pt idx="6">
                  <c:v>1.5793120248797485</c:v>
                </c:pt>
                <c:pt idx="9">
                  <c:v>1.4884378094877786</c:v>
                </c:pt>
                <c:pt idx="10">
                  <c:v>1.6101988257765081</c:v>
                </c:pt>
                <c:pt idx="11">
                  <c:v>1.4515259192336278</c:v>
                </c:pt>
                <c:pt idx="12">
                  <c:v>1.4006451614959419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9D-4121-B428-D82F57C677FF}"/>
            </c:ext>
          </c:extLst>
        </c:ser>
        <c:ser>
          <c:idx val="6"/>
          <c:order val="3"/>
          <c:tx>
            <c:strRef>
              <c:f>'Circle Pad X-1'!$P$17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'Circle Pad X-1'!$Q$23:$AC$23</c:f>
              <c:numCache>
                <c:formatCode>0.00</c:formatCode>
                <c:ptCount val="13"/>
                <c:pt idx="4">
                  <c:v>1.507578485435505</c:v>
                </c:pt>
                <c:pt idx="5">
                  <c:v>1.5135382136936988</c:v>
                </c:pt>
                <c:pt idx="6">
                  <c:v>1.8337807429438202</c:v>
                </c:pt>
                <c:pt idx="8">
                  <c:v>1.6363680524722526</c:v>
                </c:pt>
                <c:pt idx="9">
                  <c:v>1.4912564081613526</c:v>
                </c:pt>
                <c:pt idx="10">
                  <c:v>1.45002339431056</c:v>
                </c:pt>
                <c:pt idx="11">
                  <c:v>1.4667028253609022</c:v>
                </c:pt>
                <c:pt idx="12">
                  <c:v>1.5863835800766641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9D-4121-B428-D82F57C677FF}"/>
            </c:ext>
          </c:extLst>
        </c:ser>
        <c:ser>
          <c:idx val="7"/>
          <c:order val="4"/>
          <c:tx>
            <c:strRef>
              <c:f>'Circle Pad X-1'!$AE$7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'Circle Pad X-1'!$AF$13:$AR$13</c:f>
              <c:numCache>
                <c:formatCode>0.00</c:formatCode>
                <c:ptCount val="13"/>
                <c:pt idx="0">
                  <c:v>1.6235452201332277</c:v>
                </c:pt>
                <c:pt idx="1">
                  <c:v>1.4897341693832573</c:v>
                </c:pt>
                <c:pt idx="2">
                  <c:v>1.8404720695988848</c:v>
                </c:pt>
                <c:pt idx="3">
                  <c:v>1.4283032013878363</c:v>
                </c:pt>
                <c:pt idx="4">
                  <c:v>1.2488522583763999</c:v>
                </c:pt>
                <c:pt idx="5">
                  <c:v>1.4050928000199712</c:v>
                </c:pt>
                <c:pt idx="6">
                  <c:v>1.3969629339614105</c:v>
                </c:pt>
                <c:pt idx="7">
                  <c:v>1.6049080534255973</c:v>
                </c:pt>
                <c:pt idx="8">
                  <c:v>1.5377054385756803</c:v>
                </c:pt>
                <c:pt idx="9">
                  <c:v>1.5176908862065035</c:v>
                </c:pt>
                <c:pt idx="10">
                  <c:v>1.4905237321015716</c:v>
                </c:pt>
                <c:pt idx="11">
                  <c:v>1.5608050959962527</c:v>
                </c:pt>
                <c:pt idx="12">
                  <c:v>1.5034937475197978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9D-4121-B428-D82F57C677FF}"/>
            </c:ext>
          </c:extLst>
        </c:ser>
        <c:ser>
          <c:idx val="8"/>
          <c:order val="5"/>
          <c:tx>
            <c:strRef>
              <c:f>'Circle Pad X-1'!$AE$17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'Circle Pad X-1'!$AF$23:$AR$23</c:f>
              <c:numCache>
                <c:formatCode>0.00</c:formatCode>
                <c:ptCount val="13"/>
                <c:pt idx="0">
                  <c:v>1.7149307147402737</c:v>
                </c:pt>
                <c:pt idx="1">
                  <c:v>1.6252020033052175</c:v>
                </c:pt>
                <c:pt idx="2">
                  <c:v>1.599292782433517</c:v>
                </c:pt>
                <c:pt idx="3">
                  <c:v>1.5516977731643418</c:v>
                </c:pt>
                <c:pt idx="4">
                  <c:v>1.6997338053477389</c:v>
                </c:pt>
                <c:pt idx="5">
                  <c:v>1.551348444514673</c:v>
                </c:pt>
                <c:pt idx="6">
                  <c:v>1.5573989980982548</c:v>
                </c:pt>
                <c:pt idx="7">
                  <c:v>1.5288849237719828</c:v>
                </c:pt>
                <c:pt idx="8">
                  <c:v>1.7592338821415461</c:v>
                </c:pt>
                <c:pt idx="9">
                  <c:v>1.4878183205452966</c:v>
                </c:pt>
                <c:pt idx="10">
                  <c:v>1.6183094885631031</c:v>
                </c:pt>
                <c:pt idx="11">
                  <c:v>1.4512465942425172</c:v>
                </c:pt>
                <c:pt idx="12">
                  <c:v>1.5693915579039746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79D-4121-B428-D82F57C677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'Circle Pad X-2'!$A$7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'Circle Pad X-2'!$B$8:$N$8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'Circle Pad X-2'!$B$9:$N$9</c:f>
              <c:numCache>
                <c:formatCode>0.000</c:formatCode>
                <c:ptCount val="13"/>
                <c:pt idx="0">
                  <c:v>1.9849962121212121</c:v>
                </c:pt>
                <c:pt idx="1">
                  <c:v>1.9838892857142871</c:v>
                </c:pt>
                <c:pt idx="2">
                  <c:v>1.9831617346938779</c:v>
                </c:pt>
                <c:pt idx="3">
                  <c:v>1.9830431034482756</c:v>
                </c:pt>
                <c:pt idx="4">
                  <c:v>1.9832490147783255</c:v>
                </c:pt>
                <c:pt idx="5">
                  <c:v>1.9828754201680667</c:v>
                </c:pt>
                <c:pt idx="6">
                  <c:v>1.9829613945578222</c:v>
                </c:pt>
                <c:pt idx="7">
                  <c:v>1.983682949308756</c:v>
                </c:pt>
                <c:pt idx="8">
                  <c:v>1.9835779870129884</c:v>
                </c:pt>
                <c:pt idx="9">
                  <c:v>1.9831994897959164</c:v>
                </c:pt>
                <c:pt idx="10">
                  <c:v>1.9830792207792201</c:v>
                </c:pt>
                <c:pt idx="11">
                  <c:v>1.9829352040816322</c:v>
                </c:pt>
                <c:pt idx="12">
                  <c:v>1.9831581632653057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32-4065-A4AD-AACAE63CDFE7}"/>
            </c:ext>
          </c:extLst>
        </c:ser>
        <c:ser>
          <c:idx val="1"/>
          <c:order val="1"/>
          <c:tx>
            <c:strRef>
              <c:f>'Circle Pad X-2'!$A$17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'Circle Pad X-2'!$B$19:$N$19</c:f>
              <c:numCache>
                <c:formatCode>0.000</c:formatCode>
                <c:ptCount val="13"/>
                <c:pt idx="0">
                  <c:v>1.9847786796536806</c:v>
                </c:pt>
                <c:pt idx="1">
                  <c:v>1.9843248724489808</c:v>
                </c:pt>
                <c:pt idx="2">
                  <c:v>1.9834683673469375</c:v>
                </c:pt>
                <c:pt idx="3">
                  <c:v>1.98282433035714</c:v>
                </c:pt>
                <c:pt idx="4">
                  <c:v>1.9824232142857114</c:v>
                </c:pt>
                <c:pt idx="5">
                  <c:v>1.9825166149068307</c:v>
                </c:pt>
                <c:pt idx="6">
                  <c:v>1.9835750939849639</c:v>
                </c:pt>
                <c:pt idx="7">
                  <c:v>1.9835363095238105</c:v>
                </c:pt>
                <c:pt idx="8">
                  <c:v>1.9828699633699591</c:v>
                </c:pt>
                <c:pt idx="9">
                  <c:v>1.9824209325396811</c:v>
                </c:pt>
                <c:pt idx="10">
                  <c:v>1.982626497695853</c:v>
                </c:pt>
                <c:pt idx="11">
                  <c:v>1.9828067176870749</c:v>
                </c:pt>
                <c:pt idx="12">
                  <c:v>1.9828583743842378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32-4065-A4AD-AACAE63CDFE7}"/>
            </c:ext>
          </c:extLst>
        </c:ser>
        <c:ser>
          <c:idx val="5"/>
          <c:order val="2"/>
          <c:tx>
            <c:strRef>
              <c:f>'Circle Pad X-2'!$P$7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1332-4065-A4AD-AACAE63CDFE7}"/>
              </c:ext>
            </c:extLst>
          </c:dPt>
          <c:val>
            <c:numRef>
              <c:f>'Circle Pad X-2'!$Q$9:$AC$9</c:f>
              <c:numCache>
                <c:formatCode>0.000</c:formatCode>
                <c:ptCount val="13"/>
                <c:pt idx="4">
                  <c:v>1.983632738095239</c:v>
                </c:pt>
                <c:pt idx="5">
                  <c:v>1.9834305803571435</c:v>
                </c:pt>
                <c:pt idx="6">
                  <c:v>1.9843381868131864</c:v>
                </c:pt>
                <c:pt idx="9">
                  <c:v>1.9838954761904739</c:v>
                </c:pt>
                <c:pt idx="10">
                  <c:v>1.9838933673469381</c:v>
                </c:pt>
                <c:pt idx="11">
                  <c:v>1.9836099206349211</c:v>
                </c:pt>
                <c:pt idx="12">
                  <c:v>1.983079285714284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32-4065-A4AD-AACAE63CDFE7}"/>
            </c:ext>
          </c:extLst>
        </c:ser>
        <c:ser>
          <c:idx val="6"/>
          <c:order val="3"/>
          <c:tx>
            <c:strRef>
              <c:f>'Circle Pad X-2'!$P$17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'Circle Pad X-2'!$Q$19:$AC$19</c:f>
              <c:numCache>
                <c:formatCode>0.000</c:formatCode>
                <c:ptCount val="13"/>
                <c:pt idx="4">
                  <c:v>1.983314761904762</c:v>
                </c:pt>
                <c:pt idx="5">
                  <c:v>1.9834483082706773</c:v>
                </c:pt>
                <c:pt idx="6">
                  <c:v>1.9845999999999993</c:v>
                </c:pt>
                <c:pt idx="8">
                  <c:v>1.9836066964285706</c:v>
                </c:pt>
                <c:pt idx="9">
                  <c:v>1.9832515873015866</c:v>
                </c:pt>
                <c:pt idx="10">
                  <c:v>1.9832276190476215</c:v>
                </c:pt>
                <c:pt idx="11">
                  <c:v>1.9830859022556375</c:v>
                </c:pt>
                <c:pt idx="12">
                  <c:v>1.9834801428571434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32-4065-A4AD-AACAE63CDFE7}"/>
            </c:ext>
          </c:extLst>
        </c:ser>
        <c:ser>
          <c:idx val="7"/>
          <c:order val="4"/>
          <c:tx>
            <c:strRef>
              <c:f>'Circle Pad X-2'!$AE$7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'Circle Pad X-2'!$AF$9:$AR$9</c:f>
              <c:numCache>
                <c:formatCode>0.000</c:formatCode>
                <c:ptCount val="13"/>
                <c:pt idx="0">
                  <c:v>1.9848097619047627</c:v>
                </c:pt>
                <c:pt idx="1">
                  <c:v>1.9843405844155841</c:v>
                </c:pt>
                <c:pt idx="2">
                  <c:v>1.9829857142857144</c:v>
                </c:pt>
                <c:pt idx="3">
                  <c:v>1.9829619815668171</c:v>
                </c:pt>
                <c:pt idx="4">
                  <c:v>1.9825014880952363</c:v>
                </c:pt>
                <c:pt idx="5">
                  <c:v>1.9831345982142845</c:v>
                </c:pt>
                <c:pt idx="6">
                  <c:v>1.9833956845238068</c:v>
                </c:pt>
                <c:pt idx="7">
                  <c:v>1.9835921428571417</c:v>
                </c:pt>
                <c:pt idx="8">
                  <c:v>1.983676020408162</c:v>
                </c:pt>
                <c:pt idx="9">
                  <c:v>1.9835819727891155</c:v>
                </c:pt>
                <c:pt idx="10">
                  <c:v>1.9828471428571439</c:v>
                </c:pt>
                <c:pt idx="11">
                  <c:v>1.9834385714285729</c:v>
                </c:pt>
                <c:pt idx="12">
                  <c:v>1.9832187499999994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332-4065-A4AD-AACAE63CDFE7}"/>
            </c:ext>
          </c:extLst>
        </c:ser>
        <c:ser>
          <c:idx val="8"/>
          <c:order val="5"/>
          <c:tx>
            <c:strRef>
              <c:f>'Circle Pad X-2'!$AE$17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'Circle Pad X-2'!$AF$19:$AR$19</c:f>
              <c:numCache>
                <c:formatCode>0.000</c:formatCode>
                <c:ptCount val="13"/>
                <c:pt idx="0">
                  <c:v>1.9851395089285711</c:v>
                </c:pt>
                <c:pt idx="1">
                  <c:v>1.9846954545454545</c:v>
                </c:pt>
                <c:pt idx="2">
                  <c:v>1.9835430803571417</c:v>
                </c:pt>
                <c:pt idx="3">
                  <c:v>1.9826149159663868</c:v>
                </c:pt>
                <c:pt idx="4">
                  <c:v>1.9837693877551026</c:v>
                </c:pt>
                <c:pt idx="5">
                  <c:v>1.982953021978022</c:v>
                </c:pt>
                <c:pt idx="6">
                  <c:v>1.9830173913043478</c:v>
                </c:pt>
                <c:pt idx="7">
                  <c:v>1.9832438775510191</c:v>
                </c:pt>
                <c:pt idx="8">
                  <c:v>1.9832522108843549</c:v>
                </c:pt>
                <c:pt idx="9">
                  <c:v>1.9826766917293235</c:v>
                </c:pt>
                <c:pt idx="10">
                  <c:v>1.9828176190476192</c:v>
                </c:pt>
                <c:pt idx="11">
                  <c:v>1.9830292857142855</c:v>
                </c:pt>
                <c:pt idx="12">
                  <c:v>1.9831983333333332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332-4065-A4AD-AACAE63CDFE7}"/>
            </c:ext>
          </c:extLst>
        </c:ser>
        <c:ser>
          <c:idx val="3"/>
          <c:order val="6"/>
          <c:tx>
            <c:strRef>
              <c:f>'Circle Pad X-2'!$A$25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'Circle Pad X-2'!$B$25:$N$25</c:f>
              <c:numCache>
                <c:formatCode>General</c:formatCode>
                <c:ptCount val="13"/>
                <c:pt idx="0">
                  <c:v>1.994</c:v>
                </c:pt>
                <c:pt idx="1">
                  <c:v>1.994</c:v>
                </c:pt>
                <c:pt idx="2">
                  <c:v>1.994</c:v>
                </c:pt>
                <c:pt idx="3">
                  <c:v>1.994</c:v>
                </c:pt>
                <c:pt idx="4">
                  <c:v>1.994</c:v>
                </c:pt>
                <c:pt idx="5">
                  <c:v>1.994</c:v>
                </c:pt>
                <c:pt idx="6">
                  <c:v>1.994</c:v>
                </c:pt>
                <c:pt idx="7">
                  <c:v>1.994</c:v>
                </c:pt>
                <c:pt idx="8">
                  <c:v>1.994</c:v>
                </c:pt>
                <c:pt idx="9">
                  <c:v>1.994</c:v>
                </c:pt>
                <c:pt idx="10">
                  <c:v>1.994</c:v>
                </c:pt>
                <c:pt idx="11">
                  <c:v>1.994</c:v>
                </c:pt>
                <c:pt idx="12">
                  <c:v>1.994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332-4065-A4AD-AACAE63CDFE7}"/>
            </c:ext>
          </c:extLst>
        </c:ser>
        <c:ser>
          <c:idx val="4"/>
          <c:order val="7"/>
          <c:tx>
            <c:strRef>
              <c:f>'Circle Pad X-2'!$A$26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'Circle Pad X-2'!$B$26:$N$26</c:f>
              <c:numCache>
                <c:formatCode>General</c:formatCode>
                <c:ptCount val="13"/>
                <c:pt idx="0">
                  <c:v>1.9760000000000002</c:v>
                </c:pt>
                <c:pt idx="1">
                  <c:v>1.9760000000000002</c:v>
                </c:pt>
                <c:pt idx="2">
                  <c:v>1.9760000000000002</c:v>
                </c:pt>
                <c:pt idx="3">
                  <c:v>1.9760000000000002</c:v>
                </c:pt>
                <c:pt idx="4">
                  <c:v>1.9760000000000002</c:v>
                </c:pt>
                <c:pt idx="5">
                  <c:v>1.9760000000000002</c:v>
                </c:pt>
                <c:pt idx="6">
                  <c:v>1.9760000000000002</c:v>
                </c:pt>
                <c:pt idx="7">
                  <c:v>1.9760000000000002</c:v>
                </c:pt>
                <c:pt idx="8">
                  <c:v>1.9760000000000002</c:v>
                </c:pt>
                <c:pt idx="9">
                  <c:v>1.9760000000000002</c:v>
                </c:pt>
                <c:pt idx="10">
                  <c:v>1.9760000000000002</c:v>
                </c:pt>
                <c:pt idx="11">
                  <c:v>1.9760000000000002</c:v>
                </c:pt>
                <c:pt idx="12">
                  <c:v>1.9760000000000002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332-4065-A4AD-AACAE63CDFE7}"/>
            </c:ext>
          </c:extLst>
        </c:ser>
        <c:ser>
          <c:idx val="2"/>
          <c:order val="8"/>
          <c:tx>
            <c:strRef>
              <c:f>'Circle Pad X-2'!$A$24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'Circle Pad X-2'!$B$24:$N$24</c:f>
              <c:numCache>
                <c:formatCode>General</c:formatCode>
                <c:ptCount val="13"/>
                <c:pt idx="0">
                  <c:v>1.9850000000000001</c:v>
                </c:pt>
                <c:pt idx="1">
                  <c:v>1.9850000000000001</c:v>
                </c:pt>
                <c:pt idx="2">
                  <c:v>1.9850000000000001</c:v>
                </c:pt>
                <c:pt idx="3">
                  <c:v>1.9850000000000001</c:v>
                </c:pt>
                <c:pt idx="4">
                  <c:v>1.9850000000000001</c:v>
                </c:pt>
                <c:pt idx="5">
                  <c:v>1.9850000000000001</c:v>
                </c:pt>
                <c:pt idx="6">
                  <c:v>1.9850000000000001</c:v>
                </c:pt>
                <c:pt idx="7">
                  <c:v>1.9850000000000001</c:v>
                </c:pt>
                <c:pt idx="8">
                  <c:v>1.9850000000000001</c:v>
                </c:pt>
                <c:pt idx="9">
                  <c:v>1.9850000000000001</c:v>
                </c:pt>
                <c:pt idx="10">
                  <c:v>1.9850000000000001</c:v>
                </c:pt>
                <c:pt idx="11">
                  <c:v>1.9850000000000001</c:v>
                </c:pt>
                <c:pt idx="12">
                  <c:v>1.9850000000000001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332-4065-A4AD-AACAE63CDF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1.97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'Circle Pad X-2'!$A$7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'Circle Pad X-2'!$B$8:$N$8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'Circle Pad X-2'!$B$10:$N$10</c:f>
              <c:numCache>
                <c:formatCode>0.000</c:formatCode>
                <c:ptCount val="13"/>
                <c:pt idx="0">
                  <c:v>1.6919978454533263E-3</c:v>
                </c:pt>
                <c:pt idx="1">
                  <c:v>1.7988347024494953E-3</c:v>
                </c:pt>
                <c:pt idx="2">
                  <c:v>1.5330343850012984E-3</c:v>
                </c:pt>
                <c:pt idx="3">
                  <c:v>1.5899388425955313E-3</c:v>
                </c:pt>
                <c:pt idx="4">
                  <c:v>1.6499333812440497E-3</c:v>
                </c:pt>
                <c:pt idx="5">
                  <c:v>1.5846516575319413E-3</c:v>
                </c:pt>
                <c:pt idx="6">
                  <c:v>1.6669314331526444E-3</c:v>
                </c:pt>
                <c:pt idx="7">
                  <c:v>1.7298277643491762E-3</c:v>
                </c:pt>
                <c:pt idx="8">
                  <c:v>1.601705507465326E-3</c:v>
                </c:pt>
                <c:pt idx="9">
                  <c:v>1.5315776429892709E-3</c:v>
                </c:pt>
                <c:pt idx="10">
                  <c:v>1.6286243152748639E-3</c:v>
                </c:pt>
                <c:pt idx="11">
                  <c:v>1.54754508435215E-3</c:v>
                </c:pt>
                <c:pt idx="12">
                  <c:v>1.7198739725956186E-3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42-4A1F-A737-CB6BD95034A0}"/>
            </c:ext>
          </c:extLst>
        </c:ser>
        <c:ser>
          <c:idx val="1"/>
          <c:order val="1"/>
          <c:tx>
            <c:strRef>
              <c:f>'Circle Pad X-2'!$A$17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'Circle Pad X-2'!$B$20:$N$20</c:f>
              <c:numCache>
                <c:formatCode>0.000</c:formatCode>
                <c:ptCount val="13"/>
                <c:pt idx="0">
                  <c:v>1.7676428377104618E-3</c:v>
                </c:pt>
                <c:pt idx="1">
                  <c:v>1.6167012230161172E-3</c:v>
                </c:pt>
                <c:pt idx="2">
                  <c:v>1.7027336656562158E-3</c:v>
                </c:pt>
                <c:pt idx="3">
                  <c:v>1.6463162190104527E-3</c:v>
                </c:pt>
                <c:pt idx="4">
                  <c:v>1.5373666344052051E-3</c:v>
                </c:pt>
                <c:pt idx="5">
                  <c:v>1.4926216774525927E-3</c:v>
                </c:pt>
                <c:pt idx="6">
                  <c:v>1.6691067091670771E-3</c:v>
                </c:pt>
                <c:pt idx="7">
                  <c:v>1.658115649878396E-3</c:v>
                </c:pt>
                <c:pt idx="8">
                  <c:v>1.5174979402480325E-3</c:v>
                </c:pt>
                <c:pt idx="9">
                  <c:v>1.4421958333253803E-3</c:v>
                </c:pt>
                <c:pt idx="10">
                  <c:v>1.4754314572356291E-3</c:v>
                </c:pt>
                <c:pt idx="11">
                  <c:v>1.591364176000304E-3</c:v>
                </c:pt>
                <c:pt idx="12">
                  <c:v>1.6165959021840631E-3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42-4A1F-A737-CB6BD95034A0}"/>
            </c:ext>
          </c:extLst>
        </c:ser>
        <c:ser>
          <c:idx val="5"/>
          <c:order val="2"/>
          <c:tx>
            <c:strRef>
              <c:f>'Circle Pad X-2'!$P$7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A742-4A1F-A737-CB6BD95034A0}"/>
              </c:ext>
            </c:extLst>
          </c:dPt>
          <c:val>
            <c:numRef>
              <c:f>'Circle Pad X-2'!$Q$10:$AC$10</c:f>
              <c:numCache>
                <c:formatCode>0.000</c:formatCode>
                <c:ptCount val="13"/>
                <c:pt idx="4">
                  <c:v>1.7411780888729577E-3</c:v>
                </c:pt>
                <c:pt idx="5">
                  <c:v>1.6698477801107556E-3</c:v>
                </c:pt>
                <c:pt idx="6">
                  <c:v>1.648757110396133E-3</c:v>
                </c:pt>
                <c:pt idx="9">
                  <c:v>1.6631635932332627E-3</c:v>
                </c:pt>
                <c:pt idx="10">
                  <c:v>1.5393747319864543E-3</c:v>
                </c:pt>
                <c:pt idx="11">
                  <c:v>1.7455142148961066E-3</c:v>
                </c:pt>
                <c:pt idx="12">
                  <c:v>1.615342450015377E-3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42-4A1F-A737-CB6BD95034A0}"/>
            </c:ext>
          </c:extLst>
        </c:ser>
        <c:ser>
          <c:idx val="6"/>
          <c:order val="3"/>
          <c:tx>
            <c:strRef>
              <c:f>'Circle Pad X-2'!$P$17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'Circle Pad X-2'!$Q$20:$AC$20</c:f>
              <c:numCache>
                <c:formatCode>0.000</c:formatCode>
                <c:ptCount val="13"/>
                <c:pt idx="4">
                  <c:v>1.8191427576662689E-3</c:v>
                </c:pt>
                <c:pt idx="5">
                  <c:v>1.7195609288505624E-3</c:v>
                </c:pt>
                <c:pt idx="6">
                  <c:v>1.5936621461729464E-3</c:v>
                </c:pt>
                <c:pt idx="8">
                  <c:v>1.4817305852701415E-3</c:v>
                </c:pt>
                <c:pt idx="9">
                  <c:v>1.7086720281315423E-3</c:v>
                </c:pt>
                <c:pt idx="10">
                  <c:v>1.72629503741382E-3</c:v>
                </c:pt>
                <c:pt idx="11">
                  <c:v>1.5555527577494181E-3</c:v>
                </c:pt>
                <c:pt idx="12">
                  <c:v>1.6271576396638373E-3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742-4A1F-A737-CB6BD95034A0}"/>
            </c:ext>
          </c:extLst>
        </c:ser>
        <c:ser>
          <c:idx val="7"/>
          <c:order val="4"/>
          <c:tx>
            <c:strRef>
              <c:f>'Circle Pad X-2'!$AE$7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'Circle Pad X-2'!$AF$10:$AR$10</c:f>
              <c:numCache>
                <c:formatCode>0.000</c:formatCode>
                <c:ptCount val="13"/>
                <c:pt idx="0">
                  <c:v>1.7099944703887436E-3</c:v>
                </c:pt>
                <c:pt idx="1">
                  <c:v>1.7969415699682944E-3</c:v>
                </c:pt>
                <c:pt idx="2">
                  <c:v>1.3690679888954164E-3</c:v>
                </c:pt>
                <c:pt idx="3">
                  <c:v>1.6313485310160798E-3</c:v>
                </c:pt>
                <c:pt idx="4">
                  <c:v>1.7057140632384853E-3</c:v>
                </c:pt>
                <c:pt idx="5">
                  <c:v>1.7060320196518499E-3</c:v>
                </c:pt>
                <c:pt idx="6">
                  <c:v>1.7624910755897837E-3</c:v>
                </c:pt>
                <c:pt idx="7">
                  <c:v>1.6101856727302139E-3</c:v>
                </c:pt>
                <c:pt idx="8">
                  <c:v>1.6277155989708545E-3</c:v>
                </c:pt>
                <c:pt idx="9">
                  <c:v>1.6168137591561524E-3</c:v>
                </c:pt>
                <c:pt idx="10">
                  <c:v>1.5405600088308818E-3</c:v>
                </c:pt>
                <c:pt idx="11">
                  <c:v>1.6244584745020337E-3</c:v>
                </c:pt>
                <c:pt idx="12">
                  <c:v>1.6218188618281806E-3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742-4A1F-A737-CB6BD95034A0}"/>
            </c:ext>
          </c:extLst>
        </c:ser>
        <c:ser>
          <c:idx val="8"/>
          <c:order val="5"/>
          <c:tx>
            <c:strRef>
              <c:f>'Circle Pad X-2'!$AE$17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'Circle Pad X-2'!$AF$20:$AR$20</c:f>
              <c:numCache>
                <c:formatCode>0.000</c:formatCode>
                <c:ptCount val="13"/>
                <c:pt idx="0">
                  <c:v>1.748934282059389E-3</c:v>
                </c:pt>
                <c:pt idx="1">
                  <c:v>1.7454395080045218E-3</c:v>
                </c:pt>
                <c:pt idx="2">
                  <c:v>1.6384218883901825E-3</c:v>
                </c:pt>
                <c:pt idx="3">
                  <c:v>1.5057252818832683E-3</c:v>
                </c:pt>
                <c:pt idx="4">
                  <c:v>1.6599176119366462E-3</c:v>
                </c:pt>
                <c:pt idx="5">
                  <c:v>1.4629554936412634E-3</c:v>
                </c:pt>
                <c:pt idx="6">
                  <c:v>1.5486336813433771E-3</c:v>
                </c:pt>
                <c:pt idx="7">
                  <c:v>1.580819582603542E-3</c:v>
                </c:pt>
                <c:pt idx="8">
                  <c:v>1.4880484262938102E-3</c:v>
                </c:pt>
                <c:pt idx="9">
                  <c:v>1.4908326124769664E-3</c:v>
                </c:pt>
                <c:pt idx="10">
                  <c:v>1.5644237038517814E-3</c:v>
                </c:pt>
                <c:pt idx="11">
                  <c:v>1.6063788311599363E-3</c:v>
                </c:pt>
                <c:pt idx="12">
                  <c:v>1.5782749663891403E-3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742-4A1F-A737-CB6BD9503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.000000000000001E-3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'Circle Pad X-2'!$A$7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'Circle Pad X-2'!$B$8:$N$8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'Circle Pad X-2'!$B$13:$N$13</c:f>
              <c:numCache>
                <c:formatCode>0.00</c:formatCode>
                <c:ptCount val="13"/>
                <c:pt idx="0">
                  <c:v>1.7723056691800207</c:v>
                </c:pt>
                <c:pt idx="1">
                  <c:v>1.4619252681646242</c:v>
                </c:pt>
                <c:pt idx="2">
                  <c:v>1.5572024485003408</c:v>
                </c:pt>
                <c:pt idx="3">
                  <c:v>1.4765983989626796</c:v>
                </c:pt>
                <c:pt idx="4">
                  <c:v>1.4645065594223232</c:v>
                </c:pt>
                <c:pt idx="5">
                  <c:v>1.4462526901705821</c:v>
                </c:pt>
                <c:pt idx="6">
                  <c:v>1.3920577694180607</c:v>
                </c:pt>
                <c:pt idx="7">
                  <c:v>1.4804844480468449</c:v>
                </c:pt>
                <c:pt idx="8">
                  <c:v>1.5770662329765019</c:v>
                </c:pt>
                <c:pt idx="9">
                  <c:v>1.5669006027589856</c:v>
                </c:pt>
                <c:pt idx="10">
                  <c:v>1.4489162648549159</c:v>
                </c:pt>
                <c:pt idx="11">
                  <c:v>1.4938076552678143</c:v>
                </c:pt>
                <c:pt idx="12">
                  <c:v>1.3873425959039813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FF-49C7-9A55-AD4E872CAF41}"/>
            </c:ext>
          </c:extLst>
        </c:ser>
        <c:ser>
          <c:idx val="1"/>
          <c:order val="1"/>
          <c:tx>
            <c:strRef>
              <c:f>'Circle Pad X-2'!$A$17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'Circle Pad X-2'!$B$23:$N$23</c:f>
              <c:numCache>
                <c:formatCode>0.00</c:formatCode>
                <c:ptCount val="13"/>
                <c:pt idx="0">
                  <c:v>1.6554399388832377</c:v>
                </c:pt>
                <c:pt idx="1">
                  <c:v>1.7164318573450315</c:v>
                </c:pt>
                <c:pt idx="2">
                  <c:v>1.4620347459642418</c:v>
                </c:pt>
                <c:pt idx="3">
                  <c:v>1.3817374569027592</c:v>
                </c:pt>
                <c:pt idx="4">
                  <c:v>1.3926875871081839</c:v>
                </c:pt>
                <c:pt idx="5">
                  <c:v>1.4552950702489726</c:v>
                </c:pt>
                <c:pt idx="6">
                  <c:v>1.5128040133403347</c:v>
                </c:pt>
                <c:pt idx="7">
                  <c:v>1.5150349583804261</c:v>
                </c:pt>
                <c:pt idx="8">
                  <c:v>1.5090549576706613</c:v>
                </c:pt>
                <c:pt idx="9">
                  <c:v>1.4840639510275269</c:v>
                </c:pt>
                <c:pt idx="10">
                  <c:v>1.497075688912537</c:v>
                </c:pt>
                <c:pt idx="11">
                  <c:v>1.4257615760800872</c:v>
                </c:pt>
                <c:pt idx="12">
                  <c:v>1.4141597115625906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FF-49C7-9A55-AD4E872CAF41}"/>
            </c:ext>
          </c:extLst>
        </c:ser>
        <c:ser>
          <c:idx val="5"/>
          <c:order val="2"/>
          <c:tx>
            <c:strRef>
              <c:f>'Circle Pad X-2'!$P$7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3EFF-49C7-9A55-AD4E872CAF41}"/>
              </c:ext>
            </c:extLst>
          </c:dPt>
          <c:val>
            <c:numRef>
              <c:f>'Circle Pad X-2'!$Q$13:$AC$13</c:f>
              <c:numCache>
                <c:formatCode>0.00</c:formatCode>
                <c:ptCount val="13"/>
                <c:pt idx="4">
                  <c:v>1.461221025009062</c:v>
                </c:pt>
                <c:pt idx="5">
                  <c:v>1.483284972767684</c:v>
                </c:pt>
                <c:pt idx="6">
                  <c:v>1.6857520048708821</c:v>
                </c:pt>
                <c:pt idx="9">
                  <c:v>1.5824212407801594</c:v>
                </c:pt>
                <c:pt idx="10">
                  <c:v>1.7092150431649771</c:v>
                </c:pt>
                <c:pt idx="11">
                  <c:v>1.4532337748915409</c:v>
                </c:pt>
                <c:pt idx="12">
                  <c:v>1.4608431201314731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FF-49C7-9A55-AD4E872CAF41}"/>
            </c:ext>
          </c:extLst>
        </c:ser>
        <c:ser>
          <c:idx val="6"/>
          <c:order val="3"/>
          <c:tx>
            <c:strRef>
              <c:f>'Circle Pad X-2'!$P$17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'Circle Pad X-2'!$Q$23:$AC$23</c:f>
              <c:numCache>
                <c:formatCode>0.00</c:formatCode>
                <c:ptCount val="13"/>
                <c:pt idx="4">
                  <c:v>1.3403312950446484</c:v>
                </c:pt>
                <c:pt idx="5">
                  <c:v>1.4438391695830393</c:v>
                </c:pt>
                <c:pt idx="6">
                  <c:v>1.7987919670115928</c:v>
                </c:pt>
                <c:pt idx="8">
                  <c:v>1.7112189634175987</c:v>
                </c:pt>
                <c:pt idx="9">
                  <c:v>1.414663392037087</c:v>
                </c:pt>
                <c:pt idx="10">
                  <c:v>1.3955936250713796</c:v>
                </c:pt>
                <c:pt idx="11">
                  <c:v>1.5184103572051653</c:v>
                </c:pt>
                <c:pt idx="12">
                  <c:v>1.5323536525300478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FF-49C7-9A55-AD4E872CAF41}"/>
            </c:ext>
          </c:extLst>
        </c:ser>
        <c:ser>
          <c:idx val="7"/>
          <c:order val="4"/>
          <c:tx>
            <c:strRef>
              <c:f>'Circle Pad X-2'!$AE$7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'Circle Pad X-2'!$AF$13:$AR$13</c:f>
              <c:numCache>
                <c:formatCode>0.00</c:formatCode>
                <c:ptCount val="13"/>
                <c:pt idx="0">
                  <c:v>1.7173080687915288</c:v>
                </c:pt>
                <c:pt idx="1">
                  <c:v>1.5471815286925001</c:v>
                </c:pt>
                <c:pt idx="2">
                  <c:v>1.7008442586186743</c:v>
                </c:pt>
                <c:pt idx="3">
                  <c:v>1.4225412155346691</c:v>
                </c:pt>
                <c:pt idx="4">
                  <c:v>1.2705310609314178</c:v>
                </c:pt>
                <c:pt idx="5">
                  <c:v>1.3939945894138341</c:v>
                </c:pt>
                <c:pt idx="6">
                  <c:v>1.3987181034532321</c:v>
                </c:pt>
                <c:pt idx="7">
                  <c:v>1.5716909723974741</c:v>
                </c:pt>
                <c:pt idx="8">
                  <c:v>1.5719413581863058</c:v>
                </c:pt>
                <c:pt idx="9">
                  <c:v>1.5631511352040337</c:v>
                </c:pt>
                <c:pt idx="10">
                  <c:v>1.4815268079776518</c:v>
                </c:pt>
                <c:pt idx="11">
                  <c:v>1.5263694630817366</c:v>
                </c:pt>
                <c:pt idx="12">
                  <c:v>1.4836737052665041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FF-49C7-9A55-AD4E872CAF41}"/>
            </c:ext>
          </c:extLst>
        </c:ser>
        <c:ser>
          <c:idx val="8"/>
          <c:order val="5"/>
          <c:tx>
            <c:strRef>
              <c:f>'Circle Pad X-2'!$AE$17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'Circle Pad X-2'!$AF$23:$AR$23</c:f>
              <c:numCache>
                <c:formatCode>0.00</c:formatCode>
                <c:ptCount val="13"/>
                <c:pt idx="0">
                  <c:v>1.6887409973643339</c:v>
                </c:pt>
                <c:pt idx="1">
                  <c:v>1.6606045842278783</c:v>
                </c:pt>
                <c:pt idx="2">
                  <c:v>1.534623125376833</c:v>
                </c:pt>
                <c:pt idx="3">
                  <c:v>1.4643919547114879</c:v>
                </c:pt>
                <c:pt idx="4">
                  <c:v>1.5601954577407702</c:v>
                </c:pt>
                <c:pt idx="5">
                  <c:v>1.584240944271863</c:v>
                </c:pt>
                <c:pt idx="6">
                  <c:v>1.5104478631469815</c:v>
                </c:pt>
                <c:pt idx="7">
                  <c:v>1.5274518843970999</c:v>
                </c:pt>
                <c:pt idx="8">
                  <c:v>1.6245463423116573</c:v>
                </c:pt>
                <c:pt idx="9">
                  <c:v>1.492832858060926</c:v>
                </c:pt>
                <c:pt idx="10">
                  <c:v>1.4526369531121475</c:v>
                </c:pt>
                <c:pt idx="11">
                  <c:v>1.4586193447302791</c:v>
                </c:pt>
                <c:pt idx="12">
                  <c:v>1.5202955730419385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FF-49C7-9A55-AD4E872CA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'Circle Pad Y-1'!$A$7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'Circle Pad Y-1'!$B$8:$N$8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'Circle Pad Y-1'!$B$9:$N$9</c:f>
              <c:numCache>
                <c:formatCode>0.000</c:formatCode>
                <c:ptCount val="13"/>
                <c:pt idx="0">
                  <c:v>0.5093823593073592</c:v>
                </c:pt>
                <c:pt idx="1">
                  <c:v>0.50851607142857158</c:v>
                </c:pt>
                <c:pt idx="2">
                  <c:v>0.5077439285714288</c:v>
                </c:pt>
                <c:pt idx="3">
                  <c:v>0.50848977832512288</c:v>
                </c:pt>
                <c:pt idx="4">
                  <c:v>0.50907672413793104</c:v>
                </c:pt>
                <c:pt idx="5">
                  <c:v>0.50829810924369712</c:v>
                </c:pt>
                <c:pt idx="6">
                  <c:v>0.50839540816326556</c:v>
                </c:pt>
                <c:pt idx="7">
                  <c:v>0.50864631336405519</c:v>
                </c:pt>
                <c:pt idx="8">
                  <c:v>0.5092422727272734</c:v>
                </c:pt>
                <c:pt idx="9">
                  <c:v>0.50875295918367314</c:v>
                </c:pt>
                <c:pt idx="10">
                  <c:v>0.50890638528138599</c:v>
                </c:pt>
                <c:pt idx="11">
                  <c:v>0.50842976190476219</c:v>
                </c:pt>
                <c:pt idx="12">
                  <c:v>0.50856466836734682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12-4FB0-8AAB-198BCB0ACAA9}"/>
            </c:ext>
          </c:extLst>
        </c:ser>
        <c:ser>
          <c:idx val="1"/>
          <c:order val="1"/>
          <c:tx>
            <c:strRef>
              <c:f>'Circle Pad Y-1'!$A$17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'Circle Pad Y-1'!$B$19:$N$19</c:f>
              <c:numCache>
                <c:formatCode>0.000</c:formatCode>
                <c:ptCount val="13"/>
                <c:pt idx="0">
                  <c:v>0.50967391774891746</c:v>
                </c:pt>
                <c:pt idx="1">
                  <c:v>0.50965051020408114</c:v>
                </c:pt>
                <c:pt idx="2">
                  <c:v>0.51024846938775503</c:v>
                </c:pt>
                <c:pt idx="3">
                  <c:v>0.50929185267857091</c:v>
                </c:pt>
                <c:pt idx="4">
                  <c:v>0.5106774234693876</c:v>
                </c:pt>
                <c:pt idx="5">
                  <c:v>0.51012282608695636</c:v>
                </c:pt>
                <c:pt idx="6">
                  <c:v>0.50988430451127797</c:v>
                </c:pt>
                <c:pt idx="7">
                  <c:v>0.51021880952380949</c:v>
                </c:pt>
                <c:pt idx="8">
                  <c:v>0.511089102564103</c:v>
                </c:pt>
                <c:pt idx="9">
                  <c:v>0.51042837301587285</c:v>
                </c:pt>
                <c:pt idx="10">
                  <c:v>0.51054873271889456</c:v>
                </c:pt>
                <c:pt idx="11">
                  <c:v>0.50999132653061219</c:v>
                </c:pt>
                <c:pt idx="12">
                  <c:v>0.5100777093596065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12-4FB0-8AAB-198BCB0ACAA9}"/>
            </c:ext>
          </c:extLst>
        </c:ser>
        <c:ser>
          <c:idx val="5"/>
          <c:order val="2"/>
          <c:tx>
            <c:strRef>
              <c:f>'Circle Pad Y-1'!$P$7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DB12-4FB0-8AAB-198BCB0ACAA9}"/>
              </c:ext>
            </c:extLst>
          </c:dPt>
          <c:val>
            <c:numRef>
              <c:f>'Circle Pad Y-1'!$Q$9:$AC$9</c:f>
              <c:numCache>
                <c:formatCode>0.000</c:formatCode>
                <c:ptCount val="13"/>
                <c:pt idx="4">
                  <c:v>0.5087473214285716</c:v>
                </c:pt>
                <c:pt idx="5">
                  <c:v>0.508814285714286</c:v>
                </c:pt>
                <c:pt idx="6">
                  <c:v>0.50885302197802151</c:v>
                </c:pt>
                <c:pt idx="9">
                  <c:v>0.50855809523809525</c:v>
                </c:pt>
                <c:pt idx="10">
                  <c:v>0.50882015306122474</c:v>
                </c:pt>
                <c:pt idx="11">
                  <c:v>0.50854464285714307</c:v>
                </c:pt>
                <c:pt idx="12">
                  <c:v>0.50864285714285762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12-4FB0-8AAB-198BCB0ACAA9}"/>
            </c:ext>
          </c:extLst>
        </c:ser>
        <c:ser>
          <c:idx val="6"/>
          <c:order val="3"/>
          <c:tx>
            <c:strRef>
              <c:f>'Circle Pad Y-1'!$P$17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'Circle Pad Y-1'!$Q$19:$AC$19</c:f>
              <c:numCache>
                <c:formatCode>0.000</c:formatCode>
                <c:ptCount val="13"/>
                <c:pt idx="4">
                  <c:v>0.51036023809523801</c:v>
                </c:pt>
                <c:pt idx="5">
                  <c:v>0.51051240601503811</c:v>
                </c:pt>
                <c:pt idx="6">
                  <c:v>0.51071547619047619</c:v>
                </c:pt>
                <c:pt idx="8">
                  <c:v>0.50991696428571454</c:v>
                </c:pt>
                <c:pt idx="9">
                  <c:v>0.5092617063492062</c:v>
                </c:pt>
                <c:pt idx="10">
                  <c:v>0.50999976190476237</c:v>
                </c:pt>
                <c:pt idx="11">
                  <c:v>0.51015244360902268</c:v>
                </c:pt>
                <c:pt idx="12">
                  <c:v>0.50992357142857092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B12-4FB0-8AAB-198BCB0ACAA9}"/>
            </c:ext>
          </c:extLst>
        </c:ser>
        <c:ser>
          <c:idx val="7"/>
          <c:order val="4"/>
          <c:tx>
            <c:strRef>
              <c:f>'Circle Pad Y-1'!$AE$7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'Circle Pad Y-1'!$AF$9:$AR$9</c:f>
              <c:numCache>
                <c:formatCode>0.000</c:formatCode>
                <c:ptCount val="13"/>
                <c:pt idx="0">
                  <c:v>0.50904904761904779</c:v>
                </c:pt>
                <c:pt idx="1">
                  <c:v>0.50991655844155837</c:v>
                </c:pt>
                <c:pt idx="2">
                  <c:v>0.50978071428571448</c:v>
                </c:pt>
                <c:pt idx="3">
                  <c:v>0.50921370967741941</c:v>
                </c:pt>
                <c:pt idx="4">
                  <c:v>0.5089517857142859</c:v>
                </c:pt>
                <c:pt idx="5">
                  <c:v>0.50935691964285701</c:v>
                </c:pt>
                <c:pt idx="6">
                  <c:v>0.50840059523809544</c:v>
                </c:pt>
                <c:pt idx="7">
                  <c:v>0.50866250000000013</c:v>
                </c:pt>
                <c:pt idx="8">
                  <c:v>0.50938996598639519</c:v>
                </c:pt>
                <c:pt idx="9">
                  <c:v>0.50985731292516978</c:v>
                </c:pt>
                <c:pt idx="10">
                  <c:v>0.50913892857142884</c:v>
                </c:pt>
                <c:pt idx="11">
                  <c:v>0.50986785714285721</c:v>
                </c:pt>
                <c:pt idx="12">
                  <c:v>0.50912388392857155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B12-4FB0-8AAB-198BCB0ACAA9}"/>
            </c:ext>
          </c:extLst>
        </c:ser>
        <c:ser>
          <c:idx val="8"/>
          <c:order val="5"/>
          <c:tx>
            <c:strRef>
              <c:f>'Circle Pad Y-1'!$AE$17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'Circle Pad Y-1'!$AF$19:$AR$19</c:f>
              <c:numCache>
                <c:formatCode>0.000</c:formatCode>
                <c:ptCount val="13"/>
                <c:pt idx="0">
                  <c:v>0.51113214285714315</c:v>
                </c:pt>
                <c:pt idx="1">
                  <c:v>0.51055876623376673</c:v>
                </c:pt>
                <c:pt idx="2">
                  <c:v>0.50967209821428583</c:v>
                </c:pt>
                <c:pt idx="3">
                  <c:v>0.50934159663865552</c:v>
                </c:pt>
                <c:pt idx="4">
                  <c:v>0.51030714285714296</c:v>
                </c:pt>
                <c:pt idx="5">
                  <c:v>0.51083131868131837</c:v>
                </c:pt>
                <c:pt idx="6">
                  <c:v>0.51024487577639699</c:v>
                </c:pt>
                <c:pt idx="7">
                  <c:v>0.51008035714285727</c:v>
                </c:pt>
                <c:pt idx="8">
                  <c:v>0.5098923469387755</c:v>
                </c:pt>
                <c:pt idx="9">
                  <c:v>0.51126578947368462</c:v>
                </c:pt>
                <c:pt idx="10">
                  <c:v>0.51076095238095187</c:v>
                </c:pt>
                <c:pt idx="11">
                  <c:v>0.51066071428571447</c:v>
                </c:pt>
                <c:pt idx="12">
                  <c:v>0.51038619047619038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B12-4FB0-8AAB-198BCB0ACAA9}"/>
            </c:ext>
          </c:extLst>
        </c:ser>
        <c:ser>
          <c:idx val="3"/>
          <c:order val="6"/>
          <c:tx>
            <c:strRef>
              <c:f>'Circle Pad Y-1'!$A$25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'Circle Pad Y-1'!$B$25:$N$25</c:f>
              <c:numCache>
                <c:formatCode>General</c:formatCode>
                <c:ptCount val="13"/>
                <c:pt idx="0">
                  <c:v>0.52300000000000002</c:v>
                </c:pt>
                <c:pt idx="1">
                  <c:v>0.52300000000000002</c:v>
                </c:pt>
                <c:pt idx="2">
                  <c:v>0.52300000000000002</c:v>
                </c:pt>
                <c:pt idx="3">
                  <c:v>0.52300000000000002</c:v>
                </c:pt>
                <c:pt idx="4">
                  <c:v>0.52300000000000002</c:v>
                </c:pt>
                <c:pt idx="5">
                  <c:v>0.52300000000000002</c:v>
                </c:pt>
                <c:pt idx="6">
                  <c:v>0.52300000000000002</c:v>
                </c:pt>
                <c:pt idx="7">
                  <c:v>0.52300000000000002</c:v>
                </c:pt>
                <c:pt idx="8">
                  <c:v>0.52300000000000002</c:v>
                </c:pt>
                <c:pt idx="9">
                  <c:v>0.52300000000000002</c:v>
                </c:pt>
                <c:pt idx="10">
                  <c:v>0.52300000000000002</c:v>
                </c:pt>
                <c:pt idx="11">
                  <c:v>0.52300000000000002</c:v>
                </c:pt>
                <c:pt idx="12">
                  <c:v>0.52300000000000002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B12-4FB0-8AAB-198BCB0ACAA9}"/>
            </c:ext>
          </c:extLst>
        </c:ser>
        <c:ser>
          <c:idx val="4"/>
          <c:order val="7"/>
          <c:tx>
            <c:strRef>
              <c:f>'Circle Pad Y-1'!$A$26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'Circle Pad Y-1'!$B$26:$N$26</c:f>
              <c:numCache>
                <c:formatCode>General</c:formatCode>
                <c:ptCount val="13"/>
                <c:pt idx="0">
                  <c:v>0.499</c:v>
                </c:pt>
                <c:pt idx="1">
                  <c:v>0.499</c:v>
                </c:pt>
                <c:pt idx="2">
                  <c:v>0.499</c:v>
                </c:pt>
                <c:pt idx="3">
                  <c:v>0.499</c:v>
                </c:pt>
                <c:pt idx="4">
                  <c:v>0.499</c:v>
                </c:pt>
                <c:pt idx="5">
                  <c:v>0.499</c:v>
                </c:pt>
                <c:pt idx="6">
                  <c:v>0.499</c:v>
                </c:pt>
                <c:pt idx="7">
                  <c:v>0.499</c:v>
                </c:pt>
                <c:pt idx="8">
                  <c:v>0.499</c:v>
                </c:pt>
                <c:pt idx="9">
                  <c:v>0.499</c:v>
                </c:pt>
                <c:pt idx="10">
                  <c:v>0.499</c:v>
                </c:pt>
                <c:pt idx="11">
                  <c:v>0.499</c:v>
                </c:pt>
                <c:pt idx="12">
                  <c:v>0.499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B12-4FB0-8AAB-198BCB0ACAA9}"/>
            </c:ext>
          </c:extLst>
        </c:ser>
        <c:ser>
          <c:idx val="2"/>
          <c:order val="8"/>
          <c:tx>
            <c:strRef>
              <c:f>'Circle Pad Y-1'!$A$24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'Circle Pad Y-1'!$B$24:$N$24</c:f>
              <c:numCache>
                <c:formatCode>General</c:formatCode>
                <c:ptCount val="13"/>
                <c:pt idx="0">
                  <c:v>0.51100000000000001</c:v>
                </c:pt>
                <c:pt idx="1">
                  <c:v>0.51100000000000001</c:v>
                </c:pt>
                <c:pt idx="2">
                  <c:v>0.51100000000000001</c:v>
                </c:pt>
                <c:pt idx="3">
                  <c:v>0.51100000000000001</c:v>
                </c:pt>
                <c:pt idx="4">
                  <c:v>0.51100000000000001</c:v>
                </c:pt>
                <c:pt idx="5">
                  <c:v>0.51100000000000001</c:v>
                </c:pt>
                <c:pt idx="6">
                  <c:v>0.51100000000000001</c:v>
                </c:pt>
                <c:pt idx="7">
                  <c:v>0.51100000000000001</c:v>
                </c:pt>
                <c:pt idx="8">
                  <c:v>0.51100000000000001</c:v>
                </c:pt>
                <c:pt idx="9">
                  <c:v>0.51100000000000001</c:v>
                </c:pt>
                <c:pt idx="10">
                  <c:v>0.51100000000000001</c:v>
                </c:pt>
                <c:pt idx="11">
                  <c:v>0.51100000000000001</c:v>
                </c:pt>
                <c:pt idx="12">
                  <c:v>0.51100000000000001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B12-4FB0-8AAB-198BCB0ACA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0.53"/>
          <c:min val="0.4900000000000000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  <c:majorUnit val="5.000000000000001E-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'Circle Pad Y-1'!$A$7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'Circle Pad Y-1'!$B$8:$N$8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'Circle Pad Y-1'!$B$10:$N$10</c:f>
              <c:numCache>
                <c:formatCode>0.000</c:formatCode>
                <c:ptCount val="13"/>
                <c:pt idx="0">
                  <c:v>2.6405871291188235E-3</c:v>
                </c:pt>
                <c:pt idx="1">
                  <c:v>2.6649904620929311E-3</c:v>
                </c:pt>
                <c:pt idx="2">
                  <c:v>2.1786384154486539E-3</c:v>
                </c:pt>
                <c:pt idx="3">
                  <c:v>2.6147323199383829E-3</c:v>
                </c:pt>
                <c:pt idx="4">
                  <c:v>2.7687284216775018E-3</c:v>
                </c:pt>
                <c:pt idx="5">
                  <c:v>2.1918068961808545E-3</c:v>
                </c:pt>
                <c:pt idx="6">
                  <c:v>2.3318393212594527E-3</c:v>
                </c:pt>
                <c:pt idx="7">
                  <c:v>2.4794002983394977E-3</c:v>
                </c:pt>
                <c:pt idx="8">
                  <c:v>2.2845155012975985E-3</c:v>
                </c:pt>
                <c:pt idx="9">
                  <c:v>2.2358307494785871E-3</c:v>
                </c:pt>
                <c:pt idx="10">
                  <c:v>2.1711973337842161E-3</c:v>
                </c:pt>
                <c:pt idx="11">
                  <c:v>2.2593236294102194E-3</c:v>
                </c:pt>
                <c:pt idx="12">
                  <c:v>2.4327562727752571E-3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3-4D5B-B7E6-492C68E02EA9}"/>
            </c:ext>
          </c:extLst>
        </c:ser>
        <c:ser>
          <c:idx val="1"/>
          <c:order val="1"/>
          <c:tx>
            <c:strRef>
              <c:f>'Circle Pad Y-1'!$A$17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'Circle Pad Y-1'!$B$20:$N$20</c:f>
              <c:numCache>
                <c:formatCode>0.000</c:formatCode>
                <c:ptCount val="13"/>
                <c:pt idx="0">
                  <c:v>2.4949225617462399E-3</c:v>
                </c:pt>
                <c:pt idx="1">
                  <c:v>2.4095647519080696E-3</c:v>
                </c:pt>
                <c:pt idx="2">
                  <c:v>2.4856609715978471E-3</c:v>
                </c:pt>
                <c:pt idx="3">
                  <c:v>2.3513292388445558E-3</c:v>
                </c:pt>
                <c:pt idx="4">
                  <c:v>2.4293623178263846E-3</c:v>
                </c:pt>
                <c:pt idx="5">
                  <c:v>2.7684779904115259E-3</c:v>
                </c:pt>
                <c:pt idx="6">
                  <c:v>2.5110532481773251E-3</c:v>
                </c:pt>
                <c:pt idx="7">
                  <c:v>2.3863494418358815E-3</c:v>
                </c:pt>
                <c:pt idx="8">
                  <c:v>2.4844226554290622E-3</c:v>
                </c:pt>
                <c:pt idx="9">
                  <c:v>2.6518675909079758E-3</c:v>
                </c:pt>
                <c:pt idx="10">
                  <c:v>2.5970146568737437E-3</c:v>
                </c:pt>
                <c:pt idx="11">
                  <c:v>2.455942256340435E-3</c:v>
                </c:pt>
                <c:pt idx="12">
                  <c:v>2.6080891284349368E-3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3-4D5B-B7E6-492C68E02EA9}"/>
            </c:ext>
          </c:extLst>
        </c:ser>
        <c:ser>
          <c:idx val="5"/>
          <c:order val="2"/>
          <c:tx>
            <c:strRef>
              <c:f>'Circle Pad Y-1'!$P$7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B093-4D5B-B7E6-492C68E02EA9}"/>
              </c:ext>
            </c:extLst>
          </c:dPt>
          <c:val>
            <c:numRef>
              <c:f>'Circle Pad Y-1'!$Q$10:$AC$10</c:f>
              <c:numCache>
                <c:formatCode>0.000</c:formatCode>
                <c:ptCount val="13"/>
                <c:pt idx="4">
                  <c:v>2.2104889641331332E-3</c:v>
                </c:pt>
                <c:pt idx="5">
                  <c:v>2.2438225271614633E-3</c:v>
                </c:pt>
                <c:pt idx="6">
                  <c:v>2.4152674827624659E-3</c:v>
                </c:pt>
                <c:pt idx="9">
                  <c:v>2.4079237118078693E-3</c:v>
                </c:pt>
                <c:pt idx="10">
                  <c:v>2.3364074936774908E-3</c:v>
                </c:pt>
                <c:pt idx="11">
                  <c:v>2.3535792022071804E-3</c:v>
                </c:pt>
                <c:pt idx="12">
                  <c:v>2.4114922599662854E-3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3-4D5B-B7E6-492C68E02EA9}"/>
            </c:ext>
          </c:extLst>
        </c:ser>
        <c:ser>
          <c:idx val="6"/>
          <c:order val="3"/>
          <c:tx>
            <c:strRef>
              <c:f>'Circle Pad Y-1'!$P$17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'Circle Pad Y-1'!$Q$20:$AC$20</c:f>
              <c:numCache>
                <c:formatCode>0.000</c:formatCode>
                <c:ptCount val="13"/>
                <c:pt idx="4">
                  <c:v>2.5965214366263779E-3</c:v>
                </c:pt>
                <c:pt idx="5">
                  <c:v>2.4355643824803073E-3</c:v>
                </c:pt>
                <c:pt idx="6">
                  <c:v>2.2099170811255234E-3</c:v>
                </c:pt>
                <c:pt idx="8">
                  <c:v>2.3048975535807335E-3</c:v>
                </c:pt>
                <c:pt idx="9">
                  <c:v>2.5119479631675224E-3</c:v>
                </c:pt>
                <c:pt idx="10">
                  <c:v>2.631936216678633E-3</c:v>
                </c:pt>
                <c:pt idx="11">
                  <c:v>2.5176764252980237E-3</c:v>
                </c:pt>
                <c:pt idx="12">
                  <c:v>2.3869657209271023E-3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93-4D5B-B7E6-492C68E02EA9}"/>
            </c:ext>
          </c:extLst>
        </c:ser>
        <c:ser>
          <c:idx val="7"/>
          <c:order val="4"/>
          <c:tx>
            <c:strRef>
              <c:f>'Circle Pad Y-1'!$AE$7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'Circle Pad Y-1'!$AF$10:$AR$10</c:f>
              <c:numCache>
                <c:formatCode>0.000</c:formatCode>
                <c:ptCount val="13"/>
                <c:pt idx="0">
                  <c:v>2.3140484206672102E-3</c:v>
                </c:pt>
                <c:pt idx="1">
                  <c:v>2.2693723048039702E-3</c:v>
                </c:pt>
                <c:pt idx="2">
                  <c:v>2.1087935509801355E-3</c:v>
                </c:pt>
                <c:pt idx="3">
                  <c:v>2.4497267825057353E-3</c:v>
                </c:pt>
                <c:pt idx="4">
                  <c:v>2.3501660332400621E-3</c:v>
                </c:pt>
                <c:pt idx="5">
                  <c:v>2.6775721703268945E-3</c:v>
                </c:pt>
                <c:pt idx="6">
                  <c:v>2.5699976404057567E-3</c:v>
                </c:pt>
                <c:pt idx="7">
                  <c:v>2.6347527479842849E-3</c:v>
                </c:pt>
                <c:pt idx="8">
                  <c:v>2.4772528333224324E-3</c:v>
                </c:pt>
                <c:pt idx="9">
                  <c:v>2.3373854241054786E-3</c:v>
                </c:pt>
                <c:pt idx="10">
                  <c:v>2.1056041271804598E-3</c:v>
                </c:pt>
                <c:pt idx="11">
                  <c:v>2.4586258905822276E-3</c:v>
                </c:pt>
                <c:pt idx="12">
                  <c:v>2.4742677681961612E-3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3-4D5B-B7E6-492C68E02EA9}"/>
            </c:ext>
          </c:extLst>
        </c:ser>
        <c:ser>
          <c:idx val="8"/>
          <c:order val="5"/>
          <c:tx>
            <c:strRef>
              <c:f>'Circle Pad Y-1'!$AE$17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'Circle Pad Y-1'!$AF$20:$AR$20</c:f>
              <c:numCache>
                <c:formatCode>0.000</c:formatCode>
                <c:ptCount val="13"/>
                <c:pt idx="0">
                  <c:v>2.2039912660441682E-3</c:v>
                </c:pt>
                <c:pt idx="1">
                  <c:v>2.6894209027374127E-3</c:v>
                </c:pt>
                <c:pt idx="2">
                  <c:v>2.4012306817032488E-3</c:v>
                </c:pt>
                <c:pt idx="3">
                  <c:v>2.3622631372454466E-3</c:v>
                </c:pt>
                <c:pt idx="4">
                  <c:v>2.5356990793412078E-3</c:v>
                </c:pt>
                <c:pt idx="5">
                  <c:v>2.3834848246174632E-3</c:v>
                </c:pt>
                <c:pt idx="6">
                  <c:v>2.4697778500102829E-3</c:v>
                </c:pt>
                <c:pt idx="7">
                  <c:v>2.4400844551649404E-3</c:v>
                </c:pt>
                <c:pt idx="8">
                  <c:v>2.3566555725446237E-3</c:v>
                </c:pt>
                <c:pt idx="9">
                  <c:v>2.4633881741336428E-3</c:v>
                </c:pt>
                <c:pt idx="10">
                  <c:v>2.5674851504394374E-3</c:v>
                </c:pt>
                <c:pt idx="11">
                  <c:v>2.5939905701596279E-3</c:v>
                </c:pt>
                <c:pt idx="12">
                  <c:v>2.3449941121603266E-3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3-4D5B-B7E6-492C68E02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8.0000000000000019E-3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  <c:majorUnit val="2.0000000000000005E-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'Circle Pad Y-1'!$A$7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'Circle Pad Y-1'!$B$8:$N$8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'Circle Pad Y-1'!$B$13:$N$13</c:f>
              <c:numCache>
                <c:formatCode>0.00</c:formatCode>
                <c:ptCount val="13"/>
                <c:pt idx="0">
                  <c:v>1.3106124761508178</c:v>
                </c:pt>
                <c:pt idx="1">
                  <c:v>1.19025709646733</c:v>
                </c:pt>
                <c:pt idx="2">
                  <c:v>1.3378277168323562</c:v>
                </c:pt>
                <c:pt idx="3">
                  <c:v>1.2097832797592716</c:v>
                </c:pt>
                <c:pt idx="4">
                  <c:v>1.2131590876442608</c:v>
                </c:pt>
                <c:pt idx="5">
                  <c:v>1.4140706251538766</c:v>
                </c:pt>
                <c:pt idx="6">
                  <c:v>1.3430611159764638</c:v>
                </c:pt>
                <c:pt idx="7">
                  <c:v>1.2968610958754172</c:v>
                </c:pt>
                <c:pt idx="8">
                  <c:v>1.4944485634489855</c:v>
                </c:pt>
                <c:pt idx="9">
                  <c:v>1.4540395758113029</c:v>
                </c:pt>
                <c:pt idx="10">
                  <c:v>1.5208789987657767</c:v>
                </c:pt>
                <c:pt idx="11">
                  <c:v>1.3912367078967733</c:v>
                </c:pt>
                <c:pt idx="12">
                  <c:v>1.3105393354832551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1D-44A8-AF6C-041CF12FB564}"/>
            </c:ext>
          </c:extLst>
        </c:ser>
        <c:ser>
          <c:idx val="1"/>
          <c:order val="1"/>
          <c:tx>
            <c:strRef>
              <c:f>'Circle Pad Y-1'!$A$17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'Circle Pad Y-1'!$B$23:$N$23</c:f>
              <c:numCache>
                <c:formatCode>0.00</c:formatCode>
                <c:ptCount val="13"/>
                <c:pt idx="0">
                  <c:v>1.4260853773682658</c:v>
                </c:pt>
                <c:pt idx="1">
                  <c:v>1.4733657044143609</c:v>
                </c:pt>
                <c:pt idx="2">
                  <c:v>1.5084477886411338</c:v>
                </c:pt>
                <c:pt idx="3">
                  <c:v>1.4590119932372569</c:v>
                </c:pt>
                <c:pt idx="4">
                  <c:v>1.6022618204099621</c:v>
                </c:pt>
                <c:pt idx="5">
                  <c:v>1.3392227456722512</c:v>
                </c:pt>
                <c:pt idx="6">
                  <c:v>1.4448524763036472</c:v>
                </c:pt>
                <c:pt idx="7">
                  <c:v>1.5670811277857901</c:v>
                </c:pt>
                <c:pt idx="8">
                  <c:v>1.5980771776585376</c:v>
                </c:pt>
                <c:pt idx="9">
                  <c:v>1.4365188084874525</c:v>
                </c:pt>
                <c:pt idx="10">
                  <c:v>1.4823087589343569</c:v>
                </c:pt>
                <c:pt idx="11">
                  <c:v>1.4918003469932568</c:v>
                </c:pt>
                <c:pt idx="12">
                  <c:v>1.4158142627400696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1D-44A8-AF6C-041CF12FB564}"/>
            </c:ext>
          </c:extLst>
        </c:ser>
        <c:ser>
          <c:idx val="5"/>
          <c:order val="2"/>
          <c:tx>
            <c:strRef>
              <c:f>'Circle Pad Y-1'!$P$7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F31D-44A8-AF6C-041CF12FB564}"/>
              </c:ext>
            </c:extLst>
          </c:dPt>
          <c:val>
            <c:numRef>
              <c:f>'Circle Pad Y-1'!$Q$13:$AC$13</c:f>
              <c:numCache>
                <c:formatCode>0.00</c:formatCode>
                <c:ptCount val="13"/>
                <c:pt idx="4">
                  <c:v>1.4698590201427997</c:v>
                </c:pt>
                <c:pt idx="5">
                  <c:v>1.4579711772335089</c:v>
                </c:pt>
                <c:pt idx="6">
                  <c:v>1.3598248155868993</c:v>
                </c:pt>
                <c:pt idx="9">
                  <c:v>1.3231448033042867</c:v>
                </c:pt>
                <c:pt idx="10">
                  <c:v>1.4010331513657728</c:v>
                </c:pt>
                <c:pt idx="11">
                  <c:v>1.3517911851294586</c:v>
                </c:pt>
                <c:pt idx="12">
                  <c:v>1.3329031851550757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1D-44A8-AF6C-041CF12FB564}"/>
            </c:ext>
          </c:extLst>
        </c:ser>
        <c:ser>
          <c:idx val="6"/>
          <c:order val="3"/>
          <c:tx>
            <c:strRef>
              <c:f>'Circle Pad Y-1'!$P$17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'Circle Pad Y-1'!$Q$23:$AC$23</c:f>
              <c:numCache>
                <c:formatCode>0.00</c:formatCode>
                <c:ptCount val="13"/>
                <c:pt idx="4">
                  <c:v>1.4583919771777683</c:v>
                </c:pt>
                <c:pt idx="5">
                  <c:v>1.5755973027374481</c:v>
                </c:pt>
                <c:pt idx="6">
                  <c:v>1.7671064509668442</c:v>
                </c:pt>
                <c:pt idx="8">
                  <c:v>1.5788068713010226</c:v>
                </c:pt>
                <c:pt idx="9">
                  <c:v>1.3617196029632144</c:v>
                </c:pt>
                <c:pt idx="10">
                  <c:v>1.3931140421839328</c:v>
                </c:pt>
                <c:pt idx="11">
                  <c:v>1.4765524138263764</c:v>
                </c:pt>
                <c:pt idx="12">
                  <c:v>1.5254473259783812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1D-44A8-AF6C-041CF12FB564}"/>
            </c:ext>
          </c:extLst>
        </c:ser>
        <c:ser>
          <c:idx val="7"/>
          <c:order val="4"/>
          <c:tx>
            <c:strRef>
              <c:f>'Circle Pad Y-1'!$AE$7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'Circle Pad Y-1'!$AF$13:$AR$13</c:f>
              <c:numCache>
                <c:formatCode>0.00</c:formatCode>
                <c:ptCount val="13"/>
                <c:pt idx="0">
                  <c:v>1.4475421126740218</c:v>
                </c:pt>
                <c:pt idx="1">
                  <c:v>1.6034622464325505</c:v>
                </c:pt>
                <c:pt idx="2">
                  <c:v>1.7040887795304829</c:v>
                </c:pt>
                <c:pt idx="3">
                  <c:v>1.3897753483311834</c:v>
                </c:pt>
                <c:pt idx="4">
                  <c:v>1.4115010845376808</c:v>
                </c:pt>
                <c:pt idx="5">
                  <c:v>1.2893421084510019</c:v>
                </c:pt>
                <c:pt idx="6">
                  <c:v>1.219274172382931</c:v>
                </c:pt>
                <c:pt idx="7">
                  <c:v>1.2224423471225039</c:v>
                </c:pt>
                <c:pt idx="8">
                  <c:v>1.3980494638571623</c:v>
                </c:pt>
                <c:pt idx="9">
                  <c:v>1.5483558128950705</c:v>
                </c:pt>
                <c:pt idx="10">
                  <c:v>1.6050703992817998</c:v>
                </c:pt>
                <c:pt idx="11">
                  <c:v>1.4734324003889814</c:v>
                </c:pt>
                <c:pt idx="12">
                  <c:v>1.3638895593950831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1D-44A8-AF6C-041CF12FB564}"/>
            </c:ext>
          </c:extLst>
        </c:ser>
        <c:ser>
          <c:idx val="8"/>
          <c:order val="5"/>
          <c:tx>
            <c:strRef>
              <c:f>'Circle Pad Y-1'!$AE$17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'Circle Pad Y-1'!$AF$23:$AR$23</c:f>
              <c:numCache>
                <c:formatCode>0.00</c:formatCode>
                <c:ptCount val="13"/>
                <c:pt idx="0">
                  <c:v>1.7949038373698409</c:v>
                </c:pt>
                <c:pt idx="1">
                  <c:v>1.4326214517038094</c:v>
                </c:pt>
                <c:pt idx="2">
                  <c:v>1.4814761857470884</c:v>
                </c:pt>
                <c:pt idx="3">
                  <c:v>1.459278107167816</c:v>
                </c:pt>
                <c:pt idx="4">
                  <c:v>1.4863938902509197</c:v>
                </c:pt>
                <c:pt idx="5">
                  <c:v>1.6546247129581555</c:v>
                </c:pt>
                <c:pt idx="6">
                  <c:v>1.5176635928814639</c:v>
                </c:pt>
                <c:pt idx="7">
                  <c:v>1.5136576003074285</c:v>
                </c:pt>
                <c:pt idx="8">
                  <c:v>1.5406503840545485</c:v>
                </c:pt>
                <c:pt idx="9">
                  <c:v>1.5878145189795008</c:v>
                </c:pt>
                <c:pt idx="10">
                  <c:v>1.5269094972745254</c:v>
                </c:pt>
                <c:pt idx="11">
                  <c:v>1.4984267123475441</c:v>
                </c:pt>
                <c:pt idx="12">
                  <c:v>1.6185101726759918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31D-44A8-AF6C-041CF12FB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'Circle Pad Y-2'!$A$7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'Circle Pad Y-2'!$B$8:$N$8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'Circle Pad Y-2'!$B$9:$N$9</c:f>
              <c:numCache>
                <c:formatCode>0.000</c:formatCode>
                <c:ptCount val="13"/>
                <c:pt idx="0">
                  <c:v>0.5117677489177489</c:v>
                </c:pt>
                <c:pt idx="1">
                  <c:v>0.51208821428571449</c:v>
                </c:pt>
                <c:pt idx="2">
                  <c:v>0.51297551020408139</c:v>
                </c:pt>
                <c:pt idx="3">
                  <c:v>0.51283435960591084</c:v>
                </c:pt>
                <c:pt idx="4">
                  <c:v>0.5122582512315268</c:v>
                </c:pt>
                <c:pt idx="5">
                  <c:v>0.51289726890756282</c:v>
                </c:pt>
                <c:pt idx="6">
                  <c:v>0.51298027210884323</c:v>
                </c:pt>
                <c:pt idx="7">
                  <c:v>0.51287350230414686</c:v>
                </c:pt>
                <c:pt idx="8">
                  <c:v>0.51237357142857176</c:v>
                </c:pt>
                <c:pt idx="9">
                  <c:v>0.51292204081632664</c:v>
                </c:pt>
                <c:pt idx="10">
                  <c:v>0.51248593073593041</c:v>
                </c:pt>
                <c:pt idx="11">
                  <c:v>0.51302134353741513</c:v>
                </c:pt>
                <c:pt idx="12">
                  <c:v>0.51288214285714273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9D-4C02-8BDA-F1F068275838}"/>
            </c:ext>
          </c:extLst>
        </c:ser>
        <c:ser>
          <c:idx val="1"/>
          <c:order val="1"/>
          <c:tx>
            <c:strRef>
              <c:f>'Circle Pad Y-2'!$A$17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'Circle Pad Y-2'!$B$19:$N$19</c:f>
              <c:numCache>
                <c:formatCode>0.000</c:formatCode>
                <c:ptCount val="13"/>
                <c:pt idx="0">
                  <c:v>0.51146893939393889</c:v>
                </c:pt>
                <c:pt idx="1">
                  <c:v>0.51143104591836719</c:v>
                </c:pt>
                <c:pt idx="2">
                  <c:v>0.51088061224489767</c:v>
                </c:pt>
                <c:pt idx="3">
                  <c:v>0.51219475446428542</c:v>
                </c:pt>
                <c:pt idx="4">
                  <c:v>0.51073915816326576</c:v>
                </c:pt>
                <c:pt idx="5">
                  <c:v>0.51106350931677047</c:v>
                </c:pt>
                <c:pt idx="6">
                  <c:v>0.51159633458646547</c:v>
                </c:pt>
                <c:pt idx="7">
                  <c:v>0.51148142857142875</c:v>
                </c:pt>
                <c:pt idx="8">
                  <c:v>0.51048772893772831</c:v>
                </c:pt>
                <c:pt idx="9">
                  <c:v>0.51115873015872981</c:v>
                </c:pt>
                <c:pt idx="10">
                  <c:v>0.51092338709677454</c:v>
                </c:pt>
                <c:pt idx="11">
                  <c:v>0.51162772108843568</c:v>
                </c:pt>
                <c:pt idx="12">
                  <c:v>0.51162783251231536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9D-4C02-8BDA-F1F068275838}"/>
            </c:ext>
          </c:extLst>
        </c:ser>
        <c:ser>
          <c:idx val="5"/>
          <c:order val="2"/>
          <c:tx>
            <c:strRef>
              <c:f>'Circle Pad Y-2'!$P$7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EF9D-4C02-8BDA-F1F068275838}"/>
              </c:ext>
            </c:extLst>
          </c:dPt>
          <c:val>
            <c:numRef>
              <c:f>'Circle Pad Y-2'!$Q$9:$AC$9</c:f>
              <c:numCache>
                <c:formatCode>0.000</c:formatCode>
                <c:ptCount val="13"/>
                <c:pt idx="4">
                  <c:v>0.51247113095238095</c:v>
                </c:pt>
                <c:pt idx="5">
                  <c:v>0.51220290178571426</c:v>
                </c:pt>
                <c:pt idx="6">
                  <c:v>0.51226840659340633</c:v>
                </c:pt>
                <c:pt idx="9">
                  <c:v>0.51300547619047643</c:v>
                </c:pt>
                <c:pt idx="10">
                  <c:v>0.51276760204081673</c:v>
                </c:pt>
                <c:pt idx="11">
                  <c:v>0.51303109126984103</c:v>
                </c:pt>
                <c:pt idx="12">
                  <c:v>0.51297309523809487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F9D-4C02-8BDA-F1F068275838}"/>
            </c:ext>
          </c:extLst>
        </c:ser>
        <c:ser>
          <c:idx val="6"/>
          <c:order val="3"/>
          <c:tx>
            <c:strRef>
              <c:f>'Circle Pad Y-2'!$P$17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'Circle Pad Y-2'!$Q$19:$AC$19</c:f>
              <c:numCache>
                <c:formatCode>0.000</c:formatCode>
                <c:ptCount val="13"/>
                <c:pt idx="4">
                  <c:v>0.51089619047619073</c:v>
                </c:pt>
                <c:pt idx="5">
                  <c:v>0.51073270676691762</c:v>
                </c:pt>
                <c:pt idx="6">
                  <c:v>0.51021428571428573</c:v>
                </c:pt>
                <c:pt idx="8">
                  <c:v>0.51170781250000041</c:v>
                </c:pt>
                <c:pt idx="9">
                  <c:v>0.51215277777777801</c:v>
                </c:pt>
                <c:pt idx="10">
                  <c:v>0.5114442857142858</c:v>
                </c:pt>
                <c:pt idx="11">
                  <c:v>0.51135545112781911</c:v>
                </c:pt>
                <c:pt idx="12">
                  <c:v>0.51171333333333335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F9D-4C02-8BDA-F1F068275838}"/>
            </c:ext>
          </c:extLst>
        </c:ser>
        <c:ser>
          <c:idx val="7"/>
          <c:order val="4"/>
          <c:tx>
            <c:strRef>
              <c:f>'Circle Pad Y-2'!$AE$7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'Circle Pad Y-2'!$AF$9:$AR$9</c:f>
              <c:numCache>
                <c:formatCode>0.000</c:formatCode>
                <c:ptCount val="13"/>
                <c:pt idx="0">
                  <c:v>0.51220261904761866</c:v>
                </c:pt>
                <c:pt idx="1">
                  <c:v>0.51135292207792205</c:v>
                </c:pt>
                <c:pt idx="2">
                  <c:v>0.51165821428571434</c:v>
                </c:pt>
                <c:pt idx="3">
                  <c:v>0.51243870967741978</c:v>
                </c:pt>
                <c:pt idx="4">
                  <c:v>0.51278392857142852</c:v>
                </c:pt>
                <c:pt idx="5">
                  <c:v>0.51179888392857131</c:v>
                </c:pt>
                <c:pt idx="6">
                  <c:v>0.51286324404761863</c:v>
                </c:pt>
                <c:pt idx="7">
                  <c:v>0.51285142857142829</c:v>
                </c:pt>
                <c:pt idx="8">
                  <c:v>0.51238775510204038</c:v>
                </c:pt>
                <c:pt idx="9">
                  <c:v>0.51192517006802674</c:v>
                </c:pt>
                <c:pt idx="10">
                  <c:v>0.5127242857142853</c:v>
                </c:pt>
                <c:pt idx="11">
                  <c:v>0.51178000000000012</c:v>
                </c:pt>
                <c:pt idx="12">
                  <c:v>0.51261450892857185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F9D-4C02-8BDA-F1F068275838}"/>
            </c:ext>
          </c:extLst>
        </c:ser>
        <c:ser>
          <c:idx val="8"/>
          <c:order val="5"/>
          <c:tx>
            <c:strRef>
              <c:f>'Circle Pad Y-2'!$AE$17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'Circle Pad Y-2'!$AF$19:$AR$19</c:f>
              <c:numCache>
                <c:formatCode>0.000</c:formatCode>
                <c:ptCount val="13"/>
                <c:pt idx="0">
                  <c:v>0.50992366071428574</c:v>
                </c:pt>
                <c:pt idx="1">
                  <c:v>0.51036655844155832</c:v>
                </c:pt>
                <c:pt idx="2">
                  <c:v>0.51144040178571415</c:v>
                </c:pt>
                <c:pt idx="3">
                  <c:v>0.51225777310924314</c:v>
                </c:pt>
                <c:pt idx="4">
                  <c:v>0.51096377551020433</c:v>
                </c:pt>
                <c:pt idx="5">
                  <c:v>0.51074972527472495</c:v>
                </c:pt>
                <c:pt idx="6">
                  <c:v>0.51134906832298166</c:v>
                </c:pt>
                <c:pt idx="7">
                  <c:v>0.51154540816326499</c:v>
                </c:pt>
                <c:pt idx="8">
                  <c:v>0.5117656462585034</c:v>
                </c:pt>
                <c:pt idx="9">
                  <c:v>0.51040939849624045</c:v>
                </c:pt>
                <c:pt idx="10">
                  <c:v>0.51089833333333323</c:v>
                </c:pt>
                <c:pt idx="11">
                  <c:v>0.51097261904761926</c:v>
                </c:pt>
                <c:pt idx="12">
                  <c:v>0.51139904761904786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F9D-4C02-8BDA-F1F068275838}"/>
            </c:ext>
          </c:extLst>
        </c:ser>
        <c:ser>
          <c:idx val="3"/>
          <c:order val="6"/>
          <c:tx>
            <c:strRef>
              <c:f>'Circle Pad Y-2'!$A$25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'Circle Pad Y-2'!$B$25:$N$25</c:f>
              <c:numCache>
                <c:formatCode>General</c:formatCode>
                <c:ptCount val="13"/>
                <c:pt idx="0">
                  <c:v>0.52300000000000002</c:v>
                </c:pt>
                <c:pt idx="1">
                  <c:v>0.52300000000000002</c:v>
                </c:pt>
                <c:pt idx="2">
                  <c:v>0.52300000000000002</c:v>
                </c:pt>
                <c:pt idx="3">
                  <c:v>0.52300000000000002</c:v>
                </c:pt>
                <c:pt idx="4">
                  <c:v>0.52300000000000002</c:v>
                </c:pt>
                <c:pt idx="5">
                  <c:v>0.52300000000000002</c:v>
                </c:pt>
                <c:pt idx="6">
                  <c:v>0.52300000000000002</c:v>
                </c:pt>
                <c:pt idx="7">
                  <c:v>0.52300000000000002</c:v>
                </c:pt>
                <c:pt idx="8">
                  <c:v>0.52300000000000002</c:v>
                </c:pt>
                <c:pt idx="9">
                  <c:v>0.52300000000000002</c:v>
                </c:pt>
                <c:pt idx="10">
                  <c:v>0.52300000000000002</c:v>
                </c:pt>
                <c:pt idx="11">
                  <c:v>0.52300000000000002</c:v>
                </c:pt>
                <c:pt idx="12">
                  <c:v>0.52300000000000002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F9D-4C02-8BDA-F1F068275838}"/>
            </c:ext>
          </c:extLst>
        </c:ser>
        <c:ser>
          <c:idx val="4"/>
          <c:order val="7"/>
          <c:tx>
            <c:strRef>
              <c:f>'Circle Pad Y-2'!$A$26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'Circle Pad Y-2'!$B$26:$N$26</c:f>
              <c:numCache>
                <c:formatCode>General</c:formatCode>
                <c:ptCount val="13"/>
                <c:pt idx="0">
                  <c:v>0.499</c:v>
                </c:pt>
                <c:pt idx="1">
                  <c:v>0.499</c:v>
                </c:pt>
                <c:pt idx="2">
                  <c:v>0.499</c:v>
                </c:pt>
                <c:pt idx="3">
                  <c:v>0.499</c:v>
                </c:pt>
                <c:pt idx="4">
                  <c:v>0.499</c:v>
                </c:pt>
                <c:pt idx="5">
                  <c:v>0.499</c:v>
                </c:pt>
                <c:pt idx="6">
                  <c:v>0.499</c:v>
                </c:pt>
                <c:pt idx="7">
                  <c:v>0.499</c:v>
                </c:pt>
                <c:pt idx="8">
                  <c:v>0.499</c:v>
                </c:pt>
                <c:pt idx="9">
                  <c:v>0.499</c:v>
                </c:pt>
                <c:pt idx="10">
                  <c:v>0.499</c:v>
                </c:pt>
                <c:pt idx="11">
                  <c:v>0.499</c:v>
                </c:pt>
                <c:pt idx="12">
                  <c:v>0.499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F9D-4C02-8BDA-F1F068275838}"/>
            </c:ext>
          </c:extLst>
        </c:ser>
        <c:ser>
          <c:idx val="2"/>
          <c:order val="8"/>
          <c:tx>
            <c:strRef>
              <c:f>'Circle Pad Y-2'!$A$24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'Circle Pad Y-2'!$B$24:$N$24</c:f>
              <c:numCache>
                <c:formatCode>General</c:formatCode>
                <c:ptCount val="13"/>
                <c:pt idx="0">
                  <c:v>0.51100000000000001</c:v>
                </c:pt>
                <c:pt idx="1">
                  <c:v>0.51100000000000001</c:v>
                </c:pt>
                <c:pt idx="2">
                  <c:v>0.51100000000000001</c:v>
                </c:pt>
                <c:pt idx="3">
                  <c:v>0.51100000000000001</c:v>
                </c:pt>
                <c:pt idx="4">
                  <c:v>0.51100000000000001</c:v>
                </c:pt>
                <c:pt idx="5">
                  <c:v>0.51100000000000001</c:v>
                </c:pt>
                <c:pt idx="6">
                  <c:v>0.51100000000000001</c:v>
                </c:pt>
                <c:pt idx="7">
                  <c:v>0.51100000000000001</c:v>
                </c:pt>
                <c:pt idx="8">
                  <c:v>0.51100000000000001</c:v>
                </c:pt>
                <c:pt idx="9">
                  <c:v>0.51100000000000001</c:v>
                </c:pt>
                <c:pt idx="10">
                  <c:v>0.51100000000000001</c:v>
                </c:pt>
                <c:pt idx="11">
                  <c:v>0.51100000000000001</c:v>
                </c:pt>
                <c:pt idx="12">
                  <c:v>0.51100000000000001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F9D-4C02-8BDA-F1F068275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0.53"/>
          <c:min val="0.4900000000000000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  <c:majorUnit val="5.000000000000001E-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'Circle Pad Y-2'!$A$7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'Circle Pad Y-2'!$B$8:$N$8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'Circle Pad Y-2'!$B$10:$N$10</c:f>
              <c:numCache>
                <c:formatCode>0.000</c:formatCode>
                <c:ptCount val="13"/>
                <c:pt idx="0">
                  <c:v>2.6383780840011297E-3</c:v>
                </c:pt>
                <c:pt idx="1">
                  <c:v>2.4751943651787783E-3</c:v>
                </c:pt>
                <c:pt idx="2">
                  <c:v>2.1786601022940424E-3</c:v>
                </c:pt>
                <c:pt idx="3">
                  <c:v>2.422060389717109E-3</c:v>
                </c:pt>
                <c:pt idx="4">
                  <c:v>2.8182282120031805E-3</c:v>
                </c:pt>
                <c:pt idx="5">
                  <c:v>2.3971853888652655E-3</c:v>
                </c:pt>
                <c:pt idx="6">
                  <c:v>2.4183818898207378E-3</c:v>
                </c:pt>
                <c:pt idx="7">
                  <c:v>2.3692061735375073E-3</c:v>
                </c:pt>
                <c:pt idx="8">
                  <c:v>2.2730151831509894E-3</c:v>
                </c:pt>
                <c:pt idx="9">
                  <c:v>2.2567623763382213E-3</c:v>
                </c:pt>
                <c:pt idx="10">
                  <c:v>2.2639137866389243E-3</c:v>
                </c:pt>
                <c:pt idx="11">
                  <c:v>2.3420184560951104E-3</c:v>
                </c:pt>
                <c:pt idx="12">
                  <c:v>2.3616859791497275E-3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9C-40D6-A128-40F682AB3EA8}"/>
            </c:ext>
          </c:extLst>
        </c:ser>
        <c:ser>
          <c:idx val="1"/>
          <c:order val="1"/>
          <c:tx>
            <c:strRef>
              <c:f>'Circle Pad Y-2'!$A$17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'Circle Pad Y-2'!$B$20:$N$20</c:f>
              <c:numCache>
                <c:formatCode>0.000</c:formatCode>
                <c:ptCount val="13"/>
                <c:pt idx="0">
                  <c:v>2.5139779462867392E-3</c:v>
                </c:pt>
                <c:pt idx="1">
                  <c:v>2.4599494181082901E-3</c:v>
                </c:pt>
                <c:pt idx="2">
                  <c:v>2.4630253718157945E-3</c:v>
                </c:pt>
                <c:pt idx="3">
                  <c:v>2.3314812578800522E-3</c:v>
                </c:pt>
                <c:pt idx="4">
                  <c:v>2.4403975149853295E-3</c:v>
                </c:pt>
                <c:pt idx="5">
                  <c:v>2.6740305343270431E-3</c:v>
                </c:pt>
                <c:pt idx="6">
                  <c:v>2.4921052589565529E-3</c:v>
                </c:pt>
                <c:pt idx="7">
                  <c:v>2.4419628786068346E-3</c:v>
                </c:pt>
                <c:pt idx="8">
                  <c:v>2.5029507000607393E-3</c:v>
                </c:pt>
                <c:pt idx="9">
                  <c:v>2.7111859892535741E-3</c:v>
                </c:pt>
                <c:pt idx="10">
                  <c:v>2.5564165469720767E-3</c:v>
                </c:pt>
                <c:pt idx="11">
                  <c:v>2.4780665580189606E-3</c:v>
                </c:pt>
                <c:pt idx="12">
                  <c:v>2.6445651840338123E-3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9C-40D6-A128-40F682AB3EA8}"/>
            </c:ext>
          </c:extLst>
        </c:ser>
        <c:ser>
          <c:idx val="5"/>
          <c:order val="2"/>
          <c:tx>
            <c:strRef>
              <c:f>'Circle Pad Y-2'!$P$7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C89C-40D6-A128-40F682AB3EA8}"/>
              </c:ext>
            </c:extLst>
          </c:dPt>
          <c:val>
            <c:numRef>
              <c:f>'Circle Pad Y-2'!$Q$10:$AC$10</c:f>
              <c:numCache>
                <c:formatCode>0.000</c:formatCode>
                <c:ptCount val="13"/>
                <c:pt idx="4">
                  <c:v>2.3403852025325076E-3</c:v>
                </c:pt>
                <c:pt idx="5">
                  <c:v>2.4470071331721662E-3</c:v>
                </c:pt>
                <c:pt idx="6">
                  <c:v>2.4066978828345144E-3</c:v>
                </c:pt>
                <c:pt idx="9">
                  <c:v>2.3589556185757898E-3</c:v>
                </c:pt>
                <c:pt idx="10">
                  <c:v>2.3092267646185414E-3</c:v>
                </c:pt>
                <c:pt idx="11">
                  <c:v>2.2890219897558112E-3</c:v>
                </c:pt>
                <c:pt idx="12">
                  <c:v>2.3926328734848509E-3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9C-40D6-A128-40F682AB3EA8}"/>
            </c:ext>
          </c:extLst>
        </c:ser>
        <c:ser>
          <c:idx val="6"/>
          <c:order val="3"/>
          <c:tx>
            <c:strRef>
              <c:f>'Circle Pad Y-2'!$P$17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'Circle Pad Y-2'!$Q$20:$AC$20</c:f>
              <c:numCache>
                <c:formatCode>0.000</c:formatCode>
                <c:ptCount val="13"/>
                <c:pt idx="4">
                  <c:v>2.4805755668049763E-3</c:v>
                </c:pt>
                <c:pt idx="5">
                  <c:v>2.4112225459725785E-3</c:v>
                </c:pt>
                <c:pt idx="6">
                  <c:v>2.1911180431071257E-3</c:v>
                </c:pt>
                <c:pt idx="8">
                  <c:v>2.3263891504446397E-3</c:v>
                </c:pt>
                <c:pt idx="9">
                  <c:v>2.4205942582029741E-3</c:v>
                </c:pt>
                <c:pt idx="10">
                  <c:v>2.5576579222114123E-3</c:v>
                </c:pt>
                <c:pt idx="11">
                  <c:v>2.4634939863858374E-3</c:v>
                </c:pt>
                <c:pt idx="12">
                  <c:v>2.3569049186475373E-3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89C-40D6-A128-40F682AB3EA8}"/>
            </c:ext>
          </c:extLst>
        </c:ser>
        <c:ser>
          <c:idx val="7"/>
          <c:order val="4"/>
          <c:tx>
            <c:strRef>
              <c:f>'Circle Pad Y-2'!$AE$7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'Circle Pad Y-2'!$AF$10:$AR$10</c:f>
              <c:numCache>
                <c:formatCode>0.000</c:formatCode>
                <c:ptCount val="13"/>
                <c:pt idx="0">
                  <c:v>2.3922643426423059E-3</c:v>
                </c:pt>
                <c:pt idx="1">
                  <c:v>2.3693807999171281E-3</c:v>
                </c:pt>
                <c:pt idx="2">
                  <c:v>2.175063223357354E-3</c:v>
                </c:pt>
                <c:pt idx="3">
                  <c:v>2.5066553522926326E-3</c:v>
                </c:pt>
                <c:pt idx="4">
                  <c:v>2.3763720085964936E-3</c:v>
                </c:pt>
                <c:pt idx="5">
                  <c:v>2.7245546162158992E-3</c:v>
                </c:pt>
                <c:pt idx="6">
                  <c:v>2.6108515172774609E-3</c:v>
                </c:pt>
                <c:pt idx="7">
                  <c:v>2.4343122412849253E-3</c:v>
                </c:pt>
                <c:pt idx="8">
                  <c:v>2.4345230781298226E-3</c:v>
                </c:pt>
                <c:pt idx="9">
                  <c:v>2.3201390294186417E-3</c:v>
                </c:pt>
                <c:pt idx="10">
                  <c:v>2.1658764954040088E-3</c:v>
                </c:pt>
                <c:pt idx="11">
                  <c:v>2.4076401688781705E-3</c:v>
                </c:pt>
                <c:pt idx="12">
                  <c:v>2.4101926050953113E-3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89C-40D6-A128-40F682AB3EA8}"/>
            </c:ext>
          </c:extLst>
        </c:ser>
        <c:ser>
          <c:idx val="8"/>
          <c:order val="5"/>
          <c:tx>
            <c:strRef>
              <c:f>'Circle Pad Y-2'!$AE$17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'Circle Pad Y-2'!$AF$20:$AR$20</c:f>
              <c:numCache>
                <c:formatCode>0.000</c:formatCode>
                <c:ptCount val="13"/>
                <c:pt idx="0">
                  <c:v>2.3451931878220814E-3</c:v>
                </c:pt>
                <c:pt idx="1">
                  <c:v>2.6838675675882342E-3</c:v>
                </c:pt>
                <c:pt idx="2">
                  <c:v>2.2726753138218093E-3</c:v>
                </c:pt>
                <c:pt idx="3">
                  <c:v>2.4080397091916488E-3</c:v>
                </c:pt>
                <c:pt idx="4">
                  <c:v>2.5476661062355981E-3</c:v>
                </c:pt>
                <c:pt idx="5">
                  <c:v>2.381199302275133E-3</c:v>
                </c:pt>
                <c:pt idx="6">
                  <c:v>2.5098219007634336E-3</c:v>
                </c:pt>
                <c:pt idx="7">
                  <c:v>2.5328288192970299E-3</c:v>
                </c:pt>
                <c:pt idx="8">
                  <c:v>2.4183378266878649E-3</c:v>
                </c:pt>
                <c:pt idx="9">
                  <c:v>2.4629277693090992E-3</c:v>
                </c:pt>
                <c:pt idx="10">
                  <c:v>2.6489646887107739E-3</c:v>
                </c:pt>
                <c:pt idx="11">
                  <c:v>2.7227474187078494E-3</c:v>
                </c:pt>
                <c:pt idx="12">
                  <c:v>2.3651303500877093E-3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89C-40D6-A128-40F682AB3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8.0000000000000019E-3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'Circle Pad Y-2'!$A$7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'Circle Pad Y-2'!$B$8:$N$8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'Circle Pad Y-2'!$B$13:$N$13</c:f>
              <c:numCache>
                <c:formatCode>0.00</c:formatCode>
                <c:ptCount val="13"/>
                <c:pt idx="0">
                  <c:v>1.4190853527731562</c:v>
                </c:pt>
                <c:pt idx="1">
                  <c:v>1.4694853688789526</c:v>
                </c:pt>
                <c:pt idx="2">
                  <c:v>1.5337392900898499</c:v>
                </c:pt>
                <c:pt idx="3">
                  <c:v>1.3990348103688288</c:v>
                </c:pt>
                <c:pt idx="4">
                  <c:v>1.2705085087056704</c:v>
                </c:pt>
                <c:pt idx="5">
                  <c:v>1.404804587269106</c:v>
                </c:pt>
                <c:pt idx="6">
                  <c:v>1.3810512355845648</c:v>
                </c:pt>
                <c:pt idx="7">
                  <c:v>1.4247384924339583</c:v>
                </c:pt>
                <c:pt idx="8">
                  <c:v>1.5583454450279663</c:v>
                </c:pt>
                <c:pt idx="9">
                  <c:v>1.4885571308317775</c:v>
                </c:pt>
                <c:pt idx="10">
                  <c:v>1.5480667927258136</c:v>
                </c:pt>
                <c:pt idx="11">
                  <c:v>1.4202359559571938</c:v>
                </c:pt>
                <c:pt idx="12">
                  <c:v>1.4280556676012162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DC-46DC-836A-F8F3249DC915}"/>
            </c:ext>
          </c:extLst>
        </c:ser>
        <c:ser>
          <c:idx val="1"/>
          <c:order val="1"/>
          <c:tx>
            <c:strRef>
              <c:f>'Circle Pad Y-2'!$A$17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'Circle Pad Y-2'!$B$23:$N$23</c:f>
              <c:numCache>
                <c:formatCode>0.00</c:formatCode>
                <c:ptCount val="13"/>
                <c:pt idx="0">
                  <c:v>1.5289262478870764</c:v>
                </c:pt>
                <c:pt idx="1">
                  <c:v>1.5676411875885101</c:v>
                </c:pt>
                <c:pt idx="2">
                  <c:v>1.6078616675852633</c:v>
                </c:pt>
                <c:pt idx="3">
                  <c:v>1.5448327108491673</c:v>
                </c:pt>
                <c:pt idx="4">
                  <c:v>1.6034489041479418</c:v>
                </c:pt>
                <c:pt idx="5">
                  <c:v>1.4879524286152221</c:v>
                </c:pt>
                <c:pt idx="6">
                  <c:v>1.5253054785106033</c:v>
                </c:pt>
                <c:pt idx="7">
                  <c:v>1.5723104733329296</c:v>
                </c:pt>
                <c:pt idx="8">
                  <c:v>1.529891491330551</c:v>
                </c:pt>
                <c:pt idx="9">
                  <c:v>1.4558536237407882</c:v>
                </c:pt>
                <c:pt idx="10">
                  <c:v>1.554700610234677</c:v>
                </c:pt>
                <c:pt idx="11">
                  <c:v>1.5297247061106209</c:v>
                </c:pt>
                <c:pt idx="12">
                  <c:v>1.4334010440660856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DC-46DC-836A-F8F3249DC915}"/>
            </c:ext>
          </c:extLst>
        </c:ser>
        <c:ser>
          <c:idx val="5"/>
          <c:order val="2"/>
          <c:tx>
            <c:strRef>
              <c:f>'Circle Pad Y-2'!$P$7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86DC-46DC-836A-F8F3249DC915}"/>
              </c:ext>
            </c:extLst>
          </c:dPt>
          <c:val>
            <c:numRef>
              <c:f>'Circle Pad Y-2'!$Q$13:$AC$13</c:f>
              <c:numCache>
                <c:formatCode>0.00</c:formatCode>
                <c:ptCount val="13"/>
                <c:pt idx="4">
                  <c:v>1.4995920381291488</c:v>
                </c:pt>
                <c:pt idx="5">
                  <c:v>1.4707896390271917</c:v>
                </c:pt>
                <c:pt idx="6">
                  <c:v>1.4863509988984627</c:v>
                </c:pt>
                <c:pt idx="9">
                  <c:v>1.4122808883192337</c:v>
                </c:pt>
                <c:pt idx="10">
                  <c:v>1.4770309144113831</c:v>
                </c:pt>
                <c:pt idx="11">
                  <c:v>1.4516984072635102</c:v>
                </c:pt>
                <c:pt idx="12">
                  <c:v>1.3969136779574887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DC-46DC-836A-F8F3249DC915}"/>
            </c:ext>
          </c:extLst>
        </c:ser>
        <c:ser>
          <c:idx val="6"/>
          <c:order val="3"/>
          <c:tx>
            <c:strRef>
              <c:f>'Circle Pad Y-2'!$P$17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'Circle Pad Y-2'!$Q$23:$AC$23</c:f>
              <c:numCache>
                <c:formatCode>0.00</c:formatCode>
                <c:ptCount val="13"/>
                <c:pt idx="4">
                  <c:v>1.5985793291128834</c:v>
                </c:pt>
                <c:pt idx="5">
                  <c:v>1.6219582311767602</c:v>
                </c:pt>
                <c:pt idx="6">
                  <c:v>1.7060218411575947</c:v>
                </c:pt>
                <c:pt idx="8">
                  <c:v>1.6179848927168734</c:v>
                </c:pt>
                <c:pt idx="9">
                  <c:v>1.493740939229097</c:v>
                </c:pt>
                <c:pt idx="10">
                  <c:v>1.5060281237978426</c:v>
                </c:pt>
                <c:pt idx="11">
                  <c:v>1.5756142747567645</c:v>
                </c:pt>
                <c:pt idx="12">
                  <c:v>1.5962554078681708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DC-46DC-836A-F8F3249DC915}"/>
            </c:ext>
          </c:extLst>
        </c:ser>
        <c:ser>
          <c:idx val="7"/>
          <c:order val="4"/>
          <c:tx>
            <c:strRef>
              <c:f>'Circle Pad Y-2'!$AE$7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'Circle Pad Y-2'!$AF$13:$AR$13</c:f>
              <c:numCache>
                <c:formatCode>0.00</c:formatCode>
                <c:ptCount val="13"/>
                <c:pt idx="0">
                  <c:v>1.5044854868136397</c:v>
                </c:pt>
                <c:pt idx="1">
                  <c:v>1.6385543883427751</c:v>
                </c:pt>
                <c:pt idx="2">
                  <c:v>1.7381541821389577</c:v>
                </c:pt>
                <c:pt idx="3">
                  <c:v>1.4044332438070906</c:v>
                </c:pt>
                <c:pt idx="4">
                  <c:v>1.4330067559028361</c:v>
                </c:pt>
                <c:pt idx="5">
                  <c:v>1.3703910851780245</c:v>
                </c:pt>
                <c:pt idx="6">
                  <c:v>1.2941826175995106</c:v>
                </c:pt>
                <c:pt idx="7">
                  <c:v>1.3896562180830339</c:v>
                </c:pt>
                <c:pt idx="8">
                  <c:v>1.4530217428474561</c:v>
                </c:pt>
                <c:pt idx="9">
                  <c:v>1.5911158471608646</c:v>
                </c:pt>
                <c:pt idx="10">
                  <c:v>1.5814558690242022</c:v>
                </c:pt>
                <c:pt idx="11">
                  <c:v>1.5533882713639067</c:v>
                </c:pt>
                <c:pt idx="12">
                  <c:v>1.4363293414078926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DC-46DC-836A-F8F3249DC915}"/>
            </c:ext>
          </c:extLst>
        </c:ser>
        <c:ser>
          <c:idx val="8"/>
          <c:order val="5"/>
          <c:tx>
            <c:strRef>
              <c:f>'Circle Pad Y-2'!$AE$17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'Circle Pad Y-2'!$AF$23:$AR$23</c:f>
              <c:numCache>
                <c:formatCode>0.00</c:formatCode>
                <c:ptCount val="13"/>
                <c:pt idx="0">
                  <c:v>1.5526312531534991</c:v>
                </c:pt>
                <c:pt idx="1">
                  <c:v>1.4117137744085844</c:v>
                </c:pt>
                <c:pt idx="2">
                  <c:v>1.6954464992547851</c:v>
                </c:pt>
                <c:pt idx="3">
                  <c:v>1.486994704967292</c:v>
                </c:pt>
                <c:pt idx="4">
                  <c:v>1.5653248910080384</c:v>
                </c:pt>
                <c:pt idx="5">
                  <c:v>1.6447909621982781</c:v>
                </c:pt>
                <c:pt idx="6">
                  <c:v>1.547378278577509</c:v>
                </c:pt>
                <c:pt idx="7">
                  <c:v>1.5074833521403914</c:v>
                </c:pt>
                <c:pt idx="8">
                  <c:v>1.5484952264207428</c:v>
                </c:pt>
                <c:pt idx="9">
                  <c:v>1.5441511844040015</c:v>
                </c:pt>
                <c:pt idx="10">
                  <c:v>1.497230645623044</c:v>
                </c:pt>
                <c:pt idx="11">
                  <c:v>1.4657521988459212</c:v>
                </c:pt>
                <c:pt idx="12">
                  <c:v>1.634998310702261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DC-46DC-836A-F8F3249DC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DCF!$A$7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DCF!$B$8:$N$8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DCF!$B$9:$N$9</c:f>
              <c:numCache>
                <c:formatCode>0.000</c:formatCode>
                <c:ptCount val="13"/>
                <c:pt idx="0">
                  <c:v>0.25724727272727266</c:v>
                </c:pt>
                <c:pt idx="1">
                  <c:v>0.26018499999999989</c:v>
                </c:pt>
                <c:pt idx="2">
                  <c:v>0.25581142857142863</c:v>
                </c:pt>
                <c:pt idx="3">
                  <c:v>0.25479586206896554</c:v>
                </c:pt>
                <c:pt idx="4">
                  <c:v>0.25357310344827599</c:v>
                </c:pt>
                <c:pt idx="5">
                  <c:v>0.25098705882352917</c:v>
                </c:pt>
                <c:pt idx="6">
                  <c:v>0.25250952380952391</c:v>
                </c:pt>
                <c:pt idx="7">
                  <c:v>0.25757032258064527</c:v>
                </c:pt>
                <c:pt idx="8">
                  <c:v>0.25679381818181829</c:v>
                </c:pt>
                <c:pt idx="9">
                  <c:v>0.25511314285714282</c:v>
                </c:pt>
                <c:pt idx="10">
                  <c:v>0.25040909090909091</c:v>
                </c:pt>
                <c:pt idx="11">
                  <c:v>0.257022380952381</c:v>
                </c:pt>
                <c:pt idx="12">
                  <c:v>0.24490428571428577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08-4D0E-A456-4FDF1C3952A6}"/>
            </c:ext>
          </c:extLst>
        </c:ser>
        <c:ser>
          <c:idx val="1"/>
          <c:order val="1"/>
          <c:tx>
            <c:strRef>
              <c:f>DCF!$A$17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DCF!$B$19:$N$19</c:f>
              <c:numCache>
                <c:formatCode>0.000</c:formatCode>
                <c:ptCount val="13"/>
                <c:pt idx="0">
                  <c:v>0.26001030303030304</c:v>
                </c:pt>
                <c:pt idx="1">
                  <c:v>0.26053499999999974</c:v>
                </c:pt>
                <c:pt idx="2">
                  <c:v>0.25243142857142853</c:v>
                </c:pt>
                <c:pt idx="3">
                  <c:v>0.26226500000000008</c:v>
                </c:pt>
                <c:pt idx="4">
                  <c:v>0.26980142857142858</c:v>
                </c:pt>
                <c:pt idx="5">
                  <c:v>0.25980956521739129</c:v>
                </c:pt>
                <c:pt idx="6">
                  <c:v>0.25972473684210517</c:v>
                </c:pt>
                <c:pt idx="7">
                  <c:v>0.25679733333333332</c:v>
                </c:pt>
                <c:pt idx="8">
                  <c:v>0.2596671794871796</c:v>
                </c:pt>
                <c:pt idx="9">
                  <c:v>0.25685222222222243</c:v>
                </c:pt>
                <c:pt idx="10">
                  <c:v>0.26534322580645159</c:v>
                </c:pt>
                <c:pt idx="11">
                  <c:v>0.26424904761904761</c:v>
                </c:pt>
                <c:pt idx="12">
                  <c:v>0.26073655172413795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08-4D0E-A456-4FDF1C3952A6}"/>
            </c:ext>
          </c:extLst>
        </c:ser>
        <c:ser>
          <c:idx val="5"/>
          <c:order val="2"/>
          <c:tx>
            <c:strRef>
              <c:f>DCF!$P$7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AB08-4D0E-A456-4FDF1C3952A6}"/>
              </c:ext>
            </c:extLst>
          </c:dPt>
          <c:val>
            <c:numRef>
              <c:f>DCF!$Q$9:$AC$9</c:f>
              <c:numCache>
                <c:formatCode>0.000</c:formatCode>
                <c:ptCount val="13"/>
                <c:pt idx="4">
                  <c:v>0.25026499999999996</c:v>
                </c:pt>
                <c:pt idx="5">
                  <c:v>0.24735125000000005</c:v>
                </c:pt>
                <c:pt idx="6">
                  <c:v>0.25274615384615384</c:v>
                </c:pt>
                <c:pt idx="9">
                  <c:v>0.24890933333333326</c:v>
                </c:pt>
                <c:pt idx="10">
                  <c:v>0.24986857142857152</c:v>
                </c:pt>
                <c:pt idx="11">
                  <c:v>0.24713111111111127</c:v>
                </c:pt>
                <c:pt idx="12">
                  <c:v>0.23659599999999997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08-4D0E-A456-4FDF1C3952A6}"/>
            </c:ext>
          </c:extLst>
        </c:ser>
        <c:ser>
          <c:idx val="6"/>
          <c:order val="3"/>
          <c:tx>
            <c:strRef>
              <c:f>DCF!$P$17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DCF!$Q$19:$AC$19</c:f>
              <c:numCache>
                <c:formatCode>0.000</c:formatCode>
                <c:ptCount val="13"/>
                <c:pt idx="4">
                  <c:v>0.24700000000000003</c:v>
                </c:pt>
                <c:pt idx="5">
                  <c:v>0.24967368421052633</c:v>
                </c:pt>
                <c:pt idx="6">
                  <c:v>0.23635999999999999</c:v>
                </c:pt>
                <c:pt idx="8">
                  <c:v>0.23763125000000004</c:v>
                </c:pt>
                <c:pt idx="9">
                  <c:v>0.23603888888888885</c:v>
                </c:pt>
                <c:pt idx="10">
                  <c:v>0.24204133333333341</c:v>
                </c:pt>
                <c:pt idx="11">
                  <c:v>0.24328526315789473</c:v>
                </c:pt>
                <c:pt idx="12">
                  <c:v>0.24130533333333329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B08-4D0E-A456-4FDF1C3952A6}"/>
            </c:ext>
          </c:extLst>
        </c:ser>
        <c:ser>
          <c:idx val="7"/>
          <c:order val="4"/>
          <c:tx>
            <c:strRef>
              <c:f>DCF!$AE$7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DCF!$AF$9:$AR$9</c:f>
              <c:numCache>
                <c:formatCode>0.000</c:formatCode>
                <c:ptCount val="13"/>
                <c:pt idx="0">
                  <c:v>0.26591866666666675</c:v>
                </c:pt>
                <c:pt idx="1">
                  <c:v>0.26708363636363636</c:v>
                </c:pt>
                <c:pt idx="2">
                  <c:v>0.24680600000000003</c:v>
                </c:pt>
                <c:pt idx="3">
                  <c:v>0.25400129032258062</c:v>
                </c:pt>
                <c:pt idx="4">
                  <c:v>0.25757000000000002</c:v>
                </c:pt>
                <c:pt idx="5">
                  <c:v>0.2593562499999999</c:v>
                </c:pt>
                <c:pt idx="6">
                  <c:v>0.25943083333333328</c:v>
                </c:pt>
                <c:pt idx="7">
                  <c:v>0.26592600000000005</c:v>
                </c:pt>
                <c:pt idx="8">
                  <c:v>0.26546190476190479</c:v>
                </c:pt>
                <c:pt idx="9">
                  <c:v>0.25790857142857149</c:v>
                </c:pt>
                <c:pt idx="10">
                  <c:v>0.26861999999999997</c:v>
                </c:pt>
                <c:pt idx="11">
                  <c:v>0.27267600000000003</c:v>
                </c:pt>
                <c:pt idx="12">
                  <c:v>0.26869749999999992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B08-4D0E-A456-4FDF1C3952A6}"/>
            </c:ext>
          </c:extLst>
        </c:ser>
        <c:ser>
          <c:idx val="8"/>
          <c:order val="5"/>
          <c:tx>
            <c:strRef>
              <c:f>DCF!$AE$17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DCF!$AF$19:$AR$19</c:f>
              <c:numCache>
                <c:formatCode>0.000</c:formatCode>
                <c:ptCount val="13"/>
                <c:pt idx="0">
                  <c:v>0.25040000000000001</c:v>
                </c:pt>
                <c:pt idx="1">
                  <c:v>0.24495454545454545</c:v>
                </c:pt>
                <c:pt idx="2">
                  <c:v>0.2483274999999999</c:v>
                </c:pt>
                <c:pt idx="3">
                  <c:v>0.25504117647058822</c:v>
                </c:pt>
                <c:pt idx="4">
                  <c:v>0.25692571428571426</c:v>
                </c:pt>
                <c:pt idx="5">
                  <c:v>0.25487538461538456</c:v>
                </c:pt>
                <c:pt idx="6">
                  <c:v>0.2629765217391305</c:v>
                </c:pt>
                <c:pt idx="7">
                  <c:v>0.2570757142857143</c:v>
                </c:pt>
                <c:pt idx="8">
                  <c:v>0.25972380952380958</c:v>
                </c:pt>
                <c:pt idx="9">
                  <c:v>0.26048210526315796</c:v>
                </c:pt>
                <c:pt idx="10">
                  <c:v>0.26479999999999992</c:v>
                </c:pt>
                <c:pt idx="11">
                  <c:v>0.26663733333333328</c:v>
                </c:pt>
                <c:pt idx="12">
                  <c:v>0.26256666666666673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B08-4D0E-A456-4FDF1C3952A6}"/>
            </c:ext>
          </c:extLst>
        </c:ser>
        <c:ser>
          <c:idx val="3"/>
          <c:order val="6"/>
          <c:tx>
            <c:strRef>
              <c:f>DCF!$A$25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DCF!$B$25:$N$25</c:f>
              <c:numCache>
                <c:formatCode>General</c:formatCode>
                <c:ptCount val="13"/>
                <c:pt idx="0">
                  <c:v>0.35</c:v>
                </c:pt>
                <c:pt idx="1">
                  <c:v>0.35</c:v>
                </c:pt>
                <c:pt idx="2">
                  <c:v>0.35</c:v>
                </c:pt>
                <c:pt idx="3">
                  <c:v>0.35</c:v>
                </c:pt>
                <c:pt idx="4">
                  <c:v>0.35</c:v>
                </c:pt>
                <c:pt idx="5">
                  <c:v>0.35</c:v>
                </c:pt>
                <c:pt idx="6">
                  <c:v>0.35</c:v>
                </c:pt>
                <c:pt idx="7">
                  <c:v>0.35</c:v>
                </c:pt>
                <c:pt idx="8">
                  <c:v>0.35</c:v>
                </c:pt>
                <c:pt idx="9">
                  <c:v>0.35</c:v>
                </c:pt>
                <c:pt idx="10">
                  <c:v>0.35</c:v>
                </c:pt>
                <c:pt idx="11">
                  <c:v>0.35</c:v>
                </c:pt>
                <c:pt idx="12">
                  <c:v>0.35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B08-4D0E-A456-4FDF1C3952A6}"/>
            </c:ext>
          </c:extLst>
        </c:ser>
        <c:ser>
          <c:idx val="4"/>
          <c:order val="7"/>
          <c:tx>
            <c:strRef>
              <c:f>DCF!$A$26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DCF!$B$26:$N$26</c:f>
              <c:numCache>
                <c:formatCode>General</c:formatCode>
                <c:ptCount val="13"/>
                <c:pt idx="0">
                  <c:v>0.15</c:v>
                </c:pt>
                <c:pt idx="1">
                  <c:v>0.15</c:v>
                </c:pt>
                <c:pt idx="2">
                  <c:v>0.15</c:v>
                </c:pt>
                <c:pt idx="3">
                  <c:v>0.15</c:v>
                </c:pt>
                <c:pt idx="4">
                  <c:v>0.15</c:v>
                </c:pt>
                <c:pt idx="5">
                  <c:v>0.15</c:v>
                </c:pt>
                <c:pt idx="6">
                  <c:v>0.15</c:v>
                </c:pt>
                <c:pt idx="7">
                  <c:v>0.15</c:v>
                </c:pt>
                <c:pt idx="8">
                  <c:v>0.15</c:v>
                </c:pt>
                <c:pt idx="9">
                  <c:v>0.15</c:v>
                </c:pt>
                <c:pt idx="10">
                  <c:v>0.15</c:v>
                </c:pt>
                <c:pt idx="11">
                  <c:v>0.15</c:v>
                </c:pt>
                <c:pt idx="12">
                  <c:v>0.15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B08-4D0E-A456-4FDF1C3952A6}"/>
            </c:ext>
          </c:extLst>
        </c:ser>
        <c:ser>
          <c:idx val="2"/>
          <c:order val="8"/>
          <c:tx>
            <c:strRef>
              <c:f>DCF!$A$24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DCF!$B$24:$N$24</c:f>
              <c:numCache>
                <c:formatCode>General</c:formatCode>
                <c:ptCount val="13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B08-4D0E-A456-4FDF1C3952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0.1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DCF!$A$7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DCF!$B$8:$N$8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DCF!$B$10:$N$10</c:f>
              <c:numCache>
                <c:formatCode>0.000</c:formatCode>
                <c:ptCount val="13"/>
                <c:pt idx="0">
                  <c:v>2.058575923715927E-2</c:v>
                </c:pt>
                <c:pt idx="1">
                  <c:v>1.9012629375169961E-2</c:v>
                </c:pt>
                <c:pt idx="2">
                  <c:v>1.7818485295317939E-2</c:v>
                </c:pt>
                <c:pt idx="3">
                  <c:v>1.6271515140909364E-2</c:v>
                </c:pt>
                <c:pt idx="4">
                  <c:v>1.9281879285327614E-2</c:v>
                </c:pt>
                <c:pt idx="5">
                  <c:v>1.7017174715390267E-2</c:v>
                </c:pt>
                <c:pt idx="6">
                  <c:v>1.7742363058128614E-2</c:v>
                </c:pt>
                <c:pt idx="7">
                  <c:v>1.725059070772348E-2</c:v>
                </c:pt>
                <c:pt idx="8">
                  <c:v>1.7019297708553333E-2</c:v>
                </c:pt>
                <c:pt idx="9">
                  <c:v>1.5239418746915591E-2</c:v>
                </c:pt>
                <c:pt idx="10">
                  <c:v>1.8578796654900032E-2</c:v>
                </c:pt>
                <c:pt idx="11">
                  <c:v>1.7507431752051623E-2</c:v>
                </c:pt>
                <c:pt idx="12">
                  <c:v>1.6971316773052861E-2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DF-4676-AE2C-07706776361E}"/>
            </c:ext>
          </c:extLst>
        </c:ser>
        <c:ser>
          <c:idx val="1"/>
          <c:order val="1"/>
          <c:tx>
            <c:strRef>
              <c:f>DCF!$A$17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DCF!$B$20:$N$20</c:f>
              <c:numCache>
                <c:formatCode>0.000</c:formatCode>
                <c:ptCount val="13"/>
                <c:pt idx="0">
                  <c:v>1.8420612871621538E-2</c:v>
                </c:pt>
                <c:pt idx="1">
                  <c:v>1.7117641726399738E-2</c:v>
                </c:pt>
                <c:pt idx="2">
                  <c:v>2.0292026417646263E-2</c:v>
                </c:pt>
                <c:pt idx="3">
                  <c:v>1.5813799403442779E-2</c:v>
                </c:pt>
                <c:pt idx="4">
                  <c:v>1.7460780247897423E-2</c:v>
                </c:pt>
                <c:pt idx="5">
                  <c:v>1.5642917650372106E-2</c:v>
                </c:pt>
                <c:pt idx="6">
                  <c:v>1.8403271180472823E-2</c:v>
                </c:pt>
                <c:pt idx="7">
                  <c:v>1.9219194637278451E-2</c:v>
                </c:pt>
                <c:pt idx="8">
                  <c:v>1.6445622666542564E-2</c:v>
                </c:pt>
                <c:pt idx="9">
                  <c:v>1.5627555721463168E-2</c:v>
                </c:pt>
                <c:pt idx="10">
                  <c:v>1.476327058472381E-2</c:v>
                </c:pt>
                <c:pt idx="11">
                  <c:v>1.5365232114755226E-2</c:v>
                </c:pt>
                <c:pt idx="12">
                  <c:v>1.7996314490723989E-2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DF-4676-AE2C-07706776361E}"/>
            </c:ext>
          </c:extLst>
        </c:ser>
        <c:ser>
          <c:idx val="5"/>
          <c:order val="2"/>
          <c:tx>
            <c:strRef>
              <c:f>DCF!$P$7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13DF-4676-AE2C-07706776361E}"/>
              </c:ext>
            </c:extLst>
          </c:dPt>
          <c:val>
            <c:numRef>
              <c:f>DCF!$Q$10:$AC$10</c:f>
              <c:numCache>
                <c:formatCode>0.000</c:formatCode>
                <c:ptCount val="13"/>
                <c:pt idx="4">
                  <c:v>1.402363410672576E-2</c:v>
                </c:pt>
                <c:pt idx="5">
                  <c:v>1.6084759621722903E-2</c:v>
                </c:pt>
                <c:pt idx="6">
                  <c:v>1.5022983193708948E-2</c:v>
                </c:pt>
                <c:pt idx="9">
                  <c:v>1.7421244977801571E-2</c:v>
                </c:pt>
                <c:pt idx="10">
                  <c:v>1.8801545903579023E-2</c:v>
                </c:pt>
                <c:pt idx="11">
                  <c:v>1.8322409956573103E-2</c:v>
                </c:pt>
                <c:pt idx="12">
                  <c:v>2.164143573195966E-2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DF-4676-AE2C-07706776361E}"/>
            </c:ext>
          </c:extLst>
        </c:ser>
        <c:ser>
          <c:idx val="6"/>
          <c:order val="3"/>
          <c:tx>
            <c:strRef>
              <c:f>DCF!$P$17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DCF!$Q$20:$AC$20</c:f>
              <c:numCache>
                <c:formatCode>0.000</c:formatCode>
                <c:ptCount val="13"/>
                <c:pt idx="4">
                  <c:v>2.3782437308323225E-2</c:v>
                </c:pt>
                <c:pt idx="5">
                  <c:v>1.9139244579938503E-2</c:v>
                </c:pt>
                <c:pt idx="6">
                  <c:v>2.2338269532671633E-2</c:v>
                </c:pt>
                <c:pt idx="8">
                  <c:v>1.859334707307285E-2</c:v>
                </c:pt>
                <c:pt idx="9">
                  <c:v>1.9745827005846549E-2</c:v>
                </c:pt>
                <c:pt idx="10">
                  <c:v>2.0315771355421525E-2</c:v>
                </c:pt>
                <c:pt idx="11">
                  <c:v>1.9272408722365918E-2</c:v>
                </c:pt>
                <c:pt idx="12">
                  <c:v>1.7836531699382114E-2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DF-4676-AE2C-07706776361E}"/>
            </c:ext>
          </c:extLst>
        </c:ser>
        <c:ser>
          <c:idx val="7"/>
          <c:order val="4"/>
          <c:tx>
            <c:strRef>
              <c:f>DCF!$AE$7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DCF!$AF$10:$AR$10</c:f>
              <c:numCache>
                <c:formatCode>0.000</c:formatCode>
                <c:ptCount val="13"/>
                <c:pt idx="0">
                  <c:v>1.8526611199097435E-2</c:v>
                </c:pt>
                <c:pt idx="1">
                  <c:v>1.6718261955965482E-2</c:v>
                </c:pt>
                <c:pt idx="2">
                  <c:v>1.9270527459605991E-2</c:v>
                </c:pt>
                <c:pt idx="3">
                  <c:v>1.439124006234517E-2</c:v>
                </c:pt>
                <c:pt idx="4">
                  <c:v>1.9458128012805134E-2</c:v>
                </c:pt>
                <c:pt idx="5">
                  <c:v>1.7311939567312449E-2</c:v>
                </c:pt>
                <c:pt idx="6">
                  <c:v>1.8690400159527068E-2</c:v>
                </c:pt>
                <c:pt idx="7">
                  <c:v>1.7767774199375676E-2</c:v>
                </c:pt>
                <c:pt idx="8">
                  <c:v>1.7160505758148793E-2</c:v>
                </c:pt>
                <c:pt idx="9">
                  <c:v>1.7875300504659162E-2</c:v>
                </c:pt>
                <c:pt idx="10">
                  <c:v>1.4701173075503813E-2</c:v>
                </c:pt>
                <c:pt idx="11">
                  <c:v>1.4674892622073514E-2</c:v>
                </c:pt>
                <c:pt idx="12">
                  <c:v>1.6776520474773852E-2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3DF-4676-AE2C-07706776361E}"/>
            </c:ext>
          </c:extLst>
        </c:ser>
        <c:ser>
          <c:idx val="8"/>
          <c:order val="5"/>
          <c:tx>
            <c:strRef>
              <c:f>DCF!$AE$17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DCF!$AF$20:$AR$20</c:f>
              <c:numCache>
                <c:formatCode>0.000</c:formatCode>
                <c:ptCount val="13"/>
                <c:pt idx="0">
                  <c:v>1.7207799232626452E-2</c:v>
                </c:pt>
                <c:pt idx="1">
                  <c:v>1.644816569961997E-2</c:v>
                </c:pt>
                <c:pt idx="2">
                  <c:v>1.958329160602431E-2</c:v>
                </c:pt>
                <c:pt idx="3">
                  <c:v>1.6270088638779E-2</c:v>
                </c:pt>
                <c:pt idx="4">
                  <c:v>1.8500800497481699E-2</c:v>
                </c:pt>
                <c:pt idx="5">
                  <c:v>1.6084134562213304E-2</c:v>
                </c:pt>
                <c:pt idx="6">
                  <c:v>1.8212649018931978E-2</c:v>
                </c:pt>
                <c:pt idx="7">
                  <c:v>1.4123312372844846E-2</c:v>
                </c:pt>
                <c:pt idx="8">
                  <c:v>1.8397865280690772E-2</c:v>
                </c:pt>
                <c:pt idx="9">
                  <c:v>1.651428124026047E-2</c:v>
                </c:pt>
                <c:pt idx="10">
                  <c:v>1.7634954539822934E-2</c:v>
                </c:pt>
                <c:pt idx="11">
                  <c:v>1.6810266918579068E-2</c:v>
                </c:pt>
                <c:pt idx="12">
                  <c:v>1.7456427092817327E-2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3DF-4676-AE2C-0770677636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.000000000000001E-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DCF!$A$7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DCF!$B$8:$N$8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DCF!$B$13:$N$13</c:f>
              <c:numCache>
                <c:formatCode>0.00</c:formatCode>
                <c:ptCount val="13"/>
                <c:pt idx="0">
                  <c:v>1.5018914484225865</c:v>
                </c:pt>
                <c:pt idx="1">
                  <c:v>1.5746550749278325</c:v>
                </c:pt>
                <c:pt idx="2">
                  <c:v>1.7620010879622998</c:v>
                </c:pt>
                <c:pt idx="3">
                  <c:v>1.9503231486963171</c:v>
                </c:pt>
                <c:pt idx="4">
                  <c:v>1.6669691981233943</c:v>
                </c:pt>
                <c:pt idx="5">
                  <c:v>1.9394708156602103</c:v>
                </c:pt>
                <c:pt idx="6">
                  <c:v>1.8315951088565412</c:v>
                </c:pt>
                <c:pt idx="7">
                  <c:v>1.7860195627575783</c:v>
                </c:pt>
                <c:pt idx="8">
                  <c:v>1.8254999592088408</c:v>
                </c:pt>
                <c:pt idx="9">
                  <c:v>2.0754697345234367</c:v>
                </c:pt>
                <c:pt idx="10">
                  <c:v>1.7868202291892898</c:v>
                </c:pt>
                <c:pt idx="11">
                  <c:v>1.7702504925605533</c:v>
                </c:pt>
                <c:pt idx="12">
                  <c:v>1.8640134014227907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7D-466A-B34B-0F9B518D934D}"/>
            </c:ext>
          </c:extLst>
        </c:ser>
        <c:ser>
          <c:idx val="1"/>
          <c:order val="1"/>
          <c:tx>
            <c:strRef>
              <c:f>DCF!$A$17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DCF!$B$23:$N$23</c:f>
              <c:numCache>
                <c:formatCode>0.00</c:formatCode>
                <c:ptCount val="13"/>
                <c:pt idx="0">
                  <c:v>1.628423867632429</c:v>
                </c:pt>
                <c:pt idx="1">
                  <c:v>1.7421597637876824</c:v>
                </c:pt>
                <c:pt idx="2">
                  <c:v>1.6027407255184118</c:v>
                </c:pt>
                <c:pt idx="3">
                  <c:v>1.8493341956540259</c:v>
                </c:pt>
                <c:pt idx="4">
                  <c:v>1.5310230564339313</c:v>
                </c:pt>
                <c:pt idx="5">
                  <c:v>1.9218587563269842</c:v>
                </c:pt>
                <c:pt idx="6">
                  <c:v>1.635130737946981</c:v>
                </c:pt>
                <c:pt idx="7">
                  <c:v>1.6164858175324091</c:v>
                </c:pt>
                <c:pt idx="8">
                  <c:v>1.8309395017434436</c:v>
                </c:pt>
                <c:pt idx="9">
                  <c:v>1.9868276148019468</c:v>
                </c:pt>
                <c:pt idx="10">
                  <c:v>1.9114277266164943</c:v>
                </c:pt>
                <c:pt idx="11">
                  <c:v>1.8602810930660738</c:v>
                </c:pt>
                <c:pt idx="12">
                  <c:v>1.6533653473302721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7D-466A-B34B-0F9B518D934D}"/>
            </c:ext>
          </c:extLst>
        </c:ser>
        <c:ser>
          <c:idx val="5"/>
          <c:order val="2"/>
          <c:tx>
            <c:strRef>
              <c:f>DCF!$P$7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BB7D-466A-B34B-0F9B518D934D}"/>
              </c:ext>
            </c:extLst>
          </c:dPt>
          <c:val>
            <c:numRef>
              <c:f>DCF!$Q$13:$AC$13</c:f>
              <c:numCache>
                <c:formatCode>0.00</c:formatCode>
                <c:ptCount val="13"/>
                <c:pt idx="4">
                  <c:v>2.3706408586384642</c:v>
                </c:pt>
                <c:pt idx="5">
                  <c:v>2.0174635760699537</c:v>
                </c:pt>
                <c:pt idx="6">
                  <c:v>2.1578902339133355</c:v>
                </c:pt>
                <c:pt idx="9">
                  <c:v>1.8925041132128257</c:v>
                </c:pt>
                <c:pt idx="10">
                  <c:v>1.7705737592134334</c:v>
                </c:pt>
                <c:pt idx="11">
                  <c:v>1.7670730604639668</c:v>
                </c:pt>
                <c:pt idx="12">
                  <c:v>1.3337993694524413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7D-466A-B34B-0F9B518D934D}"/>
            </c:ext>
          </c:extLst>
        </c:ser>
        <c:ser>
          <c:idx val="6"/>
          <c:order val="3"/>
          <c:tx>
            <c:strRef>
              <c:f>DCF!$P$17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DCF!$Q$23:$AC$23</c:f>
              <c:numCache>
                <c:formatCode>0.00</c:formatCode>
                <c:ptCount val="13"/>
                <c:pt idx="4">
                  <c:v>1.359546665219949</c:v>
                </c:pt>
                <c:pt idx="5">
                  <c:v>1.73593901602231</c:v>
                </c:pt>
                <c:pt idx="6">
                  <c:v>1.2886703969868256</c:v>
                </c:pt>
                <c:pt idx="8">
                  <c:v>1.5710144360705032</c:v>
                </c:pt>
                <c:pt idx="9">
                  <c:v>1.4524400330833376</c:v>
                </c:pt>
                <c:pt idx="10">
                  <c:v>1.5101786640386166</c:v>
                </c:pt>
                <c:pt idx="11">
                  <c:v>1.6134510308102761</c:v>
                </c:pt>
                <c:pt idx="12">
                  <c:v>1.7063357172832776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7D-466A-B34B-0F9B518D934D}"/>
            </c:ext>
          </c:extLst>
        </c:ser>
        <c:ser>
          <c:idx val="7"/>
          <c:order val="4"/>
          <c:tx>
            <c:strRef>
              <c:f>DCF!$AE$7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DCF!$AF$13:$AR$13</c:f>
              <c:numCache>
                <c:formatCode>0.00</c:formatCode>
                <c:ptCount val="13"/>
                <c:pt idx="0">
                  <c:v>1.5128028979458736</c:v>
                </c:pt>
                <c:pt idx="1">
                  <c:v>1.6532094036800091</c:v>
                </c:pt>
                <c:pt idx="2">
                  <c:v>1.6745087405784194</c:v>
                </c:pt>
                <c:pt idx="3">
                  <c:v>2.2235450005590782</c:v>
                </c:pt>
                <c:pt idx="4">
                  <c:v>1.5834000053717572</c:v>
                </c:pt>
                <c:pt idx="5">
                  <c:v>1.7453031889265052</c:v>
                </c:pt>
                <c:pt idx="6">
                  <c:v>1.6152528551847838</c:v>
                </c:pt>
                <c:pt idx="7">
                  <c:v>1.577275034689003</c:v>
                </c:pt>
                <c:pt idx="8">
                  <c:v>1.642105744230987</c:v>
                </c:pt>
                <c:pt idx="9">
                  <c:v>1.7172938071246231</c:v>
                </c:pt>
                <c:pt idx="10">
                  <c:v>1.8452042246796709</c:v>
                </c:pt>
                <c:pt idx="11">
                  <c:v>1.7563785528418245</c:v>
                </c:pt>
                <c:pt idx="12">
                  <c:v>1.6154025129396608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7D-466A-B34B-0F9B518D934D}"/>
            </c:ext>
          </c:extLst>
        </c:ser>
        <c:ser>
          <c:idx val="8"/>
          <c:order val="5"/>
          <c:tx>
            <c:strRef>
              <c:f>DCF!$AE$17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DCF!$AF$23:$AR$23</c:f>
              <c:numCache>
                <c:formatCode>0.00</c:formatCode>
                <c:ptCount val="13"/>
                <c:pt idx="0">
                  <c:v>1.9293577029334406</c:v>
                </c:pt>
                <c:pt idx="1">
                  <c:v>1.9243188407474794</c:v>
                </c:pt>
                <c:pt idx="2">
                  <c:v>1.6736631406362061</c:v>
                </c:pt>
                <c:pt idx="3">
                  <c:v>1.945468268748535</c:v>
                </c:pt>
                <c:pt idx="4">
                  <c:v>1.6769415955263638</c:v>
                </c:pt>
                <c:pt idx="5">
                  <c:v>1.9713964096456702</c:v>
                </c:pt>
                <c:pt idx="6">
                  <c:v>1.5927296494212879</c:v>
                </c:pt>
                <c:pt idx="7">
                  <c:v>2.1931655327766904</c:v>
                </c:pt>
                <c:pt idx="8">
                  <c:v>1.63562799449598</c:v>
                </c:pt>
                <c:pt idx="9">
                  <c:v>1.8068784109639742</c:v>
                </c:pt>
                <c:pt idx="10">
                  <c:v>1.6104379478760578</c:v>
                </c:pt>
                <c:pt idx="11">
                  <c:v>1.6530109658665897</c:v>
                </c:pt>
                <c:pt idx="12">
                  <c:v>1.6695538147343036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7D-466A-B34B-0F9B518D9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'Cs PZT-L'!$A$7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'Cs PZT-L'!$B$8:$N$8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'Cs PZT-L'!$B$9:$N$9</c:f>
              <c:numCache>
                <c:formatCode>0.000</c:formatCode>
                <c:ptCount val="13"/>
                <c:pt idx="0">
                  <c:v>0.65977818181818126</c:v>
                </c:pt>
                <c:pt idx="1">
                  <c:v>0.65734249999999972</c:v>
                </c:pt>
                <c:pt idx="2">
                  <c:v>0.66498714285714267</c:v>
                </c:pt>
                <c:pt idx="3">
                  <c:v>0.66261413793103452</c:v>
                </c:pt>
                <c:pt idx="4">
                  <c:v>0.66960724137931082</c:v>
                </c:pt>
                <c:pt idx="5">
                  <c:v>0.67413999999999952</c:v>
                </c:pt>
                <c:pt idx="6">
                  <c:v>0.6626299999999995</c:v>
                </c:pt>
                <c:pt idx="7">
                  <c:v>0.66334967741935458</c:v>
                </c:pt>
                <c:pt idx="8">
                  <c:v>0.67331836363636421</c:v>
                </c:pt>
                <c:pt idx="9">
                  <c:v>0.66654942857142807</c:v>
                </c:pt>
                <c:pt idx="10">
                  <c:v>0.662780303030303</c:v>
                </c:pt>
                <c:pt idx="11">
                  <c:v>0.6687197619047619</c:v>
                </c:pt>
                <c:pt idx="12">
                  <c:v>0.66964428571428614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20-4EBB-B710-4742DB337E42}"/>
            </c:ext>
          </c:extLst>
        </c:ser>
        <c:ser>
          <c:idx val="1"/>
          <c:order val="1"/>
          <c:tx>
            <c:strRef>
              <c:f>'Cs PZT-L'!$A$17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'Cs PZT-L'!$B$19:$N$19</c:f>
              <c:numCache>
                <c:formatCode>0.000</c:formatCode>
                <c:ptCount val="13"/>
                <c:pt idx="0">
                  <c:v>0.65274848484848491</c:v>
                </c:pt>
                <c:pt idx="1">
                  <c:v>0.64962714285714251</c:v>
                </c:pt>
                <c:pt idx="2">
                  <c:v>0.65615428571428591</c:v>
                </c:pt>
                <c:pt idx="3">
                  <c:v>0.6569031249999997</c:v>
                </c:pt>
                <c:pt idx="4">
                  <c:v>0.65878785714285726</c:v>
                </c:pt>
                <c:pt idx="5">
                  <c:v>0.65685130434782624</c:v>
                </c:pt>
                <c:pt idx="6">
                  <c:v>0.6545073684210525</c:v>
                </c:pt>
                <c:pt idx="7">
                  <c:v>0.66046433333333343</c:v>
                </c:pt>
                <c:pt idx="8">
                  <c:v>0.66588076923076878</c:v>
                </c:pt>
                <c:pt idx="9">
                  <c:v>0.66161416666666706</c:v>
                </c:pt>
                <c:pt idx="10">
                  <c:v>0.65441838709677469</c:v>
                </c:pt>
                <c:pt idx="11">
                  <c:v>0.66172785714285687</c:v>
                </c:pt>
                <c:pt idx="12">
                  <c:v>0.66611517241379292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20-4EBB-B710-4742DB337E42}"/>
            </c:ext>
          </c:extLst>
        </c:ser>
        <c:ser>
          <c:idx val="5"/>
          <c:order val="2"/>
          <c:tx>
            <c:strRef>
              <c:f>'Cs PZT-L'!$P$7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D020-4EBB-B710-4742DB337E42}"/>
              </c:ext>
            </c:extLst>
          </c:dPt>
          <c:val>
            <c:numRef>
              <c:f>'Cs PZT-L'!$Q$9:$AC$9</c:f>
              <c:numCache>
                <c:formatCode>0.000</c:formatCode>
                <c:ptCount val="13"/>
                <c:pt idx="4">
                  <c:v>0.66090249999999995</c:v>
                </c:pt>
                <c:pt idx="5">
                  <c:v>0.65125187500000026</c:v>
                </c:pt>
                <c:pt idx="6">
                  <c:v>0.66376615384615378</c:v>
                </c:pt>
                <c:pt idx="9">
                  <c:v>0.68068199999999979</c:v>
                </c:pt>
                <c:pt idx="10">
                  <c:v>0.67524285714285703</c:v>
                </c:pt>
                <c:pt idx="11">
                  <c:v>0.67964000000000013</c:v>
                </c:pt>
                <c:pt idx="12">
                  <c:v>0.67398599999999986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20-4EBB-B710-4742DB337E42}"/>
            </c:ext>
          </c:extLst>
        </c:ser>
        <c:ser>
          <c:idx val="6"/>
          <c:order val="3"/>
          <c:tx>
            <c:strRef>
              <c:f>'Cs PZT-L'!$P$17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'Cs PZT-L'!$Q$19:$AC$19</c:f>
              <c:numCache>
                <c:formatCode>0.000</c:formatCode>
                <c:ptCount val="13"/>
                <c:pt idx="4">
                  <c:v>0.64559266666666659</c:v>
                </c:pt>
                <c:pt idx="5">
                  <c:v>0.65073210526315794</c:v>
                </c:pt>
                <c:pt idx="6">
                  <c:v>0.64642666666666682</c:v>
                </c:pt>
                <c:pt idx="8">
                  <c:v>0.66050124999999993</c:v>
                </c:pt>
                <c:pt idx="9">
                  <c:v>0.66747055555555568</c:v>
                </c:pt>
                <c:pt idx="10">
                  <c:v>0.65187600000000012</c:v>
                </c:pt>
                <c:pt idx="11">
                  <c:v>0.64816052631578946</c:v>
                </c:pt>
                <c:pt idx="12">
                  <c:v>0.65834000000000059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20-4EBB-B710-4742DB337E42}"/>
            </c:ext>
          </c:extLst>
        </c:ser>
        <c:ser>
          <c:idx val="7"/>
          <c:order val="4"/>
          <c:tx>
            <c:strRef>
              <c:f>'Cs PZT-L'!$AE$7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'Cs PZT-L'!$AF$9:$AR$9</c:f>
              <c:numCache>
                <c:formatCode>0.000</c:formatCode>
                <c:ptCount val="13"/>
                <c:pt idx="0">
                  <c:v>0.66729400000000005</c:v>
                </c:pt>
                <c:pt idx="1">
                  <c:v>0.66171272727272701</c:v>
                </c:pt>
                <c:pt idx="2">
                  <c:v>0.66014000000000006</c:v>
                </c:pt>
                <c:pt idx="3">
                  <c:v>0.66400967741935524</c:v>
                </c:pt>
                <c:pt idx="4">
                  <c:v>0.65713666666666659</c:v>
                </c:pt>
                <c:pt idx="5">
                  <c:v>0.66673812500000029</c:v>
                </c:pt>
                <c:pt idx="6">
                  <c:v>0.66115458333333343</c:v>
                </c:pt>
                <c:pt idx="7">
                  <c:v>0.67382699999999984</c:v>
                </c:pt>
                <c:pt idx="8">
                  <c:v>0.66595285714285768</c:v>
                </c:pt>
                <c:pt idx="9">
                  <c:v>0.65398095238095233</c:v>
                </c:pt>
                <c:pt idx="10">
                  <c:v>0.64628100000000022</c:v>
                </c:pt>
                <c:pt idx="11">
                  <c:v>0.65080200000000021</c:v>
                </c:pt>
                <c:pt idx="12">
                  <c:v>0.66025750000000027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20-4EBB-B710-4742DB337E42}"/>
            </c:ext>
          </c:extLst>
        </c:ser>
        <c:ser>
          <c:idx val="8"/>
          <c:order val="5"/>
          <c:tx>
            <c:strRef>
              <c:f>'Cs PZT-L'!$AE$17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'Cs PZT-L'!$AF$19:$AR$19</c:f>
              <c:numCache>
                <c:formatCode>0.000</c:formatCode>
                <c:ptCount val="13"/>
                <c:pt idx="0">
                  <c:v>0.6548831249999999</c:v>
                </c:pt>
                <c:pt idx="1">
                  <c:v>0.65376181818181811</c:v>
                </c:pt>
                <c:pt idx="2">
                  <c:v>0.64601312500000008</c:v>
                </c:pt>
                <c:pt idx="3">
                  <c:v>0.64980058823529419</c:v>
                </c:pt>
                <c:pt idx="4">
                  <c:v>0.64013928571428558</c:v>
                </c:pt>
                <c:pt idx="5">
                  <c:v>0.64091384615384639</c:v>
                </c:pt>
                <c:pt idx="6">
                  <c:v>0.6511817391304352</c:v>
                </c:pt>
                <c:pt idx="7">
                  <c:v>0.64227285714285698</c:v>
                </c:pt>
                <c:pt idx="8">
                  <c:v>0.65039904761904721</c:v>
                </c:pt>
                <c:pt idx="9">
                  <c:v>0.64277315789473688</c:v>
                </c:pt>
                <c:pt idx="10">
                  <c:v>0.6341853333333336</c:v>
                </c:pt>
                <c:pt idx="11">
                  <c:v>0.63204800000000039</c:v>
                </c:pt>
                <c:pt idx="12">
                  <c:v>0.63810066666666665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020-4EBB-B710-4742DB337E42}"/>
            </c:ext>
          </c:extLst>
        </c:ser>
        <c:ser>
          <c:idx val="3"/>
          <c:order val="6"/>
          <c:tx>
            <c:strRef>
              <c:f>'Cs PZT-L'!$A$25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'Cs PZT-L'!$B$25:$N$25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020-4EBB-B710-4742DB337E42}"/>
            </c:ext>
          </c:extLst>
        </c:ser>
        <c:ser>
          <c:idx val="4"/>
          <c:order val="7"/>
          <c:tx>
            <c:strRef>
              <c:f>'Cs PZT-L'!$A$26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'Cs PZT-L'!$B$26:$N$26</c:f>
              <c:numCache>
                <c:formatCode>General</c:formatCode>
                <c:ptCount val="13"/>
                <c:pt idx="0">
                  <c:v>0.45</c:v>
                </c:pt>
                <c:pt idx="1">
                  <c:v>0.45</c:v>
                </c:pt>
                <c:pt idx="2">
                  <c:v>0.45</c:v>
                </c:pt>
                <c:pt idx="3">
                  <c:v>0.45</c:v>
                </c:pt>
                <c:pt idx="4">
                  <c:v>0.45</c:v>
                </c:pt>
                <c:pt idx="5">
                  <c:v>0.45</c:v>
                </c:pt>
                <c:pt idx="6">
                  <c:v>0.45</c:v>
                </c:pt>
                <c:pt idx="7">
                  <c:v>0.45</c:v>
                </c:pt>
                <c:pt idx="8">
                  <c:v>0.45</c:v>
                </c:pt>
                <c:pt idx="9">
                  <c:v>0.45</c:v>
                </c:pt>
                <c:pt idx="10">
                  <c:v>0.45</c:v>
                </c:pt>
                <c:pt idx="11">
                  <c:v>0.45</c:v>
                </c:pt>
                <c:pt idx="12">
                  <c:v>0.45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020-4EBB-B710-4742DB337E42}"/>
            </c:ext>
          </c:extLst>
        </c:ser>
        <c:ser>
          <c:idx val="2"/>
          <c:order val="8"/>
          <c:tx>
            <c:strRef>
              <c:f>'Cs PZT-L'!$A$24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'Cs PZT-L'!$B$24:$N$24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020-4EBB-B710-4742DB337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"/>
          <c:min val="0.4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  <c:majorUnit val="0.1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'Cs PZT-L'!$A$7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'Cs PZT-L'!$B$8:$N$8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'Cs PZT-L'!$B$10:$N$10</c:f>
              <c:numCache>
                <c:formatCode>0.000</c:formatCode>
                <c:ptCount val="13"/>
                <c:pt idx="0">
                  <c:v>1.1443353668777616E-2</c:v>
                </c:pt>
                <c:pt idx="1">
                  <c:v>1.3423625155357916E-2</c:v>
                </c:pt>
                <c:pt idx="2">
                  <c:v>1.3668599960183603E-2</c:v>
                </c:pt>
                <c:pt idx="3">
                  <c:v>1.3347969019140198E-2</c:v>
                </c:pt>
                <c:pt idx="4">
                  <c:v>1.234602814871248E-2</c:v>
                </c:pt>
                <c:pt idx="5">
                  <c:v>1.0760509655557087E-2</c:v>
                </c:pt>
                <c:pt idx="6">
                  <c:v>1.0866915903052672E-2</c:v>
                </c:pt>
                <c:pt idx="7">
                  <c:v>1.0649757273886217E-2</c:v>
                </c:pt>
                <c:pt idx="8">
                  <c:v>1.4604306356902149E-2</c:v>
                </c:pt>
                <c:pt idx="9">
                  <c:v>1.4266916755650068E-2</c:v>
                </c:pt>
                <c:pt idx="10">
                  <c:v>1.3836751420673076E-2</c:v>
                </c:pt>
                <c:pt idx="11">
                  <c:v>1.3385721204430705E-2</c:v>
                </c:pt>
                <c:pt idx="12">
                  <c:v>1.1998833703350314E-2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A1-4AE5-92C6-BCC9EF696458}"/>
            </c:ext>
          </c:extLst>
        </c:ser>
        <c:ser>
          <c:idx val="1"/>
          <c:order val="1"/>
          <c:tx>
            <c:strRef>
              <c:f>'Cs PZT-L'!$A$17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'Cs PZT-L'!$B$20:$N$20</c:f>
              <c:numCache>
                <c:formatCode>0.000</c:formatCode>
                <c:ptCount val="13"/>
                <c:pt idx="0">
                  <c:v>1.2681981598780463E-2</c:v>
                </c:pt>
                <c:pt idx="1">
                  <c:v>1.4977348932798069E-2</c:v>
                </c:pt>
                <c:pt idx="2">
                  <c:v>9.0690856595245038E-3</c:v>
                </c:pt>
                <c:pt idx="3">
                  <c:v>1.2714065086305354E-2</c:v>
                </c:pt>
                <c:pt idx="4">
                  <c:v>1.2791293902212569E-2</c:v>
                </c:pt>
                <c:pt idx="5">
                  <c:v>1.1423154033492975E-2</c:v>
                </c:pt>
                <c:pt idx="6">
                  <c:v>1.2196262173242768E-2</c:v>
                </c:pt>
                <c:pt idx="7">
                  <c:v>1.4767596313952445E-2</c:v>
                </c:pt>
                <c:pt idx="8">
                  <c:v>1.3532647923376776E-2</c:v>
                </c:pt>
                <c:pt idx="9">
                  <c:v>1.4442198475185746E-2</c:v>
                </c:pt>
                <c:pt idx="10">
                  <c:v>1.419785356783953E-2</c:v>
                </c:pt>
                <c:pt idx="11">
                  <c:v>1.2201260163352609E-2</c:v>
                </c:pt>
                <c:pt idx="12">
                  <c:v>1.2326839825112389E-2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A1-4AE5-92C6-BCC9EF696458}"/>
            </c:ext>
          </c:extLst>
        </c:ser>
        <c:ser>
          <c:idx val="5"/>
          <c:order val="2"/>
          <c:tx>
            <c:strRef>
              <c:f>'Cs PZT-L'!$P$7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83A1-4AE5-92C6-BCC9EF696458}"/>
              </c:ext>
            </c:extLst>
          </c:dPt>
          <c:val>
            <c:numRef>
              <c:f>'Cs PZT-L'!$Q$10:$AC$10</c:f>
              <c:numCache>
                <c:formatCode>0.000</c:formatCode>
                <c:ptCount val="13"/>
                <c:pt idx="4">
                  <c:v>9.1232776663955194E-3</c:v>
                </c:pt>
                <c:pt idx="5">
                  <c:v>1.2658116802690919E-2</c:v>
                </c:pt>
                <c:pt idx="6">
                  <c:v>1.0122034861804704E-2</c:v>
                </c:pt>
                <c:pt idx="9">
                  <c:v>1.1132340395647436E-2</c:v>
                </c:pt>
                <c:pt idx="10">
                  <c:v>1.1331297098579647E-2</c:v>
                </c:pt>
                <c:pt idx="11">
                  <c:v>1.0792070335339042E-2</c:v>
                </c:pt>
                <c:pt idx="12">
                  <c:v>1.0688110624653552E-2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A1-4AE5-92C6-BCC9EF696458}"/>
            </c:ext>
          </c:extLst>
        </c:ser>
        <c:ser>
          <c:idx val="6"/>
          <c:order val="3"/>
          <c:tx>
            <c:strRef>
              <c:f>'Cs PZT-L'!$P$17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'Cs PZT-L'!$Q$20:$AC$20</c:f>
              <c:numCache>
                <c:formatCode>0.000</c:formatCode>
                <c:ptCount val="13"/>
                <c:pt idx="4">
                  <c:v>1.0238157976276962E-2</c:v>
                </c:pt>
                <c:pt idx="5">
                  <c:v>9.6082510171158902E-3</c:v>
                </c:pt>
                <c:pt idx="6">
                  <c:v>8.1769201407685069E-3</c:v>
                </c:pt>
                <c:pt idx="8">
                  <c:v>1.1030802997963213E-2</c:v>
                </c:pt>
                <c:pt idx="9">
                  <c:v>1.264900772146489E-2</c:v>
                </c:pt>
                <c:pt idx="10">
                  <c:v>1.5975663874831951E-2</c:v>
                </c:pt>
                <c:pt idx="11">
                  <c:v>1.4288307638459554E-2</c:v>
                </c:pt>
                <c:pt idx="12">
                  <c:v>9.829642882354923E-3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3A1-4AE5-92C6-BCC9EF696458}"/>
            </c:ext>
          </c:extLst>
        </c:ser>
        <c:ser>
          <c:idx val="7"/>
          <c:order val="4"/>
          <c:tx>
            <c:strRef>
              <c:f>'Cs PZT-L'!$AE$7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'Cs PZT-L'!$AF$10:$AR$10</c:f>
              <c:numCache>
                <c:formatCode>0.000</c:formatCode>
                <c:ptCount val="13"/>
                <c:pt idx="0">
                  <c:v>1.2748339699767618E-2</c:v>
                </c:pt>
                <c:pt idx="1">
                  <c:v>9.8161177053696456E-3</c:v>
                </c:pt>
                <c:pt idx="2">
                  <c:v>1.2456583185065827E-2</c:v>
                </c:pt>
                <c:pt idx="3">
                  <c:v>1.2061167054007118E-2</c:v>
                </c:pt>
                <c:pt idx="4">
                  <c:v>1.0643283543805343E-2</c:v>
                </c:pt>
                <c:pt idx="5">
                  <c:v>9.5098748536825879E-3</c:v>
                </c:pt>
                <c:pt idx="6">
                  <c:v>1.078289264920318E-2</c:v>
                </c:pt>
                <c:pt idx="7">
                  <c:v>1.065085812448362E-2</c:v>
                </c:pt>
                <c:pt idx="8">
                  <c:v>1.0725238152342829E-2</c:v>
                </c:pt>
                <c:pt idx="9">
                  <c:v>1.31937972612122E-2</c:v>
                </c:pt>
                <c:pt idx="10">
                  <c:v>1.1245162326866422E-2</c:v>
                </c:pt>
                <c:pt idx="11">
                  <c:v>1.4889132230786941E-2</c:v>
                </c:pt>
                <c:pt idx="12">
                  <c:v>1.0365645665509357E-2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3A1-4AE5-92C6-BCC9EF696458}"/>
            </c:ext>
          </c:extLst>
        </c:ser>
        <c:ser>
          <c:idx val="8"/>
          <c:order val="5"/>
          <c:tx>
            <c:strRef>
              <c:f>'Cs PZT-L'!$AE$17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'Cs PZT-L'!$AF$20:$AR$20</c:f>
              <c:numCache>
                <c:formatCode>0.000</c:formatCode>
                <c:ptCount val="13"/>
                <c:pt idx="0">
                  <c:v>1.0628596893944292E-2</c:v>
                </c:pt>
                <c:pt idx="1">
                  <c:v>1.0325518240704238E-2</c:v>
                </c:pt>
                <c:pt idx="2">
                  <c:v>1.2709908588832496E-2</c:v>
                </c:pt>
                <c:pt idx="3">
                  <c:v>9.8572683486299745E-3</c:v>
                </c:pt>
                <c:pt idx="4">
                  <c:v>1.3069001692612983E-2</c:v>
                </c:pt>
                <c:pt idx="5">
                  <c:v>1.4408781526986478E-2</c:v>
                </c:pt>
                <c:pt idx="6">
                  <c:v>1.3606343772251259E-2</c:v>
                </c:pt>
                <c:pt idx="7">
                  <c:v>1.0800485219962998E-2</c:v>
                </c:pt>
                <c:pt idx="8">
                  <c:v>1.3132825269800086E-2</c:v>
                </c:pt>
                <c:pt idx="9">
                  <c:v>1.4628911199572926E-2</c:v>
                </c:pt>
                <c:pt idx="10">
                  <c:v>1.0409181457394978E-2</c:v>
                </c:pt>
                <c:pt idx="11">
                  <c:v>1.4300756632725991E-2</c:v>
                </c:pt>
                <c:pt idx="12">
                  <c:v>1.4342130628395794E-2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3A1-4AE5-92C6-BCC9EF6964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.0000000000000008E-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'Cs PZT-L'!$A$7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'Cs PZT-L'!$B$8:$N$8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'Cs PZT-L'!$B$13:$N$13</c:f>
              <c:numCache>
                <c:formatCode>0.00</c:formatCode>
                <c:ptCount val="13"/>
                <c:pt idx="0">
                  <c:v>6.1106265374676614</c:v>
                </c:pt>
                <c:pt idx="1">
                  <c:v>5.1486961135144851</c:v>
                </c:pt>
                <c:pt idx="2">
                  <c:v>5.2428471943821728</c:v>
                </c:pt>
                <c:pt idx="3">
                  <c:v>5.3095253074620921</c:v>
                </c:pt>
                <c:pt idx="4">
                  <c:v>5.9292278384070913</c:v>
                </c:pt>
                <c:pt idx="5">
                  <c:v>6.9432894653599151</c:v>
                </c:pt>
                <c:pt idx="6">
                  <c:v>6.5222430447590209</c:v>
                </c:pt>
                <c:pt idx="7">
                  <c:v>6.6777633809708066</c:v>
                </c:pt>
                <c:pt idx="8">
                  <c:v>5.0970893602402327</c:v>
                </c:pt>
                <c:pt idx="9">
                  <c:v>5.0594773974941916</c:v>
                </c:pt>
                <c:pt idx="10">
                  <c:v>5.1259696384223608</c:v>
                </c:pt>
                <c:pt idx="11">
                  <c:v>5.4465938882288274</c:v>
                </c:pt>
                <c:pt idx="12">
                  <c:v>6.1018232033934279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8A-410C-9CB4-E385D6E8137E}"/>
            </c:ext>
          </c:extLst>
        </c:ser>
        <c:ser>
          <c:idx val="1"/>
          <c:order val="1"/>
          <c:tx>
            <c:strRef>
              <c:f>'Cs PZT-L'!$A$17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'Cs PZT-L'!$B$23:$N$23</c:f>
              <c:numCache>
                <c:formatCode>0.00</c:formatCode>
                <c:ptCount val="13"/>
                <c:pt idx="0">
                  <c:v>5.3290432379532282</c:v>
                </c:pt>
                <c:pt idx="1">
                  <c:v>4.4428677765971889</c:v>
                </c:pt>
                <c:pt idx="2">
                  <c:v>7.5771800838518288</c:v>
                </c:pt>
                <c:pt idx="3">
                  <c:v>5.4245206285454772</c:v>
                </c:pt>
                <c:pt idx="4">
                  <c:v>5.440884472908099</c:v>
                </c:pt>
                <c:pt idx="5">
                  <c:v>6.0360242521850216</c:v>
                </c:pt>
                <c:pt idx="6">
                  <c:v>5.5893454764011965</c:v>
                </c:pt>
                <c:pt idx="7">
                  <c:v>4.7505888085182475</c:v>
                </c:pt>
                <c:pt idx="8">
                  <c:v>5.3175296377843067</c:v>
                </c:pt>
                <c:pt idx="9">
                  <c:v>4.8841632855795849</c:v>
                </c:pt>
                <c:pt idx="10">
                  <c:v>4.7992791332866416</c:v>
                </c:pt>
                <c:pt idx="11">
                  <c:v>5.7843166554986176</c:v>
                </c:pt>
                <c:pt idx="12">
                  <c:v>5.8440274901471616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8A-410C-9CB4-E385D6E8137E}"/>
            </c:ext>
          </c:extLst>
        </c:ser>
        <c:ser>
          <c:idx val="5"/>
          <c:order val="2"/>
          <c:tx>
            <c:strRef>
              <c:f>'Cs PZT-L'!$P$7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898A-410C-9CB4-E385D6E8137E}"/>
              </c:ext>
            </c:extLst>
          </c:dPt>
          <c:val>
            <c:numRef>
              <c:f>'Cs PZT-L'!$Q$13:$AC$13</c:f>
              <c:numCache>
                <c:formatCode>0.00</c:formatCode>
                <c:ptCount val="13"/>
                <c:pt idx="4">
                  <c:v>7.7056553471213372</c:v>
                </c:pt>
                <c:pt idx="5">
                  <c:v>5.2996792002324078</c:v>
                </c:pt>
                <c:pt idx="6">
                  <c:v>7.0396304288839548</c:v>
                </c:pt>
                <c:pt idx="9">
                  <c:v>6.907262737857371</c:v>
                </c:pt>
                <c:pt idx="10">
                  <c:v>6.6259803911031137</c:v>
                </c:pt>
                <c:pt idx="11">
                  <c:v>7.0928621004268066</c:v>
                </c:pt>
                <c:pt idx="12">
                  <c:v>6.9855190147248383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8A-410C-9CB4-E385D6E8137E}"/>
            </c:ext>
          </c:extLst>
        </c:ser>
        <c:ser>
          <c:idx val="6"/>
          <c:order val="3"/>
          <c:tx>
            <c:strRef>
              <c:f>'Cs PZT-L'!$P$17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'Cs PZT-L'!$Q$23:$AC$23</c:f>
              <c:numCache>
                <c:formatCode>0.00</c:formatCode>
                <c:ptCount val="13"/>
                <c:pt idx="4">
                  <c:v>6.3680943101899841</c:v>
                </c:pt>
                <c:pt idx="5">
                  <c:v>6.9638794443643262</c:v>
                </c:pt>
                <c:pt idx="6">
                  <c:v>8.0073615038879282</c:v>
                </c:pt>
                <c:pt idx="8">
                  <c:v>6.361013187008175</c:v>
                </c:pt>
                <c:pt idx="9">
                  <c:v>5.7308989591469786</c:v>
                </c:pt>
                <c:pt idx="10">
                  <c:v>4.2121567233278991</c:v>
                </c:pt>
                <c:pt idx="11">
                  <c:v>4.6229063961455381</c:v>
                </c:pt>
                <c:pt idx="12">
                  <c:v>7.065024385710875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98A-410C-9CB4-E385D6E8137E}"/>
            </c:ext>
          </c:extLst>
        </c:ser>
        <c:ser>
          <c:idx val="7"/>
          <c:order val="4"/>
          <c:tx>
            <c:strRef>
              <c:f>'Cs PZT-L'!$AE$7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'Cs PZT-L'!$AF$13:$AR$13</c:f>
              <c:numCache>
                <c:formatCode>0.00</c:formatCode>
                <c:ptCount val="13"/>
                <c:pt idx="0">
                  <c:v>5.6816287484599783</c:v>
                </c:pt>
                <c:pt idx="1">
                  <c:v>7.1892892087372857</c:v>
                </c:pt>
                <c:pt idx="2">
                  <c:v>5.6232648733599353</c:v>
                </c:pt>
                <c:pt idx="3">
                  <c:v>5.914565217474931</c:v>
                </c:pt>
                <c:pt idx="4">
                  <c:v>6.487241956054226</c:v>
                </c:pt>
                <c:pt idx="5">
                  <c:v>7.5969497788596367</c:v>
                </c:pt>
                <c:pt idx="6">
                  <c:v>6.5274563515488913</c:v>
                </c:pt>
                <c:pt idx="7">
                  <c:v>7.0049754797214678</c:v>
                </c:pt>
                <c:pt idx="8">
                  <c:v>6.7116724768075748</c:v>
                </c:pt>
                <c:pt idx="9">
                  <c:v>5.1534557828580549</c:v>
                </c:pt>
                <c:pt idx="10">
                  <c:v>5.8182352640374875</c:v>
                </c:pt>
                <c:pt idx="11">
                  <c:v>4.4954936904648859</c:v>
                </c:pt>
                <c:pt idx="12">
                  <c:v>6.7613572366781716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98A-410C-9CB4-E385D6E8137E}"/>
            </c:ext>
          </c:extLst>
        </c:ser>
        <c:ser>
          <c:idx val="8"/>
          <c:order val="5"/>
          <c:tx>
            <c:strRef>
              <c:f>'Cs PZT-L'!$AE$17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'Cs PZT-L'!$AF$23:$AR$23</c:f>
              <c:numCache>
                <c:formatCode>0.00</c:formatCode>
                <c:ptCount val="13"/>
                <c:pt idx="0">
                  <c:v>6.4255306397885024</c:v>
                </c:pt>
                <c:pt idx="1">
                  <c:v>6.5779367657166228</c:v>
                </c:pt>
                <c:pt idx="2">
                  <c:v>5.1406906569526427</c:v>
                </c:pt>
                <c:pt idx="3">
                  <c:v>6.7564556145707346</c:v>
                </c:pt>
                <c:pt idx="4">
                  <c:v>4.8496253497760371</c:v>
                </c:pt>
                <c:pt idx="5">
                  <c:v>4.4166086215381979</c:v>
                </c:pt>
                <c:pt idx="6">
                  <c:v>4.9286260021526305</c:v>
                </c:pt>
                <c:pt idx="7">
                  <c:v>5.9340808376359124</c:v>
                </c:pt>
                <c:pt idx="8">
                  <c:v>5.0864670143212258</c:v>
                </c:pt>
                <c:pt idx="9">
                  <c:v>4.3925155072457862</c:v>
                </c:pt>
                <c:pt idx="10">
                  <c:v>5.8981689734589429</c:v>
                </c:pt>
                <c:pt idx="11">
                  <c:v>4.2433186037024075</c:v>
                </c:pt>
                <c:pt idx="12">
                  <c:v>4.371750881844771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98A-410C-9CB4-E385D6E81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24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  <c:majorUnit val="4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'Cs PZT-R'!$A$7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'Cs PZT-R'!$B$8:$N$8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'Cs PZT-R'!$B$9:$N$9</c:f>
              <c:numCache>
                <c:formatCode>0.000</c:formatCode>
                <c:ptCount val="13"/>
                <c:pt idx="0">
                  <c:v>0.65394212121212147</c:v>
                </c:pt>
                <c:pt idx="1">
                  <c:v>0.65447300000000042</c:v>
                </c:pt>
                <c:pt idx="2">
                  <c:v>0.65983642857142888</c:v>
                </c:pt>
                <c:pt idx="3">
                  <c:v>0.65521172413793105</c:v>
                </c:pt>
                <c:pt idx="4">
                  <c:v>0.66068413793103409</c:v>
                </c:pt>
                <c:pt idx="5">
                  <c:v>0.66305470588235293</c:v>
                </c:pt>
                <c:pt idx="6">
                  <c:v>0.65748523809523851</c:v>
                </c:pt>
                <c:pt idx="7">
                  <c:v>0.65644225806451595</c:v>
                </c:pt>
                <c:pt idx="8">
                  <c:v>0.66141672727272738</c:v>
                </c:pt>
                <c:pt idx="9">
                  <c:v>0.65987257142857147</c:v>
                </c:pt>
                <c:pt idx="10">
                  <c:v>0.65510454545454599</c:v>
                </c:pt>
                <c:pt idx="11">
                  <c:v>0.65877380952380993</c:v>
                </c:pt>
                <c:pt idx="12">
                  <c:v>0.66061071428571427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BB-4DA1-AC78-8659B706F709}"/>
            </c:ext>
          </c:extLst>
        </c:ser>
        <c:ser>
          <c:idx val="1"/>
          <c:order val="1"/>
          <c:tx>
            <c:strRef>
              <c:f>'Cs PZT-R'!$A$17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'Cs PZT-R'!$B$19:$N$19</c:f>
              <c:numCache>
                <c:formatCode>0.000</c:formatCode>
                <c:ptCount val="13"/>
                <c:pt idx="0">
                  <c:v>0.64882969696969717</c:v>
                </c:pt>
                <c:pt idx="1">
                  <c:v>0.64552357142857086</c:v>
                </c:pt>
                <c:pt idx="2">
                  <c:v>0.65496857142857134</c:v>
                </c:pt>
                <c:pt idx="3">
                  <c:v>0.65442218750000003</c:v>
                </c:pt>
                <c:pt idx="4">
                  <c:v>0.65745750000000014</c:v>
                </c:pt>
                <c:pt idx="5">
                  <c:v>0.65294913043478242</c:v>
                </c:pt>
                <c:pt idx="6">
                  <c:v>0.65250105263157898</c:v>
                </c:pt>
                <c:pt idx="7">
                  <c:v>0.65855900000000023</c:v>
                </c:pt>
                <c:pt idx="8">
                  <c:v>0.66358153846153833</c:v>
                </c:pt>
                <c:pt idx="9">
                  <c:v>0.65999972222222214</c:v>
                </c:pt>
                <c:pt idx="10">
                  <c:v>0.65226483870967777</c:v>
                </c:pt>
                <c:pt idx="11">
                  <c:v>0.65993595238095193</c:v>
                </c:pt>
                <c:pt idx="12">
                  <c:v>0.66487241379310391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BB-4DA1-AC78-8659B706F709}"/>
            </c:ext>
          </c:extLst>
        </c:ser>
        <c:ser>
          <c:idx val="5"/>
          <c:order val="2"/>
          <c:tx>
            <c:strRef>
              <c:f>'Cs PZT-R'!$P$7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E1BB-4DA1-AC78-8659B706F709}"/>
              </c:ext>
            </c:extLst>
          </c:dPt>
          <c:val>
            <c:numRef>
              <c:f>'Cs PZT-R'!$Q$9:$AC$9</c:f>
              <c:numCache>
                <c:formatCode>0.000</c:formatCode>
                <c:ptCount val="13"/>
                <c:pt idx="4">
                  <c:v>0.65490833333333309</c:v>
                </c:pt>
                <c:pt idx="5">
                  <c:v>0.64876312500000033</c:v>
                </c:pt>
                <c:pt idx="6">
                  <c:v>0.6593523076923079</c:v>
                </c:pt>
                <c:pt idx="9">
                  <c:v>0.67208466666666655</c:v>
                </c:pt>
                <c:pt idx="10">
                  <c:v>0.66752857142857158</c:v>
                </c:pt>
                <c:pt idx="11">
                  <c:v>0.66967555555555569</c:v>
                </c:pt>
                <c:pt idx="12">
                  <c:v>0.66633199999999992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BB-4DA1-AC78-8659B706F709}"/>
            </c:ext>
          </c:extLst>
        </c:ser>
        <c:ser>
          <c:idx val="6"/>
          <c:order val="3"/>
          <c:tx>
            <c:strRef>
              <c:f>'Cs PZT-R'!$P$17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'Cs PZT-R'!$Q$19:$AC$19</c:f>
              <c:numCache>
                <c:formatCode>0.000</c:formatCode>
                <c:ptCount val="13"/>
                <c:pt idx="4">
                  <c:v>0.64170333333333329</c:v>
                </c:pt>
                <c:pt idx="5">
                  <c:v>0.64712368421052624</c:v>
                </c:pt>
                <c:pt idx="6">
                  <c:v>0.65075333333333307</c:v>
                </c:pt>
                <c:pt idx="8">
                  <c:v>0.65935687500000006</c:v>
                </c:pt>
                <c:pt idx="9">
                  <c:v>0.66388555555555573</c:v>
                </c:pt>
                <c:pt idx="10">
                  <c:v>0.65147933333333363</c:v>
                </c:pt>
                <c:pt idx="11">
                  <c:v>0.64697315789473697</c:v>
                </c:pt>
                <c:pt idx="12">
                  <c:v>0.65556000000000003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BB-4DA1-AC78-8659B706F709}"/>
            </c:ext>
          </c:extLst>
        </c:ser>
        <c:ser>
          <c:idx val="7"/>
          <c:order val="4"/>
          <c:tx>
            <c:strRef>
              <c:f>'Cs PZT-R'!$AE$7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'Cs PZT-R'!$AF$9:$AR$9</c:f>
              <c:numCache>
                <c:formatCode>0.000</c:formatCode>
                <c:ptCount val="13"/>
                <c:pt idx="0">
                  <c:v>0.65979800000000044</c:v>
                </c:pt>
                <c:pt idx="1">
                  <c:v>0.65927545454545478</c:v>
                </c:pt>
                <c:pt idx="2">
                  <c:v>0.65649400000000013</c:v>
                </c:pt>
                <c:pt idx="3">
                  <c:v>0.65864064516129039</c:v>
                </c:pt>
                <c:pt idx="4">
                  <c:v>0.65151250000000005</c:v>
                </c:pt>
                <c:pt idx="5">
                  <c:v>0.6564893749999996</c:v>
                </c:pt>
                <c:pt idx="6">
                  <c:v>0.65260208333333303</c:v>
                </c:pt>
                <c:pt idx="7">
                  <c:v>0.66581999999999975</c:v>
                </c:pt>
                <c:pt idx="8">
                  <c:v>0.661266666666666</c:v>
                </c:pt>
                <c:pt idx="9">
                  <c:v>0.64965142857142866</c:v>
                </c:pt>
                <c:pt idx="10">
                  <c:v>0.63976999999999995</c:v>
                </c:pt>
                <c:pt idx="11">
                  <c:v>0.65232600000000007</c:v>
                </c:pt>
                <c:pt idx="12">
                  <c:v>0.65432312499999967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BB-4DA1-AC78-8659B706F709}"/>
            </c:ext>
          </c:extLst>
        </c:ser>
        <c:ser>
          <c:idx val="8"/>
          <c:order val="5"/>
          <c:tx>
            <c:strRef>
              <c:f>'Cs PZT-R'!$AE$17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'Cs PZT-R'!$AF$19:$AR$19</c:f>
              <c:numCache>
                <c:formatCode>0.000</c:formatCode>
                <c:ptCount val="13"/>
                <c:pt idx="0">
                  <c:v>0.65284937499999995</c:v>
                </c:pt>
                <c:pt idx="1">
                  <c:v>0.64937636363636364</c:v>
                </c:pt>
                <c:pt idx="2">
                  <c:v>0.64373499999999972</c:v>
                </c:pt>
                <c:pt idx="3">
                  <c:v>0.64608529411764737</c:v>
                </c:pt>
                <c:pt idx="4">
                  <c:v>0.63718642857142849</c:v>
                </c:pt>
                <c:pt idx="5">
                  <c:v>0.63665461538461554</c:v>
                </c:pt>
                <c:pt idx="6">
                  <c:v>0.64977260869565201</c:v>
                </c:pt>
                <c:pt idx="7">
                  <c:v>0.64100214285714274</c:v>
                </c:pt>
                <c:pt idx="8">
                  <c:v>0.64968857142857128</c:v>
                </c:pt>
                <c:pt idx="9">
                  <c:v>0.64035368421052641</c:v>
                </c:pt>
                <c:pt idx="10">
                  <c:v>0.63153666666666686</c:v>
                </c:pt>
                <c:pt idx="11">
                  <c:v>0.62726133333333345</c:v>
                </c:pt>
                <c:pt idx="12">
                  <c:v>0.63665733333333319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1BB-4DA1-AC78-8659B706F709}"/>
            </c:ext>
          </c:extLst>
        </c:ser>
        <c:ser>
          <c:idx val="3"/>
          <c:order val="6"/>
          <c:tx>
            <c:strRef>
              <c:f>'Cs PZT-R'!$A$25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'Cs PZT-R'!$B$25:$N$25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1BB-4DA1-AC78-8659B706F709}"/>
            </c:ext>
          </c:extLst>
        </c:ser>
        <c:ser>
          <c:idx val="4"/>
          <c:order val="7"/>
          <c:tx>
            <c:strRef>
              <c:f>'Cs PZT-R'!$A$26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'Cs PZT-R'!$B$26:$N$26</c:f>
              <c:numCache>
                <c:formatCode>General</c:formatCode>
                <c:ptCount val="13"/>
                <c:pt idx="0">
                  <c:v>0.45</c:v>
                </c:pt>
                <c:pt idx="1">
                  <c:v>0.45</c:v>
                </c:pt>
                <c:pt idx="2">
                  <c:v>0.45</c:v>
                </c:pt>
                <c:pt idx="3">
                  <c:v>0.45</c:v>
                </c:pt>
                <c:pt idx="4">
                  <c:v>0.45</c:v>
                </c:pt>
                <c:pt idx="5">
                  <c:v>0.45</c:v>
                </c:pt>
                <c:pt idx="6">
                  <c:v>0.45</c:v>
                </c:pt>
                <c:pt idx="7">
                  <c:v>0.45</c:v>
                </c:pt>
                <c:pt idx="8">
                  <c:v>0.45</c:v>
                </c:pt>
                <c:pt idx="9">
                  <c:v>0.45</c:v>
                </c:pt>
                <c:pt idx="10">
                  <c:v>0.45</c:v>
                </c:pt>
                <c:pt idx="11">
                  <c:v>0.45</c:v>
                </c:pt>
                <c:pt idx="12">
                  <c:v>0.45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1BB-4DA1-AC78-8659B706F709}"/>
            </c:ext>
          </c:extLst>
        </c:ser>
        <c:ser>
          <c:idx val="2"/>
          <c:order val="8"/>
          <c:tx>
            <c:strRef>
              <c:f>'Cs PZT-R'!$A$24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'Cs PZT-R'!$B$24:$N$24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1BB-4DA1-AC78-8659B706F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"/>
          <c:min val="0.4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'Cs PZT-R'!$A$7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'Cs PZT-R'!$B$8:$N$8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'Cs PZT-R'!$B$10:$N$10</c:f>
              <c:numCache>
                <c:formatCode>0.000</c:formatCode>
                <c:ptCount val="13"/>
                <c:pt idx="0">
                  <c:v>1.0565503383567714E-2</c:v>
                </c:pt>
                <c:pt idx="1">
                  <c:v>1.1223802372569312E-2</c:v>
                </c:pt>
                <c:pt idx="2">
                  <c:v>1.2298740712949341E-2</c:v>
                </c:pt>
                <c:pt idx="3">
                  <c:v>1.3264555906016766E-2</c:v>
                </c:pt>
                <c:pt idx="4">
                  <c:v>1.087580200828747E-2</c:v>
                </c:pt>
                <c:pt idx="5">
                  <c:v>1.0448719871563358E-2</c:v>
                </c:pt>
                <c:pt idx="6">
                  <c:v>1.17769753954303E-2</c:v>
                </c:pt>
                <c:pt idx="7">
                  <c:v>1.0541616773770138E-2</c:v>
                </c:pt>
                <c:pt idx="8">
                  <c:v>1.4296683739756859E-2</c:v>
                </c:pt>
                <c:pt idx="9">
                  <c:v>1.3479711666301736E-2</c:v>
                </c:pt>
                <c:pt idx="10">
                  <c:v>1.3271168006196274E-2</c:v>
                </c:pt>
                <c:pt idx="11">
                  <c:v>1.1454766483449697E-2</c:v>
                </c:pt>
                <c:pt idx="12">
                  <c:v>1.2578654026658654E-2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96-4935-9D0C-34019FBD047C}"/>
            </c:ext>
          </c:extLst>
        </c:ser>
        <c:ser>
          <c:idx val="1"/>
          <c:order val="1"/>
          <c:tx>
            <c:strRef>
              <c:f>'Cs PZT-R'!$A$17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'Cs PZT-R'!$B$20:$N$20</c:f>
              <c:numCache>
                <c:formatCode>0.000</c:formatCode>
                <c:ptCount val="13"/>
                <c:pt idx="0">
                  <c:v>1.2713328449805543E-2</c:v>
                </c:pt>
                <c:pt idx="1">
                  <c:v>1.5102847464504772E-2</c:v>
                </c:pt>
                <c:pt idx="2">
                  <c:v>8.264338314994072E-3</c:v>
                </c:pt>
                <c:pt idx="3">
                  <c:v>1.2097222727042776E-2</c:v>
                </c:pt>
                <c:pt idx="4">
                  <c:v>1.5145732243676184E-2</c:v>
                </c:pt>
                <c:pt idx="5">
                  <c:v>1.3081477092005958E-2</c:v>
                </c:pt>
                <c:pt idx="6">
                  <c:v>1.2945974566027892E-2</c:v>
                </c:pt>
                <c:pt idx="7">
                  <c:v>1.392800236332461E-2</c:v>
                </c:pt>
                <c:pt idx="8">
                  <c:v>1.4015405321145645E-2</c:v>
                </c:pt>
                <c:pt idx="9">
                  <c:v>1.3064951303731072E-2</c:v>
                </c:pt>
                <c:pt idx="10">
                  <c:v>1.7354660150469742E-2</c:v>
                </c:pt>
                <c:pt idx="11">
                  <c:v>1.0611954253410915E-2</c:v>
                </c:pt>
                <c:pt idx="12">
                  <c:v>1.109848322040362E-2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96-4935-9D0C-34019FBD047C}"/>
            </c:ext>
          </c:extLst>
        </c:ser>
        <c:ser>
          <c:idx val="5"/>
          <c:order val="2"/>
          <c:tx>
            <c:strRef>
              <c:f>'Cs PZT-R'!$P$7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DC96-4935-9D0C-34019FBD047C}"/>
              </c:ext>
            </c:extLst>
          </c:dPt>
          <c:val>
            <c:numRef>
              <c:f>'Cs PZT-R'!$Q$10:$AC$10</c:f>
              <c:numCache>
                <c:formatCode>0.000</c:formatCode>
                <c:ptCount val="13"/>
                <c:pt idx="4">
                  <c:v>9.6971760884102653E-3</c:v>
                </c:pt>
                <c:pt idx="5">
                  <c:v>1.031554741518078E-2</c:v>
                </c:pt>
                <c:pt idx="6">
                  <c:v>9.3376475249358406E-3</c:v>
                </c:pt>
                <c:pt idx="9">
                  <c:v>1.1732629523074828E-2</c:v>
                </c:pt>
                <c:pt idx="10">
                  <c:v>1.0241713869293201E-2</c:v>
                </c:pt>
                <c:pt idx="11">
                  <c:v>1.198139443215171E-2</c:v>
                </c:pt>
                <c:pt idx="12">
                  <c:v>1.1612786981448943E-2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96-4935-9D0C-34019FBD047C}"/>
            </c:ext>
          </c:extLst>
        </c:ser>
        <c:ser>
          <c:idx val="6"/>
          <c:order val="3"/>
          <c:tx>
            <c:strRef>
              <c:f>'Cs PZT-R'!$P$17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'Cs PZT-R'!$Q$20:$AC$20</c:f>
              <c:numCache>
                <c:formatCode>0.000</c:formatCode>
                <c:ptCount val="13"/>
                <c:pt idx="4">
                  <c:v>9.0953665958170265E-3</c:v>
                </c:pt>
                <c:pt idx="5">
                  <c:v>8.837684888332668E-3</c:v>
                </c:pt>
                <c:pt idx="6">
                  <c:v>7.4870340029226136E-3</c:v>
                </c:pt>
                <c:pt idx="8">
                  <c:v>1.2438809331858886E-2</c:v>
                </c:pt>
                <c:pt idx="9">
                  <c:v>1.0936797209841044E-2</c:v>
                </c:pt>
                <c:pt idx="10">
                  <c:v>1.4492809124910747E-2</c:v>
                </c:pt>
                <c:pt idx="11">
                  <c:v>1.3259807811670979E-2</c:v>
                </c:pt>
                <c:pt idx="12">
                  <c:v>1.052928163798844E-2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96-4935-9D0C-34019FBD047C}"/>
            </c:ext>
          </c:extLst>
        </c:ser>
        <c:ser>
          <c:idx val="7"/>
          <c:order val="4"/>
          <c:tx>
            <c:strRef>
              <c:f>'Cs PZT-R'!$AE$7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'Cs PZT-R'!$AF$10:$AR$10</c:f>
              <c:numCache>
                <c:formatCode>0.000</c:formatCode>
                <c:ptCount val="13"/>
                <c:pt idx="0">
                  <c:v>1.1996702399258548E-2</c:v>
                </c:pt>
                <c:pt idx="1">
                  <c:v>1.0317760463596422E-2</c:v>
                </c:pt>
                <c:pt idx="2">
                  <c:v>9.9801906825774667E-3</c:v>
                </c:pt>
                <c:pt idx="3">
                  <c:v>1.1454693060485207E-2</c:v>
                </c:pt>
                <c:pt idx="4">
                  <c:v>9.1933256982964541E-3</c:v>
                </c:pt>
                <c:pt idx="5">
                  <c:v>9.5633445695188571E-3</c:v>
                </c:pt>
                <c:pt idx="6">
                  <c:v>1.0292985985374627E-2</c:v>
                </c:pt>
                <c:pt idx="7">
                  <c:v>8.455600021120422E-3</c:v>
                </c:pt>
                <c:pt idx="8">
                  <c:v>8.5003987147315545E-3</c:v>
                </c:pt>
                <c:pt idx="9">
                  <c:v>1.1361018842761909E-2</c:v>
                </c:pt>
                <c:pt idx="10">
                  <c:v>8.2389626198026353E-3</c:v>
                </c:pt>
                <c:pt idx="11">
                  <c:v>1.2238989031993308E-2</c:v>
                </c:pt>
                <c:pt idx="12">
                  <c:v>8.0918176070358012E-3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96-4935-9D0C-34019FBD047C}"/>
            </c:ext>
          </c:extLst>
        </c:ser>
        <c:ser>
          <c:idx val="8"/>
          <c:order val="5"/>
          <c:tx>
            <c:strRef>
              <c:f>'Cs PZT-R'!$AE$17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'Cs PZT-R'!$AF$20:$AR$20</c:f>
              <c:numCache>
                <c:formatCode>0.000</c:formatCode>
                <c:ptCount val="13"/>
                <c:pt idx="0">
                  <c:v>1.0421090111105149E-2</c:v>
                </c:pt>
                <c:pt idx="1">
                  <c:v>1.0579224293659071E-2</c:v>
                </c:pt>
                <c:pt idx="2">
                  <c:v>1.2996178441682398E-2</c:v>
                </c:pt>
                <c:pt idx="3">
                  <c:v>1.1794205084770313E-2</c:v>
                </c:pt>
                <c:pt idx="4">
                  <c:v>1.3651859497104207E-2</c:v>
                </c:pt>
                <c:pt idx="5">
                  <c:v>1.6574969975715958E-2</c:v>
                </c:pt>
                <c:pt idx="6">
                  <c:v>1.2814589364804875E-2</c:v>
                </c:pt>
                <c:pt idx="7">
                  <c:v>1.1264520399713434E-2</c:v>
                </c:pt>
                <c:pt idx="8">
                  <c:v>1.2799632278552598E-2</c:v>
                </c:pt>
                <c:pt idx="9">
                  <c:v>1.548155284260167E-2</c:v>
                </c:pt>
                <c:pt idx="10">
                  <c:v>1.1700492828871726E-2</c:v>
                </c:pt>
                <c:pt idx="11">
                  <c:v>1.3975144698758228E-2</c:v>
                </c:pt>
                <c:pt idx="12">
                  <c:v>1.3571636168030921E-2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C96-4935-9D0C-34019FBD0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.0000000000000008E-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'Cs PZT-R'!$A$7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'Cs PZT-R'!$B$8:$N$8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'Cs PZT-R'!$B$13:$N$13</c:f>
              <c:numCache>
                <c:formatCode>0.00</c:formatCode>
                <c:ptCount val="13"/>
                <c:pt idx="0">
                  <c:v>6.4342137428526112</c:v>
                </c:pt>
                <c:pt idx="1">
                  <c:v>6.0726003901531982</c:v>
                </c:pt>
                <c:pt idx="2">
                  <c:v>5.6872063427461903</c:v>
                </c:pt>
                <c:pt idx="3">
                  <c:v>5.1568939458387133</c:v>
                </c:pt>
                <c:pt idx="4">
                  <c:v>6.4572751438006035</c:v>
                </c:pt>
                <c:pt idx="5">
                  <c:v>6.7968359920717978</c:v>
                </c:pt>
                <c:pt idx="6">
                  <c:v>5.8726238027619813</c:v>
                </c:pt>
                <c:pt idx="7">
                  <c:v>6.5278493326308249</c:v>
                </c:pt>
                <c:pt idx="8">
                  <c:v>4.9292719701331906</c:v>
                </c:pt>
                <c:pt idx="9">
                  <c:v>5.1898382948659325</c:v>
                </c:pt>
                <c:pt idx="10">
                  <c:v>5.151632605831006</c:v>
                </c:pt>
                <c:pt idx="11">
                  <c:v>6.0753110892149751</c:v>
                </c:pt>
                <c:pt idx="12">
                  <c:v>5.5811672123094418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D6-471C-A604-808CC87D680E}"/>
            </c:ext>
          </c:extLst>
        </c:ser>
        <c:ser>
          <c:idx val="1"/>
          <c:order val="1"/>
          <c:tx>
            <c:strRef>
              <c:f>'Cs PZT-R'!$A$17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'Cs PZT-R'!$B$23:$N$23</c:f>
              <c:numCache>
                <c:formatCode>0.00</c:formatCode>
                <c:ptCount val="13"/>
                <c:pt idx="0">
                  <c:v>5.2131560919107258</c:v>
                </c:pt>
                <c:pt idx="1">
                  <c:v>4.3153798621550674</c:v>
                </c:pt>
                <c:pt idx="2">
                  <c:v>8.2671902502948438</c:v>
                </c:pt>
                <c:pt idx="3">
                  <c:v>5.6327580887091759</c:v>
                </c:pt>
                <c:pt idx="4">
                  <c:v>4.5658076405565255</c:v>
                </c:pt>
                <c:pt idx="5">
                  <c:v>5.1714121936786448</c:v>
                </c:pt>
                <c:pt idx="6">
                  <c:v>5.2140030503631349</c:v>
                </c:pt>
                <c:pt idx="7">
                  <c:v>4.9913594823710543</c:v>
                </c:pt>
                <c:pt idx="8">
                  <c:v>5.0796851409236732</c:v>
                </c:pt>
                <c:pt idx="9">
                  <c:v>5.3578391361793205</c:v>
                </c:pt>
                <c:pt idx="10">
                  <c:v>3.8849284468068941</c:v>
                </c:pt>
                <c:pt idx="11">
                  <c:v>6.5943226970807904</c:v>
                </c:pt>
                <c:pt idx="12">
                  <c:v>6.4535068899649035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D6-471C-A604-808CC87D680E}"/>
            </c:ext>
          </c:extLst>
        </c:ser>
        <c:ser>
          <c:idx val="5"/>
          <c:order val="2"/>
          <c:tx>
            <c:strRef>
              <c:f>'Cs PZT-R'!$P$7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59D6-471C-A604-808CC87D680E}"/>
              </c:ext>
            </c:extLst>
          </c:dPt>
          <c:val>
            <c:numRef>
              <c:f>'Cs PZT-R'!$Q$13:$AC$13</c:f>
              <c:numCache>
                <c:formatCode>0.00</c:formatCode>
                <c:ptCount val="13"/>
                <c:pt idx="4">
                  <c:v>7.0435740420771413</c:v>
                </c:pt>
                <c:pt idx="5">
                  <c:v>6.4227686940295055</c:v>
                </c:pt>
                <c:pt idx="6">
                  <c:v>7.4734136598909711</c:v>
                </c:pt>
                <c:pt idx="9">
                  <c:v>6.3096019589324968</c:v>
                </c:pt>
                <c:pt idx="10">
                  <c:v>7.079823234168118</c:v>
                </c:pt>
                <c:pt idx="11">
                  <c:v>6.1115745416650045</c:v>
                </c:pt>
                <c:pt idx="12">
                  <c:v>6.2095917872136237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D6-471C-A604-808CC87D680E}"/>
            </c:ext>
          </c:extLst>
        </c:ser>
        <c:ser>
          <c:idx val="6"/>
          <c:order val="3"/>
          <c:tx>
            <c:strRef>
              <c:f>'Cs PZT-R'!$P$17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'Cs PZT-R'!$Q$23:$AC$23</c:f>
              <c:numCache>
                <c:formatCode>0.00</c:formatCode>
                <c:ptCount val="13"/>
                <c:pt idx="4">
                  <c:v>7.0256773531810488</c:v>
                </c:pt>
                <c:pt idx="5">
                  <c:v>7.4349669135169441</c:v>
                </c:pt>
                <c:pt idx="6">
                  <c:v>8.9378220736884444</c:v>
                </c:pt>
                <c:pt idx="8">
                  <c:v>5.6103139085235165</c:v>
                </c:pt>
                <c:pt idx="9">
                  <c:v>6.5188357996647399</c:v>
                </c:pt>
                <c:pt idx="10">
                  <c:v>4.6340069201864598</c:v>
                </c:pt>
                <c:pt idx="11">
                  <c:v>4.9516343095452138</c:v>
                </c:pt>
                <c:pt idx="12">
                  <c:v>6.5075664566505385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9D6-471C-A604-808CC87D680E}"/>
            </c:ext>
          </c:extLst>
        </c:ser>
        <c:ser>
          <c:idx val="7"/>
          <c:order val="4"/>
          <c:tx>
            <c:strRef>
              <c:f>'Cs PZT-R'!$AE$7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'Cs PZT-R'!$AF$13:$AR$13</c:f>
              <c:numCache>
                <c:formatCode>0.00</c:formatCode>
                <c:ptCount val="13"/>
                <c:pt idx="0">
                  <c:v>5.8293241208508242</c:v>
                </c:pt>
                <c:pt idx="1">
                  <c:v>6.7610103078676698</c:v>
                </c:pt>
                <c:pt idx="2">
                  <c:v>6.89679541428933</c:v>
                </c:pt>
                <c:pt idx="3">
                  <c:v>6.0714749276297235</c:v>
                </c:pt>
                <c:pt idx="4">
                  <c:v>7.3064781492273534</c:v>
                </c:pt>
                <c:pt idx="5">
                  <c:v>7.1972510418632165</c:v>
                </c:pt>
                <c:pt idx="6">
                  <c:v>6.5611697007784944</c:v>
                </c:pt>
                <c:pt idx="7">
                  <c:v>8.5079710275211653</c:v>
                </c:pt>
                <c:pt idx="8">
                  <c:v>8.2845787104288746</c:v>
                </c:pt>
                <c:pt idx="9">
                  <c:v>5.8577911991471998</c:v>
                </c:pt>
                <c:pt idx="10">
                  <c:v>7.6777465302035752</c:v>
                </c:pt>
                <c:pt idx="11">
                  <c:v>5.5104224559482304</c:v>
                </c:pt>
                <c:pt idx="12">
                  <c:v>8.4168615310994976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9D6-471C-A604-808CC87D680E}"/>
            </c:ext>
          </c:extLst>
        </c:ser>
        <c:ser>
          <c:idx val="8"/>
          <c:order val="5"/>
          <c:tx>
            <c:strRef>
              <c:f>'Cs PZT-R'!$AE$17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'Cs PZT-R'!$AF$23:$AR$23</c:f>
              <c:numCache>
                <c:formatCode>0.00</c:formatCode>
                <c:ptCount val="13"/>
                <c:pt idx="0">
                  <c:v>6.4884246861351276</c:v>
                </c:pt>
                <c:pt idx="1">
                  <c:v>6.2820095343494753</c:v>
                </c:pt>
                <c:pt idx="2">
                  <c:v>4.9690248270377984</c:v>
                </c:pt>
                <c:pt idx="3">
                  <c:v>5.5418541763601485</c:v>
                </c:pt>
                <c:pt idx="4">
                  <c:v>4.5704745352610248</c:v>
                </c:pt>
                <c:pt idx="5">
                  <c:v>3.7537446655626687</c:v>
                </c:pt>
                <c:pt idx="6">
                  <c:v>5.1964887574242837</c:v>
                </c:pt>
                <c:pt idx="7">
                  <c:v>5.6520276667971219</c:v>
                </c:pt>
                <c:pt idx="8">
                  <c:v>5.2003726118281985</c:v>
                </c:pt>
                <c:pt idx="9">
                  <c:v>4.0985054093264006</c:v>
                </c:pt>
                <c:pt idx="10">
                  <c:v>5.1717669594997266</c:v>
                </c:pt>
                <c:pt idx="11">
                  <c:v>4.2280142628048329</c:v>
                </c:pt>
                <c:pt idx="12">
                  <c:v>4.5844959547083333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9D6-471C-A604-808CC87D6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24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  <c:majorUnit val="4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'Rs PZT-L'!$A$7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'Rs PZT-L'!$B$8:$N$8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'Rs PZT-L'!$B$9:$N$9</c:f>
              <c:numCache>
                <c:formatCode>0.000</c:formatCode>
                <c:ptCount val="13"/>
                <c:pt idx="0">
                  <c:v>97.239393939393921</c:v>
                </c:pt>
                <c:pt idx="1">
                  <c:v>97.290500000000009</c:v>
                </c:pt>
                <c:pt idx="2">
                  <c:v>96.6078571428571</c:v>
                </c:pt>
                <c:pt idx="3">
                  <c:v>97.875517241379299</c:v>
                </c:pt>
                <c:pt idx="4">
                  <c:v>94.833448275862111</c:v>
                </c:pt>
                <c:pt idx="5">
                  <c:v>95.547647058823514</c:v>
                </c:pt>
                <c:pt idx="6">
                  <c:v>97.24619047619052</c:v>
                </c:pt>
                <c:pt idx="7">
                  <c:v>97.53516129032262</c:v>
                </c:pt>
                <c:pt idx="8">
                  <c:v>97.098363636363629</c:v>
                </c:pt>
                <c:pt idx="9">
                  <c:v>98.805714285714245</c:v>
                </c:pt>
                <c:pt idx="10">
                  <c:v>98.206666666666706</c:v>
                </c:pt>
                <c:pt idx="11">
                  <c:v>96.813809523809567</c:v>
                </c:pt>
                <c:pt idx="12">
                  <c:v>97.673928571428647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4E-42AF-A66A-BD7AF9B5A723}"/>
            </c:ext>
          </c:extLst>
        </c:ser>
        <c:ser>
          <c:idx val="1"/>
          <c:order val="1"/>
          <c:tx>
            <c:strRef>
              <c:f>'Rs PZT-L'!$A$17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'Rs PZT-L'!$B$19:$N$19</c:f>
              <c:numCache>
                <c:formatCode>0.000</c:formatCode>
                <c:ptCount val="13"/>
                <c:pt idx="0">
                  <c:v>97.824545454545387</c:v>
                </c:pt>
                <c:pt idx="1">
                  <c:v>95.79857142857135</c:v>
                </c:pt>
                <c:pt idx="2">
                  <c:v>100.06428571428573</c:v>
                </c:pt>
                <c:pt idx="3">
                  <c:v>97.063749999999999</c:v>
                </c:pt>
                <c:pt idx="4">
                  <c:v>95.394285714285687</c:v>
                </c:pt>
                <c:pt idx="5">
                  <c:v>95.6443478260869</c:v>
                </c:pt>
                <c:pt idx="6">
                  <c:v>97.607894736842198</c:v>
                </c:pt>
                <c:pt idx="7">
                  <c:v>97.395999999999944</c:v>
                </c:pt>
                <c:pt idx="8">
                  <c:v>96.523333333333241</c:v>
                </c:pt>
                <c:pt idx="9">
                  <c:v>98.400000000000077</c:v>
                </c:pt>
                <c:pt idx="10">
                  <c:v>97.245483870967732</c:v>
                </c:pt>
                <c:pt idx="11">
                  <c:v>95.927380952380958</c:v>
                </c:pt>
                <c:pt idx="12">
                  <c:v>95.662068965517335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4E-42AF-A66A-BD7AF9B5A723}"/>
            </c:ext>
          </c:extLst>
        </c:ser>
        <c:ser>
          <c:idx val="5"/>
          <c:order val="2"/>
          <c:tx>
            <c:strRef>
              <c:f>'Rs PZT-L'!$P$7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E94E-42AF-A66A-BD7AF9B5A723}"/>
              </c:ext>
            </c:extLst>
          </c:dPt>
          <c:val>
            <c:numRef>
              <c:f>'Rs PZT-L'!$Q$9:$AC$9</c:f>
              <c:numCache>
                <c:formatCode>0.000</c:formatCode>
                <c:ptCount val="13"/>
                <c:pt idx="4">
                  <c:v>97.057499999999976</c:v>
                </c:pt>
                <c:pt idx="5">
                  <c:v>98.703750000000028</c:v>
                </c:pt>
                <c:pt idx="6">
                  <c:v>98.216923076923024</c:v>
                </c:pt>
                <c:pt idx="9">
                  <c:v>95.142666666666656</c:v>
                </c:pt>
                <c:pt idx="10">
                  <c:v>95.178571428571445</c:v>
                </c:pt>
                <c:pt idx="11">
                  <c:v>94.685000000000002</c:v>
                </c:pt>
                <c:pt idx="12">
                  <c:v>95.23866666666666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4E-42AF-A66A-BD7AF9B5A723}"/>
            </c:ext>
          </c:extLst>
        </c:ser>
        <c:ser>
          <c:idx val="6"/>
          <c:order val="3"/>
          <c:tx>
            <c:strRef>
              <c:f>'Rs PZT-L'!$P$17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'Rs PZT-L'!$Q$19:$AC$19</c:f>
              <c:numCache>
                <c:formatCode>0.000</c:formatCode>
                <c:ptCount val="13"/>
                <c:pt idx="4">
                  <c:v>100.25333333333334</c:v>
                </c:pt>
                <c:pt idx="5">
                  <c:v>100.77842105263163</c:v>
                </c:pt>
                <c:pt idx="6">
                  <c:v>103.76</c:v>
                </c:pt>
                <c:pt idx="8">
                  <c:v>101.52125000000002</c:v>
                </c:pt>
                <c:pt idx="9">
                  <c:v>101.47666666666672</c:v>
                </c:pt>
                <c:pt idx="10">
                  <c:v>101.71599999999999</c:v>
                </c:pt>
                <c:pt idx="11">
                  <c:v>102.93157894736841</c:v>
                </c:pt>
                <c:pt idx="12">
                  <c:v>102.52466666666662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94E-42AF-A66A-BD7AF9B5A723}"/>
            </c:ext>
          </c:extLst>
        </c:ser>
        <c:ser>
          <c:idx val="7"/>
          <c:order val="4"/>
          <c:tx>
            <c:strRef>
              <c:f>'Rs PZT-L'!$AE$7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'Rs PZT-L'!$AF$9:$AR$9</c:f>
              <c:numCache>
                <c:formatCode>0.000</c:formatCode>
                <c:ptCount val="13"/>
                <c:pt idx="0">
                  <c:v>93.306666666666686</c:v>
                </c:pt>
                <c:pt idx="1">
                  <c:v>93.076363636363666</c:v>
                </c:pt>
                <c:pt idx="2">
                  <c:v>93.645000000000039</c:v>
                </c:pt>
                <c:pt idx="3">
                  <c:v>94.387419354838769</c:v>
                </c:pt>
                <c:pt idx="4">
                  <c:v>94.013333333333335</c:v>
                </c:pt>
                <c:pt idx="5">
                  <c:v>94.798125000000013</c:v>
                </c:pt>
                <c:pt idx="6">
                  <c:v>96.338749999999933</c:v>
                </c:pt>
                <c:pt idx="7">
                  <c:v>94.027000000000044</c:v>
                </c:pt>
                <c:pt idx="8">
                  <c:v>94.939523809523862</c:v>
                </c:pt>
                <c:pt idx="9">
                  <c:v>97.452857142857184</c:v>
                </c:pt>
                <c:pt idx="10">
                  <c:v>100.26200000000004</c:v>
                </c:pt>
                <c:pt idx="11">
                  <c:v>99.595000000000013</c:v>
                </c:pt>
                <c:pt idx="12">
                  <c:v>96.240000000000023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94E-42AF-A66A-BD7AF9B5A723}"/>
            </c:ext>
          </c:extLst>
        </c:ser>
        <c:ser>
          <c:idx val="8"/>
          <c:order val="5"/>
          <c:tx>
            <c:strRef>
              <c:f>'Rs PZT-L'!$AE$17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'Rs PZT-L'!$AF$19:$AR$19</c:f>
              <c:numCache>
                <c:formatCode>0.000</c:formatCode>
                <c:ptCount val="13"/>
                <c:pt idx="0">
                  <c:v>97.316875000000039</c:v>
                </c:pt>
                <c:pt idx="1">
                  <c:v>97.278181818181807</c:v>
                </c:pt>
                <c:pt idx="2">
                  <c:v>97.651250000000061</c:v>
                </c:pt>
                <c:pt idx="3">
                  <c:v>97.34352941176472</c:v>
                </c:pt>
                <c:pt idx="4">
                  <c:v>98.078571428571422</c:v>
                </c:pt>
                <c:pt idx="5">
                  <c:v>98.85538461538458</c:v>
                </c:pt>
                <c:pt idx="6">
                  <c:v>97.085217391304383</c:v>
                </c:pt>
                <c:pt idx="7">
                  <c:v>98.77142857142853</c:v>
                </c:pt>
                <c:pt idx="8">
                  <c:v>100.26047619047618</c:v>
                </c:pt>
                <c:pt idx="9">
                  <c:v>100.47368421052637</c:v>
                </c:pt>
                <c:pt idx="10">
                  <c:v>100.14266666666667</c:v>
                </c:pt>
                <c:pt idx="11">
                  <c:v>100.6733333333333</c:v>
                </c:pt>
                <c:pt idx="12">
                  <c:v>100.20733333333332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94E-42AF-A66A-BD7AF9B5A723}"/>
            </c:ext>
          </c:extLst>
        </c:ser>
        <c:ser>
          <c:idx val="3"/>
          <c:order val="6"/>
          <c:tx>
            <c:strRef>
              <c:f>'Rs PZT-L'!$A$25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'Rs PZT-L'!$B$25:$N$25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94E-42AF-A66A-BD7AF9B5A723}"/>
            </c:ext>
          </c:extLst>
        </c:ser>
        <c:ser>
          <c:idx val="4"/>
          <c:order val="7"/>
          <c:tx>
            <c:strRef>
              <c:f>'Rs PZT-L'!$A$26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'Rs PZT-L'!$B$26:$N$26</c:f>
              <c:numCache>
                <c:formatCode>General</c:formatCode>
                <c:ptCount val="13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94E-42AF-A66A-BD7AF9B5A723}"/>
            </c:ext>
          </c:extLst>
        </c:ser>
        <c:ser>
          <c:idx val="2"/>
          <c:order val="8"/>
          <c:tx>
            <c:strRef>
              <c:f>'Rs PZT-L'!$A$24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'Rs PZT-L'!$B$24:$N$24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94E-42AF-A66A-BD7AF9B5A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40"/>
          <c:min val="4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'Rs PZT-L'!$A$7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'Rs PZT-L'!$B$8:$N$8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'Rs PZT-L'!$B$10:$N$10</c:f>
              <c:numCache>
                <c:formatCode>0.000</c:formatCode>
                <c:ptCount val="13"/>
                <c:pt idx="0">
                  <c:v>2.3446167266954183</c:v>
                </c:pt>
                <c:pt idx="1">
                  <c:v>2.2735887444510428</c:v>
                </c:pt>
                <c:pt idx="2">
                  <c:v>2.2022901048825787</c:v>
                </c:pt>
                <c:pt idx="3">
                  <c:v>2.7269234171921881</c:v>
                </c:pt>
                <c:pt idx="4">
                  <c:v>3.1036230372780409</c:v>
                </c:pt>
                <c:pt idx="5">
                  <c:v>2.775126265930111</c:v>
                </c:pt>
                <c:pt idx="6">
                  <c:v>2.8113593507326531</c:v>
                </c:pt>
                <c:pt idx="7">
                  <c:v>2.2480244775293579</c:v>
                </c:pt>
                <c:pt idx="8">
                  <c:v>2.8619380644965191</c:v>
                </c:pt>
                <c:pt idx="9">
                  <c:v>2.1923339811478577</c:v>
                </c:pt>
                <c:pt idx="10">
                  <c:v>2.5392393694729258</c:v>
                </c:pt>
                <c:pt idx="11">
                  <c:v>3.1024049123997135</c:v>
                </c:pt>
                <c:pt idx="12">
                  <c:v>2.5488908815526967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57-4F93-BE33-32AB863EF8AB}"/>
            </c:ext>
          </c:extLst>
        </c:ser>
        <c:ser>
          <c:idx val="1"/>
          <c:order val="1"/>
          <c:tx>
            <c:strRef>
              <c:f>'Rs PZT-L'!$A$17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'Rs PZT-L'!$B$20:$N$20</c:f>
              <c:numCache>
                <c:formatCode>0.000</c:formatCode>
                <c:ptCount val="13"/>
                <c:pt idx="0">
                  <c:v>4.3359076071294318</c:v>
                </c:pt>
                <c:pt idx="1">
                  <c:v>4.1063808327122766</c:v>
                </c:pt>
                <c:pt idx="2">
                  <c:v>2.7423165767356865</c:v>
                </c:pt>
                <c:pt idx="3">
                  <c:v>3.8525810669917067</c:v>
                </c:pt>
                <c:pt idx="4">
                  <c:v>4.3219415428065151</c:v>
                </c:pt>
                <c:pt idx="5">
                  <c:v>3.689361344107811</c:v>
                </c:pt>
                <c:pt idx="6">
                  <c:v>4.320966957826899</c:v>
                </c:pt>
                <c:pt idx="7">
                  <c:v>4.2026807816569134</c:v>
                </c:pt>
                <c:pt idx="8">
                  <c:v>3.682152350152605</c:v>
                </c:pt>
                <c:pt idx="9">
                  <c:v>3.1498949887435015</c:v>
                </c:pt>
                <c:pt idx="10">
                  <c:v>3.5090307337892512</c:v>
                </c:pt>
                <c:pt idx="11">
                  <c:v>3.0981922202353012</c:v>
                </c:pt>
                <c:pt idx="12">
                  <c:v>3.1179482421781852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57-4F93-BE33-32AB863EF8AB}"/>
            </c:ext>
          </c:extLst>
        </c:ser>
        <c:ser>
          <c:idx val="5"/>
          <c:order val="2"/>
          <c:tx>
            <c:strRef>
              <c:f>'Rs PZT-L'!$P$7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5657-4F93-BE33-32AB863EF8AB}"/>
              </c:ext>
            </c:extLst>
          </c:dPt>
          <c:val>
            <c:numRef>
              <c:f>'Rs PZT-L'!$Q$10:$AC$10</c:f>
              <c:numCache>
                <c:formatCode>0.000</c:formatCode>
                <c:ptCount val="13"/>
                <c:pt idx="4">
                  <c:v>1.8472629082241774</c:v>
                </c:pt>
                <c:pt idx="5">
                  <c:v>2.4946959457287026</c:v>
                </c:pt>
                <c:pt idx="6">
                  <c:v>1.8977807709274765</c:v>
                </c:pt>
                <c:pt idx="9">
                  <c:v>2.1806146127836206</c:v>
                </c:pt>
                <c:pt idx="10">
                  <c:v>1.9257358012344832</c:v>
                </c:pt>
                <c:pt idx="11">
                  <c:v>2.3831455435126587</c:v>
                </c:pt>
                <c:pt idx="12">
                  <c:v>1.7593389037010632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57-4F93-BE33-32AB863EF8AB}"/>
            </c:ext>
          </c:extLst>
        </c:ser>
        <c:ser>
          <c:idx val="6"/>
          <c:order val="3"/>
          <c:tx>
            <c:strRef>
              <c:f>'Rs PZT-L'!$P$17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'Rs PZT-L'!$Q$20:$AC$20</c:f>
              <c:numCache>
                <c:formatCode>0.000</c:formatCode>
                <c:ptCount val="13"/>
                <c:pt idx="4">
                  <c:v>2.6711651095553028</c:v>
                </c:pt>
                <c:pt idx="5">
                  <c:v>2.6729108702291895</c:v>
                </c:pt>
                <c:pt idx="6">
                  <c:v>1.8751735551860158</c:v>
                </c:pt>
                <c:pt idx="8">
                  <c:v>2.416723378211179</c:v>
                </c:pt>
                <c:pt idx="9">
                  <c:v>2.3795239183946615</c:v>
                </c:pt>
                <c:pt idx="10">
                  <c:v>2.787172919986495</c:v>
                </c:pt>
                <c:pt idx="11">
                  <c:v>3.1673520781334092</c:v>
                </c:pt>
                <c:pt idx="12">
                  <c:v>2.6751889268205802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657-4F93-BE33-32AB863EF8AB}"/>
            </c:ext>
          </c:extLst>
        </c:ser>
        <c:ser>
          <c:idx val="7"/>
          <c:order val="4"/>
          <c:tx>
            <c:strRef>
              <c:f>'Rs PZT-L'!$AE$7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'Rs PZT-L'!$AF$10:$AR$10</c:f>
              <c:numCache>
                <c:formatCode>0.000</c:formatCode>
                <c:ptCount val="13"/>
                <c:pt idx="0">
                  <c:v>2.0219489125400032</c:v>
                </c:pt>
                <c:pt idx="1">
                  <c:v>1.80335707703422</c:v>
                </c:pt>
                <c:pt idx="2">
                  <c:v>1.752768373087833</c:v>
                </c:pt>
                <c:pt idx="3">
                  <c:v>2.1328839551103633</c:v>
                </c:pt>
                <c:pt idx="4">
                  <c:v>1.6508176397021639</c:v>
                </c:pt>
                <c:pt idx="5">
                  <c:v>1.9658234587747658</c:v>
                </c:pt>
                <c:pt idx="6">
                  <c:v>2.4739053409504699</c:v>
                </c:pt>
                <c:pt idx="7">
                  <c:v>1.9257875209268487</c:v>
                </c:pt>
                <c:pt idx="8">
                  <c:v>1.6984118001742281</c:v>
                </c:pt>
                <c:pt idx="9">
                  <c:v>2.5624480722611467</c:v>
                </c:pt>
                <c:pt idx="10">
                  <c:v>1.9151590908941079</c:v>
                </c:pt>
                <c:pt idx="11">
                  <c:v>2.7497428713583121</c:v>
                </c:pt>
                <c:pt idx="12">
                  <c:v>2.4670202024396324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657-4F93-BE33-32AB863EF8AB}"/>
            </c:ext>
          </c:extLst>
        </c:ser>
        <c:ser>
          <c:idx val="8"/>
          <c:order val="5"/>
          <c:tx>
            <c:strRef>
              <c:f>'Rs PZT-L'!$AE$17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'Rs PZT-L'!$AF$20:$AR$20</c:f>
              <c:numCache>
                <c:formatCode>0.000</c:formatCode>
                <c:ptCount val="13"/>
                <c:pt idx="0">
                  <c:v>2.2612186249479107</c:v>
                </c:pt>
                <c:pt idx="1">
                  <c:v>2.356656853738341</c:v>
                </c:pt>
                <c:pt idx="2">
                  <c:v>3.2884204596579267</c:v>
                </c:pt>
                <c:pt idx="3">
                  <c:v>2.8126698579639684</c:v>
                </c:pt>
                <c:pt idx="4">
                  <c:v>2.5967546351453805</c:v>
                </c:pt>
                <c:pt idx="5">
                  <c:v>2.7724296438312059</c:v>
                </c:pt>
                <c:pt idx="6">
                  <c:v>3.7106183874340228</c:v>
                </c:pt>
                <c:pt idx="7">
                  <c:v>3.1086624321665117</c:v>
                </c:pt>
                <c:pt idx="8">
                  <c:v>2.8511577035700015</c:v>
                </c:pt>
                <c:pt idx="9">
                  <c:v>2.8687962015070236</c:v>
                </c:pt>
                <c:pt idx="10">
                  <c:v>2.6449228726443295</c:v>
                </c:pt>
                <c:pt idx="11">
                  <c:v>2.7077484310761823</c:v>
                </c:pt>
                <c:pt idx="12">
                  <c:v>3.1700379322919812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657-4F93-BE33-32AB863EF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'Rs PZT-L'!$A$7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'Rs PZT-L'!$B$8:$N$8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'Rs PZT-L'!$B$13:$N$13</c:f>
              <c:numCache>
                <c:formatCode>0.00</c:formatCode>
                <c:ptCount val="13"/>
                <c:pt idx="0">
                  <c:v>5.2943115059265109</c:v>
                </c:pt>
                <c:pt idx="1">
                  <c:v>5.4672010041411117</c:v>
                </c:pt>
                <c:pt idx="2">
                  <c:v>5.5408772080323407</c:v>
                </c:pt>
                <c:pt idx="3">
                  <c:v>4.6298228744512278</c:v>
                </c:pt>
                <c:pt idx="4">
                  <c:v>3.7411596981412583</c:v>
                </c:pt>
                <c:pt idx="5">
                  <c:v>4.2697933538181276</c:v>
                </c:pt>
                <c:pt idx="6">
                  <c:v>4.4161543497316806</c:v>
                </c:pt>
                <c:pt idx="7">
                  <c:v>5.5656513330576685</c:v>
                </c:pt>
                <c:pt idx="8">
                  <c:v>4.3208905760497984</c:v>
                </c:pt>
                <c:pt idx="9">
                  <c:v>5.9002132916196812</c:v>
                </c:pt>
                <c:pt idx="10">
                  <c:v>5.0155001961075882</c:v>
                </c:pt>
                <c:pt idx="11">
                  <c:v>3.9554056249150324</c:v>
                </c:pt>
                <c:pt idx="12">
                  <c:v>4.9268394662804589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49-442B-8395-53F30BA2DEAD}"/>
            </c:ext>
          </c:extLst>
        </c:ser>
        <c:ser>
          <c:idx val="1"/>
          <c:order val="1"/>
          <c:tx>
            <c:strRef>
              <c:f>'Rs PZT-L'!$A$17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'Rs PZT-L'!$B$23:$N$23</c:f>
              <c:numCache>
                <c:formatCode>0.00</c:formatCode>
                <c:ptCount val="13"/>
                <c:pt idx="0">
                  <c:v>2.9078529711865762</c:v>
                </c:pt>
                <c:pt idx="1">
                  <c:v>2.9059304601749343</c:v>
                </c:pt>
                <c:pt idx="2">
                  <c:v>4.8698833745368431</c:v>
                </c:pt>
                <c:pt idx="3">
                  <c:v>3.206832800790465</c:v>
                </c:pt>
                <c:pt idx="4">
                  <c:v>2.7298137009122909</c:v>
                </c:pt>
                <c:pt idx="5">
                  <c:v>3.2204623421714635</c:v>
                </c:pt>
                <c:pt idx="6">
                  <c:v>2.9011943471526385</c:v>
                </c:pt>
                <c:pt idx="7">
                  <c:v>2.9660433377999356</c:v>
                </c:pt>
                <c:pt idx="8">
                  <c:v>3.3063391426321207</c:v>
                </c:pt>
                <c:pt idx="9">
                  <c:v>4.0636275322644861</c:v>
                </c:pt>
                <c:pt idx="10">
                  <c:v>3.5380600035144121</c:v>
                </c:pt>
                <c:pt idx="11">
                  <c:v>3.8654133764121701</c:v>
                </c:pt>
                <c:pt idx="12">
                  <c:v>3.812557296824997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49-442B-8395-53F30BA2DEAD}"/>
            </c:ext>
          </c:extLst>
        </c:ser>
        <c:ser>
          <c:idx val="5"/>
          <c:order val="2"/>
          <c:tx>
            <c:strRef>
              <c:f>'Rs PZT-L'!$P$7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2249-442B-8395-53F30BA2DEAD}"/>
              </c:ext>
            </c:extLst>
          </c:dPt>
          <c:val>
            <c:numRef>
              <c:f>'Rs PZT-L'!$Q$13:$AC$13</c:f>
              <c:numCache>
                <c:formatCode>0.00</c:formatCode>
                <c:ptCount val="13"/>
                <c:pt idx="4">
                  <c:v>6.6869203863757418</c:v>
                </c:pt>
                <c:pt idx="5">
                  <c:v>5.1714719070630251</c:v>
                </c:pt>
                <c:pt idx="6">
                  <c:v>6.7125637239693363</c:v>
                </c:pt>
                <c:pt idx="9">
                  <c:v>5.3719818960896806</c:v>
                </c:pt>
                <c:pt idx="10">
                  <c:v>6.0892000183376487</c:v>
                </c:pt>
                <c:pt idx="11">
                  <c:v>4.8514312095371421</c:v>
                </c:pt>
                <c:pt idx="12">
                  <c:v>6.6764977444152915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49-442B-8395-53F30BA2DEAD}"/>
            </c:ext>
          </c:extLst>
        </c:ser>
        <c:ser>
          <c:idx val="6"/>
          <c:order val="3"/>
          <c:tx>
            <c:strRef>
              <c:f>'Rs PZT-L'!$P$17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'Rs PZT-L'!$Q$23:$AC$23</c:f>
              <c:numCache>
                <c:formatCode>0.00</c:formatCode>
                <c:ptCount val="13"/>
                <c:pt idx="4">
                  <c:v>5.0231929616704152</c:v>
                </c:pt>
                <c:pt idx="5">
                  <c:v>5.0853947914762889</c:v>
                </c:pt>
                <c:pt idx="6">
                  <c:v>7.7788355250240722</c:v>
                </c:pt>
                <c:pt idx="8">
                  <c:v>5.7269345724255523</c:v>
                </c:pt>
                <c:pt idx="9">
                  <c:v>5.8102191991761698</c:v>
                </c:pt>
                <c:pt idx="10">
                  <c:v>4.9890457939009787</c:v>
                </c:pt>
                <c:pt idx="11">
                  <c:v>4.5181356422564107</c:v>
                </c:pt>
                <c:pt idx="12">
                  <c:v>5.2986496567685428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49-442B-8395-53F30BA2DEAD}"/>
            </c:ext>
          </c:extLst>
        </c:ser>
        <c:ser>
          <c:idx val="7"/>
          <c:order val="4"/>
          <c:tx>
            <c:strRef>
              <c:f>'Rs PZT-L'!$AE$7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'Rs PZT-L'!$AF$13:$AR$13</c:f>
              <c:numCache>
                <c:formatCode>0.00</c:formatCode>
                <c:ptCount val="13"/>
                <c:pt idx="0">
                  <c:v>5.4908519959960058</c:v>
                </c:pt>
                <c:pt idx="1">
                  <c:v>6.1138499334734586</c:v>
                </c:pt>
                <c:pt idx="2">
                  <c:v>6.3984495454140751</c:v>
                </c:pt>
                <c:pt idx="3">
                  <c:v>5.3741663210582304</c:v>
                </c:pt>
                <c:pt idx="4">
                  <c:v>6.8679771194008508</c:v>
                </c:pt>
                <c:pt idx="5">
                  <c:v>5.9005171335321833</c:v>
                </c:pt>
                <c:pt idx="6">
                  <c:v>4.8962732996133491</c:v>
                </c:pt>
                <c:pt idx="7">
                  <c:v>5.8897117205715803</c:v>
                </c:pt>
                <c:pt idx="8">
                  <c:v>6.8572933462386567</c:v>
                </c:pt>
                <c:pt idx="9">
                  <c:v>4.872015105176116</c:v>
                </c:pt>
                <c:pt idx="10">
                  <c:v>7.0075988624011032</c:v>
                </c:pt>
                <c:pt idx="11">
                  <c:v>4.7998427310454863</c:v>
                </c:pt>
                <c:pt idx="12">
                  <c:v>4.8965954912141028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249-442B-8395-53F30BA2DEAD}"/>
            </c:ext>
          </c:extLst>
        </c:ser>
        <c:ser>
          <c:idx val="8"/>
          <c:order val="5"/>
          <c:tx>
            <c:strRef>
              <c:f>'Rs PZT-L'!$AE$17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'Rs PZT-L'!$AF$23:$AR$23</c:f>
              <c:numCache>
                <c:formatCode>0.00</c:formatCode>
                <c:ptCount val="13"/>
                <c:pt idx="0">
                  <c:v>5.5009976461784582</c:v>
                </c:pt>
                <c:pt idx="1">
                  <c:v>5.2727492279367141</c:v>
                </c:pt>
                <c:pt idx="2">
                  <c:v>3.8165486502210322</c:v>
                </c:pt>
                <c:pt idx="3">
                  <c:v>4.425632500739221</c:v>
                </c:pt>
                <c:pt idx="4">
                  <c:v>4.8879693795738719</c:v>
                </c:pt>
                <c:pt idx="5">
                  <c:v>4.6716405953215974</c:v>
                </c:pt>
                <c:pt idx="6">
                  <c:v>3.3314498662265342</c:v>
                </c:pt>
                <c:pt idx="7">
                  <c:v>4.1573537834413736</c:v>
                </c:pt>
                <c:pt idx="8">
                  <c:v>4.7069156200497195</c:v>
                </c:pt>
                <c:pt idx="9">
                  <c:v>4.7027488613824513</c:v>
                </c:pt>
                <c:pt idx="10">
                  <c:v>5.0590847193631028</c:v>
                </c:pt>
                <c:pt idx="11">
                  <c:v>5.0070300557387046</c:v>
                </c:pt>
                <c:pt idx="12">
                  <c:v>4.2278498651132193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249-442B-8395-53F30BA2D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21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  <c:majorUnit val="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'Rs PZT-R'!$A$7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'Rs PZT-R'!$B$8:$N$8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'Rs PZT-R'!$B$9:$N$9</c:f>
              <c:numCache>
                <c:formatCode>0.000</c:formatCode>
                <c:ptCount val="13"/>
                <c:pt idx="0">
                  <c:v>96.656363636363622</c:v>
                </c:pt>
                <c:pt idx="1">
                  <c:v>96.543500000000009</c:v>
                </c:pt>
                <c:pt idx="2">
                  <c:v>95.049999999999969</c:v>
                </c:pt>
                <c:pt idx="3">
                  <c:v>97.242413793103324</c:v>
                </c:pt>
                <c:pt idx="4">
                  <c:v>95.026206896551741</c:v>
                </c:pt>
                <c:pt idx="5">
                  <c:v>96.350000000000009</c:v>
                </c:pt>
                <c:pt idx="6">
                  <c:v>97.900476190476155</c:v>
                </c:pt>
                <c:pt idx="7">
                  <c:v>96.896774193548382</c:v>
                </c:pt>
                <c:pt idx="8">
                  <c:v>96.321454545454586</c:v>
                </c:pt>
                <c:pt idx="9">
                  <c:v>98.016000000000062</c:v>
                </c:pt>
                <c:pt idx="10">
                  <c:v>98.099393939393963</c:v>
                </c:pt>
                <c:pt idx="11">
                  <c:v>95.728571428571342</c:v>
                </c:pt>
                <c:pt idx="12">
                  <c:v>96.957142857142841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6D-495C-B787-09AFD2CB132F}"/>
            </c:ext>
          </c:extLst>
        </c:ser>
        <c:ser>
          <c:idx val="1"/>
          <c:order val="1"/>
          <c:tx>
            <c:strRef>
              <c:f>'Rs PZT-R'!$A$17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'Rs PZT-R'!$B$19:$N$19</c:f>
              <c:numCache>
                <c:formatCode>0.000</c:formatCode>
                <c:ptCount val="13"/>
                <c:pt idx="0">
                  <c:v>98.650303030302979</c:v>
                </c:pt>
                <c:pt idx="1">
                  <c:v>96.078571428571351</c:v>
                </c:pt>
                <c:pt idx="2">
                  <c:v>100.77571428571434</c:v>
                </c:pt>
                <c:pt idx="3">
                  <c:v>97.565312500000005</c:v>
                </c:pt>
                <c:pt idx="4">
                  <c:v>95.088571428571356</c:v>
                </c:pt>
                <c:pt idx="5">
                  <c:v>95.663913043478217</c:v>
                </c:pt>
                <c:pt idx="6">
                  <c:v>97.806052631578922</c:v>
                </c:pt>
                <c:pt idx="7">
                  <c:v>97.774333333333416</c:v>
                </c:pt>
                <c:pt idx="8">
                  <c:v>97.344615384615309</c:v>
                </c:pt>
                <c:pt idx="9">
                  <c:v>98.928611111111181</c:v>
                </c:pt>
                <c:pt idx="10">
                  <c:v>97.677419354838676</c:v>
                </c:pt>
                <c:pt idx="11">
                  <c:v>96.501904761904783</c:v>
                </c:pt>
                <c:pt idx="12">
                  <c:v>95.635517241379233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6D-495C-B787-09AFD2CB132F}"/>
            </c:ext>
          </c:extLst>
        </c:ser>
        <c:ser>
          <c:idx val="5"/>
          <c:order val="2"/>
          <c:tx>
            <c:strRef>
              <c:f>'Rs PZT-R'!$P$7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EC6D-495C-B787-09AFD2CB132F}"/>
              </c:ext>
            </c:extLst>
          </c:dPt>
          <c:val>
            <c:numRef>
              <c:f>'Rs PZT-R'!$Q$9:$AC$9</c:f>
              <c:numCache>
                <c:formatCode>0.000</c:formatCode>
                <c:ptCount val="13"/>
                <c:pt idx="4">
                  <c:v>94.960833333333355</c:v>
                </c:pt>
                <c:pt idx="5">
                  <c:v>96.370625000000032</c:v>
                </c:pt>
                <c:pt idx="6">
                  <c:v>95.71307692307694</c:v>
                </c:pt>
                <c:pt idx="9">
                  <c:v>94.353333333333325</c:v>
                </c:pt>
                <c:pt idx="10">
                  <c:v>95.446428571428612</c:v>
                </c:pt>
                <c:pt idx="11">
                  <c:v>94.369444444444397</c:v>
                </c:pt>
                <c:pt idx="12">
                  <c:v>94.873999999999924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6D-495C-B787-09AFD2CB132F}"/>
            </c:ext>
          </c:extLst>
        </c:ser>
        <c:ser>
          <c:idx val="6"/>
          <c:order val="3"/>
          <c:tx>
            <c:strRef>
              <c:f>'Rs PZT-R'!$P$17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'Rs PZT-R'!$Q$19:$AC$19</c:f>
              <c:numCache>
                <c:formatCode>0.000</c:formatCode>
                <c:ptCount val="13"/>
                <c:pt idx="4">
                  <c:v>100.86800000000001</c:v>
                </c:pt>
                <c:pt idx="5">
                  <c:v>101.7184210526316</c:v>
                </c:pt>
                <c:pt idx="6">
                  <c:v>103.40666666666667</c:v>
                </c:pt>
                <c:pt idx="8">
                  <c:v>102.67062500000006</c:v>
                </c:pt>
                <c:pt idx="9">
                  <c:v>102.03222222222222</c:v>
                </c:pt>
                <c:pt idx="10">
                  <c:v>102.56199999999998</c:v>
                </c:pt>
                <c:pt idx="11">
                  <c:v>103.50999999999995</c:v>
                </c:pt>
                <c:pt idx="12">
                  <c:v>103.09666666666664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6D-495C-B787-09AFD2CB132F}"/>
            </c:ext>
          </c:extLst>
        </c:ser>
        <c:ser>
          <c:idx val="7"/>
          <c:order val="4"/>
          <c:tx>
            <c:strRef>
              <c:f>'Rs PZT-R'!$AE$7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'Rs PZT-R'!$AF$9:$AR$9</c:f>
              <c:numCache>
                <c:formatCode>0.000</c:formatCode>
                <c:ptCount val="13"/>
                <c:pt idx="0">
                  <c:v>92.108000000000018</c:v>
                </c:pt>
                <c:pt idx="1">
                  <c:v>92.854545454545416</c:v>
                </c:pt>
                <c:pt idx="2">
                  <c:v>93.114999999999924</c:v>
                </c:pt>
                <c:pt idx="3">
                  <c:v>93.298709677419325</c:v>
                </c:pt>
                <c:pt idx="4">
                  <c:v>93.357499999999945</c:v>
                </c:pt>
                <c:pt idx="5">
                  <c:v>93.471250000000069</c:v>
                </c:pt>
                <c:pt idx="6">
                  <c:v>95.341250000000073</c:v>
                </c:pt>
                <c:pt idx="7">
                  <c:v>93.141000000000005</c:v>
                </c:pt>
                <c:pt idx="8">
                  <c:v>94.13238095238097</c:v>
                </c:pt>
                <c:pt idx="9">
                  <c:v>97.047142857142845</c:v>
                </c:pt>
                <c:pt idx="10">
                  <c:v>99.354000000000028</c:v>
                </c:pt>
                <c:pt idx="11">
                  <c:v>97.587000000000003</c:v>
                </c:pt>
                <c:pt idx="12">
                  <c:v>95.813750000000056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C6D-495C-B787-09AFD2CB132F}"/>
            </c:ext>
          </c:extLst>
        </c:ser>
        <c:ser>
          <c:idx val="8"/>
          <c:order val="5"/>
          <c:tx>
            <c:strRef>
              <c:f>'Rs PZT-R'!$AE$17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'Rs PZT-R'!$AF$19:$AR$19</c:f>
              <c:numCache>
                <c:formatCode>0.000</c:formatCode>
                <c:ptCount val="13"/>
                <c:pt idx="0">
                  <c:v>97.438125000000042</c:v>
                </c:pt>
                <c:pt idx="1">
                  <c:v>98.079090909090894</c:v>
                </c:pt>
                <c:pt idx="2">
                  <c:v>97.661249999999967</c:v>
                </c:pt>
                <c:pt idx="3">
                  <c:v>97.831764705882364</c:v>
                </c:pt>
                <c:pt idx="4">
                  <c:v>98.57071428571426</c:v>
                </c:pt>
                <c:pt idx="5">
                  <c:v>99.766153846153799</c:v>
                </c:pt>
                <c:pt idx="6">
                  <c:v>97.62086956521739</c:v>
                </c:pt>
                <c:pt idx="7">
                  <c:v>99.667142857142835</c:v>
                </c:pt>
                <c:pt idx="8">
                  <c:v>100.88666666666666</c:v>
                </c:pt>
                <c:pt idx="9">
                  <c:v>101.3410526315789</c:v>
                </c:pt>
                <c:pt idx="10">
                  <c:v>100.33800000000001</c:v>
                </c:pt>
                <c:pt idx="11">
                  <c:v>100.58800000000001</c:v>
                </c:pt>
                <c:pt idx="12">
                  <c:v>101.11799999999994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C6D-495C-B787-09AFD2CB132F}"/>
            </c:ext>
          </c:extLst>
        </c:ser>
        <c:ser>
          <c:idx val="3"/>
          <c:order val="6"/>
          <c:tx>
            <c:strRef>
              <c:f>'Rs PZT-R'!$A$25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'Rs PZT-R'!$B$25:$N$25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C6D-495C-B787-09AFD2CB132F}"/>
            </c:ext>
          </c:extLst>
        </c:ser>
        <c:ser>
          <c:idx val="4"/>
          <c:order val="7"/>
          <c:tx>
            <c:strRef>
              <c:f>'Rs PZT-R'!$A$26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'Rs PZT-R'!$B$26:$N$26</c:f>
              <c:numCache>
                <c:formatCode>General</c:formatCode>
                <c:ptCount val="13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C6D-495C-B787-09AFD2CB132F}"/>
            </c:ext>
          </c:extLst>
        </c:ser>
        <c:ser>
          <c:idx val="2"/>
          <c:order val="8"/>
          <c:tx>
            <c:strRef>
              <c:f>'Rs PZT-R'!$A$24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'Rs PZT-R'!$B$24:$N$24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C6D-495C-B787-09AFD2CB1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40"/>
          <c:min val="4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'Rs PZT-R'!$A$7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'Rs PZT-R'!$B$8:$N$8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'Rs PZT-R'!$B$10:$N$10</c:f>
              <c:numCache>
                <c:formatCode>0.000</c:formatCode>
                <c:ptCount val="13"/>
                <c:pt idx="0">
                  <c:v>2.4978724298645272</c:v>
                </c:pt>
                <c:pt idx="1">
                  <c:v>2.7225021284098174</c:v>
                </c:pt>
                <c:pt idx="2">
                  <c:v>2.7231356238533704</c:v>
                </c:pt>
                <c:pt idx="3">
                  <c:v>2.8185055245992761</c:v>
                </c:pt>
                <c:pt idx="4">
                  <c:v>3.1810755442059788</c:v>
                </c:pt>
                <c:pt idx="5">
                  <c:v>3.3535329776151985</c:v>
                </c:pt>
                <c:pt idx="6">
                  <c:v>2.9392818447008939</c:v>
                </c:pt>
                <c:pt idx="7">
                  <c:v>2.9217390608651126</c:v>
                </c:pt>
                <c:pt idx="8">
                  <c:v>3.4569712141065669</c:v>
                </c:pt>
                <c:pt idx="9">
                  <c:v>3.4842874487889146</c:v>
                </c:pt>
                <c:pt idx="10">
                  <c:v>3.5625286769124194</c:v>
                </c:pt>
                <c:pt idx="11">
                  <c:v>3.432873905730057</c:v>
                </c:pt>
                <c:pt idx="12">
                  <c:v>3.5218853466984519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5C-4113-BBF0-A9BD0D54DF07}"/>
            </c:ext>
          </c:extLst>
        </c:ser>
        <c:ser>
          <c:idx val="1"/>
          <c:order val="1"/>
          <c:tx>
            <c:strRef>
              <c:f>'Rs PZT-R'!$A$17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'Rs PZT-R'!$B$20:$N$20</c:f>
              <c:numCache>
                <c:formatCode>0.000</c:formatCode>
                <c:ptCount val="13"/>
                <c:pt idx="0">
                  <c:v>4.3103695458950195</c:v>
                </c:pt>
                <c:pt idx="1">
                  <c:v>4.2038774679442046</c:v>
                </c:pt>
                <c:pt idx="2">
                  <c:v>2.8120050979341151</c:v>
                </c:pt>
                <c:pt idx="3">
                  <c:v>4.140337911470497</c:v>
                </c:pt>
                <c:pt idx="4">
                  <c:v>4.5158595194249287</c:v>
                </c:pt>
                <c:pt idx="5">
                  <c:v>3.7707623071051595</c:v>
                </c:pt>
                <c:pt idx="6">
                  <c:v>4.4122030583776608</c:v>
                </c:pt>
                <c:pt idx="7">
                  <c:v>4.3872696527081763</c:v>
                </c:pt>
                <c:pt idx="8">
                  <c:v>3.7344376974262223</c:v>
                </c:pt>
                <c:pt idx="9">
                  <c:v>3.1742414291563539</c:v>
                </c:pt>
                <c:pt idx="10">
                  <c:v>3.8803804635652694</c:v>
                </c:pt>
                <c:pt idx="11">
                  <c:v>3.2922627441606571</c:v>
                </c:pt>
                <c:pt idx="12">
                  <c:v>2.7919584055741282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5C-4113-BBF0-A9BD0D54DF07}"/>
            </c:ext>
          </c:extLst>
        </c:ser>
        <c:ser>
          <c:idx val="5"/>
          <c:order val="2"/>
          <c:tx>
            <c:strRef>
              <c:f>'Rs PZT-R'!$P$7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B05C-4113-BBF0-A9BD0D54DF07}"/>
              </c:ext>
            </c:extLst>
          </c:dPt>
          <c:val>
            <c:numRef>
              <c:f>'Rs PZT-R'!$Q$10:$AC$10</c:f>
              <c:numCache>
                <c:formatCode>0.000</c:formatCode>
                <c:ptCount val="13"/>
                <c:pt idx="4">
                  <c:v>2.1201829568006918</c:v>
                </c:pt>
                <c:pt idx="5">
                  <c:v>2.5438443861616777</c:v>
                </c:pt>
                <c:pt idx="6">
                  <c:v>2.7106562168264561</c:v>
                </c:pt>
                <c:pt idx="9">
                  <c:v>2.6513429968227227</c:v>
                </c:pt>
                <c:pt idx="10">
                  <c:v>2.7132080540388976</c:v>
                </c:pt>
                <c:pt idx="11">
                  <c:v>3.090661682191671</c:v>
                </c:pt>
                <c:pt idx="12">
                  <c:v>2.3007273434122597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5C-4113-BBF0-A9BD0D54DF07}"/>
            </c:ext>
          </c:extLst>
        </c:ser>
        <c:ser>
          <c:idx val="6"/>
          <c:order val="3"/>
          <c:tx>
            <c:strRef>
              <c:f>'Rs PZT-R'!$P$17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'Rs PZT-R'!$Q$20:$AC$20</c:f>
              <c:numCache>
                <c:formatCode>0.000</c:formatCode>
                <c:ptCount val="13"/>
                <c:pt idx="4">
                  <c:v>2.7175620736537147</c:v>
                </c:pt>
                <c:pt idx="5">
                  <c:v>2.7474139127586956</c:v>
                </c:pt>
                <c:pt idx="6">
                  <c:v>1.9873623714366486</c:v>
                </c:pt>
                <c:pt idx="8">
                  <c:v>2.7612001053912358</c:v>
                </c:pt>
                <c:pt idx="9">
                  <c:v>2.7047166655389612</c:v>
                </c:pt>
                <c:pt idx="10">
                  <c:v>2.6743542154693452</c:v>
                </c:pt>
                <c:pt idx="11">
                  <c:v>3.0259293906581286</c:v>
                </c:pt>
                <c:pt idx="12">
                  <c:v>3.0095244036999134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5C-4113-BBF0-A9BD0D54DF07}"/>
            </c:ext>
          </c:extLst>
        </c:ser>
        <c:ser>
          <c:idx val="7"/>
          <c:order val="4"/>
          <c:tx>
            <c:strRef>
              <c:f>'Rs PZT-R'!$AE$7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'Rs PZT-R'!$AF$10:$AR$10</c:f>
              <c:numCache>
                <c:formatCode>0.000</c:formatCode>
                <c:ptCount val="13"/>
                <c:pt idx="0">
                  <c:v>2.480028144460348</c:v>
                </c:pt>
                <c:pt idx="1">
                  <c:v>2.3903336055081006</c:v>
                </c:pt>
                <c:pt idx="2">
                  <c:v>2.4904413222957058</c:v>
                </c:pt>
                <c:pt idx="3">
                  <c:v>2.1448813787788485</c:v>
                </c:pt>
                <c:pt idx="4">
                  <c:v>2.2796012661808005</c:v>
                </c:pt>
                <c:pt idx="5">
                  <c:v>2.2535335635425051</c:v>
                </c:pt>
                <c:pt idx="6">
                  <c:v>2.3122211468194749</c:v>
                </c:pt>
                <c:pt idx="7">
                  <c:v>1.9647445666348626</c:v>
                </c:pt>
                <c:pt idx="8">
                  <c:v>2.0303908803253079</c:v>
                </c:pt>
                <c:pt idx="9">
                  <c:v>2.4376662359844876</c:v>
                </c:pt>
                <c:pt idx="10">
                  <c:v>2.3377196866462269</c:v>
                </c:pt>
                <c:pt idx="11">
                  <c:v>2.7496062160670114</c:v>
                </c:pt>
                <c:pt idx="12">
                  <c:v>2.5336847033718763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5C-4113-BBF0-A9BD0D54DF07}"/>
            </c:ext>
          </c:extLst>
        </c:ser>
        <c:ser>
          <c:idx val="8"/>
          <c:order val="5"/>
          <c:tx>
            <c:strRef>
              <c:f>'Rs PZT-R'!$AE$17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'Rs PZT-R'!$AF$20:$AR$20</c:f>
              <c:numCache>
                <c:formatCode>0.000</c:formatCode>
                <c:ptCount val="13"/>
                <c:pt idx="0">
                  <c:v>2.5455812467190673</c:v>
                </c:pt>
                <c:pt idx="1">
                  <c:v>2.3404733879566133</c:v>
                </c:pt>
                <c:pt idx="2">
                  <c:v>3.4971144888933314</c:v>
                </c:pt>
                <c:pt idx="3">
                  <c:v>3.2434626746463229</c:v>
                </c:pt>
                <c:pt idx="4">
                  <c:v>2.6617324489907457</c:v>
                </c:pt>
                <c:pt idx="5">
                  <c:v>3.4999125979375738</c:v>
                </c:pt>
                <c:pt idx="6">
                  <c:v>2.9980341638382479</c:v>
                </c:pt>
                <c:pt idx="7">
                  <c:v>3.2193981040105752</c:v>
                </c:pt>
                <c:pt idx="8">
                  <c:v>2.9186765915825603</c:v>
                </c:pt>
                <c:pt idx="9">
                  <c:v>3.0150941174195203</c:v>
                </c:pt>
                <c:pt idx="10">
                  <c:v>2.9926233693654933</c:v>
                </c:pt>
                <c:pt idx="11">
                  <c:v>3.0411257188060952</c:v>
                </c:pt>
                <c:pt idx="12">
                  <c:v>3.0791149691573056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5C-4113-BBF0-A9BD0D54DF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'Rs PZT-R'!$A$7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'Rs PZT-R'!$B$8:$N$8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'Rs PZT-R'!$B$13:$N$13</c:f>
              <c:numCache>
                <c:formatCode>0.00</c:formatCode>
                <c:ptCount val="13"/>
                <c:pt idx="0">
                  <c:v>4.891678106816113</c:v>
                </c:pt>
                <c:pt idx="1">
                  <c:v>4.4742542308980857</c:v>
                </c:pt>
                <c:pt idx="2">
                  <c:v>4.2903971550270539</c:v>
                </c:pt>
                <c:pt idx="3">
                  <c:v>4.4045107673860011</c:v>
                </c:pt>
                <c:pt idx="4">
                  <c:v>3.6702687932439062</c:v>
                </c:pt>
                <c:pt idx="5">
                  <c:v>3.6131049694591661</c:v>
                </c:pt>
                <c:pt idx="6">
                  <c:v>4.298156056816544</c:v>
                </c:pt>
                <c:pt idx="7">
                  <c:v>4.2094535052494191</c:v>
                </c:pt>
                <c:pt idx="8">
                  <c:v>3.5022425022652519</c:v>
                </c:pt>
                <c:pt idx="9">
                  <c:v>3.636898558528693</c:v>
                </c:pt>
                <c:pt idx="10">
                  <c:v>3.5648268776336356</c:v>
                </c:pt>
                <c:pt idx="11">
                  <c:v>3.4692575773449579</c:v>
                </c:pt>
                <c:pt idx="12">
                  <c:v>3.497855951101859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6F-47A1-9156-2F19A3C99572}"/>
            </c:ext>
          </c:extLst>
        </c:ser>
        <c:ser>
          <c:idx val="1"/>
          <c:order val="1"/>
          <c:tx>
            <c:strRef>
              <c:f>'Rs PZT-R'!$A$17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'Rs PZT-R'!$B$23:$N$23</c:f>
              <c:numCache>
                <c:formatCode>0.00</c:formatCode>
                <c:ptCount val="13"/>
                <c:pt idx="0">
                  <c:v>2.9889396271611712</c:v>
                </c:pt>
                <c:pt idx="1">
                  <c:v>2.8607376327910772</c:v>
                </c:pt>
                <c:pt idx="2">
                  <c:v>4.8335277812583959</c:v>
                </c:pt>
                <c:pt idx="3">
                  <c:v>3.0243354772185875</c:v>
                </c:pt>
                <c:pt idx="4">
                  <c:v>2.5900253154198873</c:v>
                </c:pt>
                <c:pt idx="5">
                  <c:v>3.1526704804735406</c:v>
                </c:pt>
                <c:pt idx="6">
                  <c:v>2.8561735208291439</c:v>
                </c:pt>
                <c:pt idx="7">
                  <c:v>2.869995564706632</c:v>
                </c:pt>
                <c:pt idx="8">
                  <c:v>3.3333546136770247</c:v>
                </c:pt>
                <c:pt idx="9">
                  <c:v>4.0879699900938302</c:v>
                </c:pt>
                <c:pt idx="10">
                  <c:v>3.2365743263759672</c:v>
                </c:pt>
                <c:pt idx="11">
                  <c:v>3.6957261715767391</c:v>
                </c:pt>
                <c:pt idx="12">
                  <c:v>4.2545425187606822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6F-47A1-9156-2F19A3C99572}"/>
            </c:ext>
          </c:extLst>
        </c:ser>
        <c:ser>
          <c:idx val="5"/>
          <c:order val="2"/>
          <c:tx>
            <c:strRef>
              <c:f>'Rs PZT-R'!$P$7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616F-47A1-9156-2F19A3C99572}"/>
              </c:ext>
            </c:extLst>
          </c:dPt>
          <c:val>
            <c:numRef>
              <c:f>'Rs PZT-R'!$Q$13:$AC$13</c:f>
              <c:numCache>
                <c:formatCode>0.00</c:formatCode>
                <c:ptCount val="13"/>
                <c:pt idx="4">
                  <c:v>5.4965120221021655</c:v>
                </c:pt>
                <c:pt idx="5">
                  <c:v>4.7658346291219038</c:v>
                </c:pt>
                <c:pt idx="6">
                  <c:v>4.3916889572578102</c:v>
                </c:pt>
                <c:pt idx="9">
                  <c:v>4.3189851802779655</c:v>
                </c:pt>
                <c:pt idx="10">
                  <c:v>4.3547991732103313</c:v>
                </c:pt>
                <c:pt idx="11">
                  <c:v>3.7068054221183369</c:v>
                </c:pt>
                <c:pt idx="12">
                  <c:v>5.0526050815851304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6F-47A1-9156-2F19A3C99572}"/>
            </c:ext>
          </c:extLst>
        </c:ser>
        <c:ser>
          <c:idx val="6"/>
          <c:order val="3"/>
          <c:tx>
            <c:strRef>
              <c:f>'Rs PZT-R'!$P$17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'Rs PZT-R'!$Q$23:$AC$23</c:f>
              <c:numCache>
                <c:formatCode>0.00</c:formatCode>
                <c:ptCount val="13"/>
                <c:pt idx="4">
                  <c:v>5.0128263117652478</c:v>
                </c:pt>
                <c:pt idx="5">
                  <c:v>5.0615381564090418</c:v>
                </c:pt>
                <c:pt idx="6">
                  <c:v>7.2804482447906285</c:v>
                </c:pt>
                <c:pt idx="8">
                  <c:v>5.1512172692211831</c:v>
                </c:pt>
                <c:pt idx="9">
                  <c:v>5.1801140279323334</c:v>
                </c:pt>
                <c:pt idx="10">
                  <c:v>5.3049567074058928</c:v>
                </c:pt>
                <c:pt idx="11">
                  <c:v>4.7930177677341286</c:v>
                </c:pt>
                <c:pt idx="12">
                  <c:v>4.7733640364884602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16F-47A1-9156-2F19A3C99572}"/>
            </c:ext>
          </c:extLst>
        </c:ser>
        <c:ser>
          <c:idx val="7"/>
          <c:order val="4"/>
          <c:tx>
            <c:strRef>
              <c:f>'Rs PZT-R'!$AE$7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'Rs PZT-R'!$AF$13:$AR$13</c:f>
              <c:numCache>
                <c:formatCode>0.00</c:formatCode>
                <c:ptCount val="13"/>
                <c:pt idx="0">
                  <c:v>4.3155424226024515</c:v>
                </c:pt>
                <c:pt idx="1">
                  <c:v>4.5815843973742041</c:v>
                </c:pt>
                <c:pt idx="2">
                  <c:v>4.4322800278458665</c:v>
                </c:pt>
                <c:pt idx="3">
                  <c:v>5.1749108376298452</c:v>
                </c:pt>
                <c:pt idx="4">
                  <c:v>4.8776805100198439</c:v>
                </c:pt>
                <c:pt idx="5">
                  <c:v>4.9509284058741363</c:v>
                </c:pt>
                <c:pt idx="6">
                  <c:v>5.0948485973631827</c:v>
                </c:pt>
                <c:pt idx="7">
                  <c:v>5.6226138438549649</c:v>
                </c:pt>
                <c:pt idx="8">
                  <c:v>5.6035812747727842</c:v>
                </c:pt>
                <c:pt idx="9">
                  <c:v>5.0659304529687876</c:v>
                </c:pt>
                <c:pt idx="10">
                  <c:v>5.6114512252833633</c:v>
                </c:pt>
                <c:pt idx="11">
                  <c:v>4.5566524860135296</c:v>
                </c:pt>
                <c:pt idx="12">
                  <c:v>4.7116820221472215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16F-47A1-9156-2F19A3C99572}"/>
            </c:ext>
          </c:extLst>
        </c:ser>
        <c:ser>
          <c:idx val="8"/>
          <c:order val="5"/>
          <c:tx>
            <c:strRef>
              <c:f>'Rs PZT-R'!$AE$17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'Rs PZT-R'!$AF$23:$AR$23</c:f>
              <c:numCache>
                <c:formatCode>0.00</c:formatCode>
                <c:ptCount val="13"/>
                <c:pt idx="0">
                  <c:v>4.902367589360721</c:v>
                </c:pt>
                <c:pt idx="1">
                  <c:v>5.4232747820782299</c:v>
                </c:pt>
                <c:pt idx="2">
                  <c:v>3.589745214195903</c:v>
                </c:pt>
                <c:pt idx="3">
                  <c:v>3.8880016514046116</c:v>
                </c:pt>
                <c:pt idx="4">
                  <c:v>4.8302768998363188</c:v>
                </c:pt>
                <c:pt idx="5">
                  <c:v>3.7873473249576928</c:v>
                </c:pt>
                <c:pt idx="6">
                  <c:v>4.1828375427909386</c:v>
                </c:pt>
                <c:pt idx="7">
                  <c:v>4.1070972042597411</c:v>
                </c:pt>
                <c:pt idx="8">
                  <c:v>4.6695440420478551</c:v>
                </c:pt>
                <c:pt idx="9">
                  <c:v>4.570454632768457</c:v>
                </c:pt>
                <c:pt idx="10">
                  <c:v>4.4930478514744978</c:v>
                </c:pt>
                <c:pt idx="11">
                  <c:v>4.44879119915002</c:v>
                </c:pt>
                <c:pt idx="12">
                  <c:v>4.4512790646953491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16F-47A1-9156-2F19A3C99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5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  <c:majorUnit val="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'Dimple X'!$A$7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'Dimple X'!$B$8:$N$8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'Dimple X'!$B$9:$N$9</c:f>
              <c:numCache>
                <c:formatCode>0.000</c:formatCode>
                <c:ptCount val="13"/>
                <c:pt idx="0">
                  <c:v>1.3613612121212126</c:v>
                </c:pt>
                <c:pt idx="1">
                  <c:v>1.3626985000000003</c:v>
                </c:pt>
                <c:pt idx="2">
                  <c:v>1.3616378571428567</c:v>
                </c:pt>
                <c:pt idx="3">
                  <c:v>1.3622927586206892</c:v>
                </c:pt>
                <c:pt idx="4">
                  <c:v>1.3623627586206888</c:v>
                </c:pt>
                <c:pt idx="5">
                  <c:v>1.3622594117647058</c:v>
                </c:pt>
                <c:pt idx="6">
                  <c:v>1.3618861904761914</c:v>
                </c:pt>
                <c:pt idx="7">
                  <c:v>1.3609174193548392</c:v>
                </c:pt>
                <c:pt idx="8">
                  <c:v>1.3605945454545456</c:v>
                </c:pt>
                <c:pt idx="9">
                  <c:v>1.3611077142857142</c:v>
                </c:pt>
                <c:pt idx="10">
                  <c:v>1.3623087878787881</c:v>
                </c:pt>
                <c:pt idx="11">
                  <c:v>1.3616407142857145</c:v>
                </c:pt>
                <c:pt idx="12">
                  <c:v>1.3628300000000002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5-4A41-8B3E-C1FFBDA7A4C2}"/>
            </c:ext>
          </c:extLst>
        </c:ser>
        <c:ser>
          <c:idx val="1"/>
          <c:order val="1"/>
          <c:tx>
            <c:strRef>
              <c:f>'Dimple X'!$A$17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'Dimple X'!$B$19:$N$19</c:f>
              <c:numCache>
                <c:formatCode>0.000</c:formatCode>
                <c:ptCount val="13"/>
                <c:pt idx="0">
                  <c:v>1.3617933333333332</c:v>
                </c:pt>
                <c:pt idx="1">
                  <c:v>1.3625714285714283</c:v>
                </c:pt>
                <c:pt idx="2">
                  <c:v>1.3619499999999998</c:v>
                </c:pt>
                <c:pt idx="3">
                  <c:v>1.3618681249999987</c:v>
                </c:pt>
                <c:pt idx="4">
                  <c:v>1.3620542857142866</c:v>
                </c:pt>
                <c:pt idx="5">
                  <c:v>1.3619382608695647</c:v>
                </c:pt>
                <c:pt idx="6">
                  <c:v>1.3616636842105259</c:v>
                </c:pt>
                <c:pt idx="7">
                  <c:v>1.361427333333332</c:v>
                </c:pt>
                <c:pt idx="8">
                  <c:v>1.360774102564102</c:v>
                </c:pt>
                <c:pt idx="9">
                  <c:v>1.3604113888888885</c:v>
                </c:pt>
                <c:pt idx="10">
                  <c:v>1.3614329032258059</c:v>
                </c:pt>
                <c:pt idx="11">
                  <c:v>1.3620197619047614</c:v>
                </c:pt>
                <c:pt idx="12">
                  <c:v>1.3618800000000006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5-4A41-8B3E-C1FFBDA7A4C2}"/>
            </c:ext>
          </c:extLst>
        </c:ser>
        <c:ser>
          <c:idx val="5"/>
          <c:order val="2"/>
          <c:tx>
            <c:strRef>
              <c:f>'Dimple X'!$P$7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0365-4A41-8B3E-C1FFBDA7A4C2}"/>
              </c:ext>
            </c:extLst>
          </c:dPt>
          <c:val>
            <c:numRef>
              <c:f>'Dimple X'!$Q$9:$AC$9</c:f>
              <c:numCache>
                <c:formatCode>0.000</c:formatCode>
                <c:ptCount val="13"/>
                <c:pt idx="4">
                  <c:v>1.3612333333333335</c:v>
                </c:pt>
                <c:pt idx="5">
                  <c:v>1.3622337499999995</c:v>
                </c:pt>
                <c:pt idx="6">
                  <c:v>1.3628800000000001</c:v>
                </c:pt>
                <c:pt idx="9">
                  <c:v>1.3614140000000006</c:v>
                </c:pt>
                <c:pt idx="10">
                  <c:v>1.3625914285714291</c:v>
                </c:pt>
                <c:pt idx="11">
                  <c:v>1.3627744444444441</c:v>
                </c:pt>
                <c:pt idx="12">
                  <c:v>1.3627166666666666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65-4A41-8B3E-C1FFBDA7A4C2}"/>
            </c:ext>
          </c:extLst>
        </c:ser>
        <c:ser>
          <c:idx val="6"/>
          <c:order val="3"/>
          <c:tx>
            <c:strRef>
              <c:f>'Dimple X'!$P$17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'Dimple X'!$Q$19:$AC$19</c:f>
              <c:numCache>
                <c:formatCode>0.000</c:formatCode>
                <c:ptCount val="13"/>
                <c:pt idx="4">
                  <c:v>1.3621486666666653</c:v>
                </c:pt>
                <c:pt idx="5">
                  <c:v>1.3618657894736843</c:v>
                </c:pt>
                <c:pt idx="6">
                  <c:v>1.3619333333333334</c:v>
                </c:pt>
                <c:pt idx="8">
                  <c:v>1.3610181250000006</c:v>
                </c:pt>
                <c:pt idx="9">
                  <c:v>1.3616166666666669</c:v>
                </c:pt>
                <c:pt idx="10">
                  <c:v>1.3631020000000003</c:v>
                </c:pt>
                <c:pt idx="11">
                  <c:v>1.3621368421052629</c:v>
                </c:pt>
                <c:pt idx="12">
                  <c:v>1.3622446666666665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365-4A41-8B3E-C1FFBDA7A4C2}"/>
            </c:ext>
          </c:extLst>
        </c:ser>
        <c:ser>
          <c:idx val="7"/>
          <c:order val="4"/>
          <c:tx>
            <c:strRef>
              <c:f>'Dimple X'!$AE$7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'Dimple X'!$AF$9:$AR$9</c:f>
              <c:numCache>
                <c:formatCode>0.000</c:formatCode>
                <c:ptCount val="13"/>
                <c:pt idx="0">
                  <c:v>1.3615826666666668</c:v>
                </c:pt>
                <c:pt idx="1">
                  <c:v>1.3612036363636364</c:v>
                </c:pt>
                <c:pt idx="2">
                  <c:v>1.3613719999999996</c:v>
                </c:pt>
                <c:pt idx="3">
                  <c:v>1.3616670967741933</c:v>
                </c:pt>
                <c:pt idx="4">
                  <c:v>1.3622783333333339</c:v>
                </c:pt>
                <c:pt idx="5">
                  <c:v>1.361852499999999</c:v>
                </c:pt>
                <c:pt idx="6">
                  <c:v>1.3614058333333319</c:v>
                </c:pt>
                <c:pt idx="7">
                  <c:v>1.3612490000000002</c:v>
                </c:pt>
                <c:pt idx="8">
                  <c:v>1.3607233333333331</c:v>
                </c:pt>
                <c:pt idx="9">
                  <c:v>1.3615109523809525</c:v>
                </c:pt>
                <c:pt idx="10">
                  <c:v>1.3609660000000003</c:v>
                </c:pt>
                <c:pt idx="11">
                  <c:v>1.3611219999999999</c:v>
                </c:pt>
                <c:pt idx="12">
                  <c:v>1.3609037500000001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365-4A41-8B3E-C1FFBDA7A4C2}"/>
            </c:ext>
          </c:extLst>
        </c:ser>
        <c:ser>
          <c:idx val="8"/>
          <c:order val="5"/>
          <c:tx>
            <c:strRef>
              <c:f>'Dimple X'!$AE$17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'Dimple X'!$AF$19:$AR$19</c:f>
              <c:numCache>
                <c:formatCode>0.000</c:formatCode>
                <c:ptCount val="13"/>
                <c:pt idx="0">
                  <c:v>1.3617825000000001</c:v>
                </c:pt>
                <c:pt idx="1">
                  <c:v>1.3617745454545449</c:v>
                </c:pt>
                <c:pt idx="2">
                  <c:v>1.3613087499999996</c:v>
                </c:pt>
                <c:pt idx="3">
                  <c:v>1.3606329411764704</c:v>
                </c:pt>
                <c:pt idx="4">
                  <c:v>1.3602542857142859</c:v>
                </c:pt>
                <c:pt idx="5">
                  <c:v>1.3603176923076925</c:v>
                </c:pt>
                <c:pt idx="6">
                  <c:v>1.3612269565217396</c:v>
                </c:pt>
                <c:pt idx="7">
                  <c:v>1.3616935714285712</c:v>
                </c:pt>
                <c:pt idx="8">
                  <c:v>1.3618419047619046</c:v>
                </c:pt>
                <c:pt idx="9">
                  <c:v>1.3616052631578948</c:v>
                </c:pt>
                <c:pt idx="10">
                  <c:v>1.3619506666666665</c:v>
                </c:pt>
                <c:pt idx="11">
                  <c:v>1.3615353333333327</c:v>
                </c:pt>
                <c:pt idx="12">
                  <c:v>1.3613753333333334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365-4A41-8B3E-C1FFBDA7A4C2}"/>
            </c:ext>
          </c:extLst>
        </c:ser>
        <c:ser>
          <c:idx val="3"/>
          <c:order val="6"/>
          <c:tx>
            <c:strRef>
              <c:f>'Dimple X'!$A$25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'Dimple X'!$B$25:$N$25</c:f>
              <c:numCache>
                <c:formatCode>General</c:formatCode>
                <c:ptCount val="13"/>
                <c:pt idx="0">
                  <c:v>1.3740000000000001</c:v>
                </c:pt>
                <c:pt idx="1">
                  <c:v>1.3740000000000001</c:v>
                </c:pt>
                <c:pt idx="2">
                  <c:v>1.3740000000000001</c:v>
                </c:pt>
                <c:pt idx="3">
                  <c:v>1.3740000000000001</c:v>
                </c:pt>
                <c:pt idx="4">
                  <c:v>1.3740000000000001</c:v>
                </c:pt>
                <c:pt idx="5">
                  <c:v>1.3740000000000001</c:v>
                </c:pt>
                <c:pt idx="6">
                  <c:v>1.3740000000000001</c:v>
                </c:pt>
                <c:pt idx="7">
                  <c:v>1.3740000000000001</c:v>
                </c:pt>
                <c:pt idx="8">
                  <c:v>1.3740000000000001</c:v>
                </c:pt>
                <c:pt idx="9">
                  <c:v>1.3740000000000001</c:v>
                </c:pt>
                <c:pt idx="10">
                  <c:v>1.3740000000000001</c:v>
                </c:pt>
                <c:pt idx="11">
                  <c:v>1.3740000000000001</c:v>
                </c:pt>
                <c:pt idx="12">
                  <c:v>1.3740000000000001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365-4A41-8B3E-C1FFBDA7A4C2}"/>
            </c:ext>
          </c:extLst>
        </c:ser>
        <c:ser>
          <c:idx val="4"/>
          <c:order val="7"/>
          <c:tx>
            <c:strRef>
              <c:f>'Dimple X'!$A$26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'Dimple X'!$B$26:$N$26</c:f>
              <c:numCache>
                <c:formatCode>General</c:formatCode>
                <c:ptCount val="13"/>
                <c:pt idx="0">
                  <c:v>1.35</c:v>
                </c:pt>
                <c:pt idx="1">
                  <c:v>1.35</c:v>
                </c:pt>
                <c:pt idx="2">
                  <c:v>1.35</c:v>
                </c:pt>
                <c:pt idx="3">
                  <c:v>1.35</c:v>
                </c:pt>
                <c:pt idx="4">
                  <c:v>1.35</c:v>
                </c:pt>
                <c:pt idx="5">
                  <c:v>1.35</c:v>
                </c:pt>
                <c:pt idx="6">
                  <c:v>1.35</c:v>
                </c:pt>
                <c:pt idx="7">
                  <c:v>1.35</c:v>
                </c:pt>
                <c:pt idx="8">
                  <c:v>1.35</c:v>
                </c:pt>
                <c:pt idx="9">
                  <c:v>1.35</c:v>
                </c:pt>
                <c:pt idx="10">
                  <c:v>1.35</c:v>
                </c:pt>
                <c:pt idx="11">
                  <c:v>1.35</c:v>
                </c:pt>
                <c:pt idx="12">
                  <c:v>1.35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365-4A41-8B3E-C1FFBDA7A4C2}"/>
            </c:ext>
          </c:extLst>
        </c:ser>
        <c:ser>
          <c:idx val="2"/>
          <c:order val="8"/>
          <c:tx>
            <c:strRef>
              <c:f>'Dimple X'!$A$24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'Dimple X'!$B$24:$N$24</c:f>
              <c:numCache>
                <c:formatCode>General</c:formatCode>
                <c:ptCount val="13"/>
                <c:pt idx="0">
                  <c:v>1.3620000000000001</c:v>
                </c:pt>
                <c:pt idx="1">
                  <c:v>1.3620000000000001</c:v>
                </c:pt>
                <c:pt idx="2">
                  <c:v>1.3620000000000001</c:v>
                </c:pt>
                <c:pt idx="3">
                  <c:v>1.3620000000000001</c:v>
                </c:pt>
                <c:pt idx="4">
                  <c:v>1.3620000000000001</c:v>
                </c:pt>
                <c:pt idx="5">
                  <c:v>1.3620000000000001</c:v>
                </c:pt>
                <c:pt idx="6">
                  <c:v>1.3620000000000001</c:v>
                </c:pt>
                <c:pt idx="7">
                  <c:v>1.3620000000000001</c:v>
                </c:pt>
                <c:pt idx="8">
                  <c:v>1.3620000000000001</c:v>
                </c:pt>
                <c:pt idx="9">
                  <c:v>1.3620000000000001</c:v>
                </c:pt>
                <c:pt idx="10">
                  <c:v>1.3620000000000001</c:v>
                </c:pt>
                <c:pt idx="11">
                  <c:v>1.3620000000000001</c:v>
                </c:pt>
                <c:pt idx="12">
                  <c:v>1.3620000000000001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365-4A41-8B3E-C1FFBDA7A4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1.34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'Dimple X'!$A$7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'Dimple X'!$B$8:$N$8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'Dimple X'!$B$10:$N$10</c:f>
              <c:numCache>
                <c:formatCode>0.000</c:formatCode>
                <c:ptCount val="13"/>
                <c:pt idx="0">
                  <c:v>1.1576145622030987E-3</c:v>
                </c:pt>
                <c:pt idx="1">
                  <c:v>9.1324577151824949E-4</c:v>
                </c:pt>
                <c:pt idx="2">
                  <c:v>1.6548801976740447E-3</c:v>
                </c:pt>
                <c:pt idx="3">
                  <c:v>1.1759628214579646E-3</c:v>
                </c:pt>
                <c:pt idx="4">
                  <c:v>9.3881651387517796E-4</c:v>
                </c:pt>
                <c:pt idx="5">
                  <c:v>1.1993833257098949E-3</c:v>
                </c:pt>
                <c:pt idx="6">
                  <c:v>1.4048956650135728E-3</c:v>
                </c:pt>
                <c:pt idx="7">
                  <c:v>1.7521008522308104E-3</c:v>
                </c:pt>
                <c:pt idx="8">
                  <c:v>1.9844493973136257E-3</c:v>
                </c:pt>
                <c:pt idx="9">
                  <c:v>1.1355030838254006E-3</c:v>
                </c:pt>
                <c:pt idx="10">
                  <c:v>1.2823379521642712E-3</c:v>
                </c:pt>
                <c:pt idx="11">
                  <c:v>1.3608345271548085E-3</c:v>
                </c:pt>
                <c:pt idx="12">
                  <c:v>1.5909556200429467E-3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6C-4EF9-8537-B6E850D5BE54}"/>
            </c:ext>
          </c:extLst>
        </c:ser>
        <c:ser>
          <c:idx val="1"/>
          <c:order val="1"/>
          <c:tx>
            <c:strRef>
              <c:f>'Dimple X'!$A$17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'Dimple X'!$B$20:$N$20</c:f>
              <c:numCache>
                <c:formatCode>0.000</c:formatCode>
                <c:ptCount val="13"/>
                <c:pt idx="0">
                  <c:v>1.4164098342790375E-3</c:v>
                </c:pt>
                <c:pt idx="1">
                  <c:v>1.263850049762507E-3</c:v>
                </c:pt>
                <c:pt idx="2">
                  <c:v>9.3789001549192061E-4</c:v>
                </c:pt>
                <c:pt idx="3">
                  <c:v>9.0743165584596434E-4</c:v>
                </c:pt>
                <c:pt idx="4">
                  <c:v>1.0565292084244338E-3</c:v>
                </c:pt>
                <c:pt idx="5">
                  <c:v>1.0634115495844695E-3</c:v>
                </c:pt>
                <c:pt idx="6">
                  <c:v>1.0866652069729456E-3</c:v>
                </c:pt>
                <c:pt idx="7">
                  <c:v>8.6919765921885165E-4</c:v>
                </c:pt>
                <c:pt idx="8">
                  <c:v>1.0987588650100452E-3</c:v>
                </c:pt>
                <c:pt idx="9">
                  <c:v>1.1243856949297061E-3</c:v>
                </c:pt>
                <c:pt idx="10">
                  <c:v>1.747512691081582E-3</c:v>
                </c:pt>
                <c:pt idx="11">
                  <c:v>1.1183498500422068E-3</c:v>
                </c:pt>
                <c:pt idx="12">
                  <c:v>1.2391871428829913E-3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6C-4EF9-8537-B6E850D5BE54}"/>
            </c:ext>
          </c:extLst>
        </c:ser>
        <c:ser>
          <c:idx val="5"/>
          <c:order val="2"/>
          <c:tx>
            <c:strRef>
              <c:f>'Dimple X'!$P$7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976C-4EF9-8537-B6E850D5BE54}"/>
              </c:ext>
            </c:extLst>
          </c:dPt>
          <c:val>
            <c:numRef>
              <c:f>'Dimple X'!$Q$10:$AC$10</c:f>
              <c:numCache>
                <c:formatCode>0.000</c:formatCode>
                <c:ptCount val="13"/>
                <c:pt idx="4">
                  <c:v>1.1581159238164436E-3</c:v>
                </c:pt>
                <c:pt idx="5">
                  <c:v>8.2285646822248927E-4</c:v>
                </c:pt>
                <c:pt idx="6">
                  <c:v>1.0240064195535181E-3</c:v>
                </c:pt>
                <c:pt idx="9">
                  <c:v>9.5334311097754231E-4</c:v>
                </c:pt>
                <c:pt idx="10">
                  <c:v>1.421392857985346E-3</c:v>
                </c:pt>
                <c:pt idx="11">
                  <c:v>1.3099585145131421E-3</c:v>
                </c:pt>
                <c:pt idx="12">
                  <c:v>1.0404836682918631E-3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6C-4EF9-8537-B6E850D5BE54}"/>
            </c:ext>
          </c:extLst>
        </c:ser>
        <c:ser>
          <c:idx val="6"/>
          <c:order val="3"/>
          <c:tx>
            <c:strRef>
              <c:f>'Dimple X'!$P$17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'Dimple X'!$Q$20:$AC$20</c:f>
              <c:numCache>
                <c:formatCode>0.000</c:formatCode>
                <c:ptCount val="13"/>
                <c:pt idx="4">
                  <c:v>9.1634938580653625E-4</c:v>
                </c:pt>
                <c:pt idx="5">
                  <c:v>8.1593790476904232E-4</c:v>
                </c:pt>
                <c:pt idx="6">
                  <c:v>7.2270246337945209E-4</c:v>
                </c:pt>
                <c:pt idx="8">
                  <c:v>9.3431250579801596E-4</c:v>
                </c:pt>
                <c:pt idx="9">
                  <c:v>9.9262644664034139E-4</c:v>
                </c:pt>
                <c:pt idx="10">
                  <c:v>1.0632652001763385E-3</c:v>
                </c:pt>
                <c:pt idx="11">
                  <c:v>1.0127287912205154E-3</c:v>
                </c:pt>
                <c:pt idx="12">
                  <c:v>8.7405071548728663E-4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76C-4EF9-8537-B6E850D5BE54}"/>
            </c:ext>
          </c:extLst>
        </c:ser>
        <c:ser>
          <c:idx val="7"/>
          <c:order val="4"/>
          <c:tx>
            <c:strRef>
              <c:f>'Dimple X'!$AE$7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'Dimple X'!$AF$10:$AR$10</c:f>
              <c:numCache>
                <c:formatCode>0.000</c:formatCode>
                <c:ptCount val="13"/>
                <c:pt idx="0">
                  <c:v>1.1595964738230866E-3</c:v>
                </c:pt>
                <c:pt idx="1">
                  <c:v>1.7830973604463186E-3</c:v>
                </c:pt>
                <c:pt idx="2">
                  <c:v>1.1020715113646909E-3</c:v>
                </c:pt>
                <c:pt idx="3">
                  <c:v>1.1386479052337142E-3</c:v>
                </c:pt>
                <c:pt idx="4">
                  <c:v>1.1818077118495745E-3</c:v>
                </c:pt>
                <c:pt idx="5">
                  <c:v>1.2277683390361702E-3</c:v>
                </c:pt>
                <c:pt idx="6">
                  <c:v>1.2707060491393739E-3</c:v>
                </c:pt>
                <c:pt idx="7">
                  <c:v>1.0007567843457882E-3</c:v>
                </c:pt>
                <c:pt idx="8">
                  <c:v>1.4089523520909094E-3</c:v>
                </c:pt>
                <c:pt idx="9">
                  <c:v>1.1203741888674657E-3</c:v>
                </c:pt>
                <c:pt idx="10">
                  <c:v>1.0914007309671175E-3</c:v>
                </c:pt>
                <c:pt idx="11">
                  <c:v>1.3186754909776104E-3</c:v>
                </c:pt>
                <c:pt idx="12">
                  <c:v>1.3203719458818022E-3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76C-4EF9-8537-B6E850D5BE54}"/>
            </c:ext>
          </c:extLst>
        </c:ser>
        <c:ser>
          <c:idx val="8"/>
          <c:order val="5"/>
          <c:tx>
            <c:strRef>
              <c:f>'Dimple X'!$AE$17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'Dimple X'!$AF$20:$AR$20</c:f>
              <c:numCache>
                <c:formatCode>0.000</c:formatCode>
                <c:ptCount val="13"/>
                <c:pt idx="0">
                  <c:v>1.0044273063972687E-3</c:v>
                </c:pt>
                <c:pt idx="1">
                  <c:v>1.0565163773993652E-3</c:v>
                </c:pt>
                <c:pt idx="2">
                  <c:v>1.2065016479123024E-3</c:v>
                </c:pt>
                <c:pt idx="3">
                  <c:v>9.9969086763801061E-4</c:v>
                </c:pt>
                <c:pt idx="4">
                  <c:v>1.0928394425881918E-3</c:v>
                </c:pt>
                <c:pt idx="5">
                  <c:v>8.2832280198087346E-4</c:v>
                </c:pt>
                <c:pt idx="6">
                  <c:v>1.3322222128092005E-3</c:v>
                </c:pt>
                <c:pt idx="7">
                  <c:v>1.0450438505333333E-3</c:v>
                </c:pt>
                <c:pt idx="8">
                  <c:v>1.0560177025104771E-3</c:v>
                </c:pt>
                <c:pt idx="9">
                  <c:v>1.0695267628811754E-3</c:v>
                </c:pt>
                <c:pt idx="10">
                  <c:v>1.1998180324373844E-3</c:v>
                </c:pt>
                <c:pt idx="11">
                  <c:v>1.2021310309862044E-3</c:v>
                </c:pt>
                <c:pt idx="12">
                  <c:v>1.0586769422297646E-3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76C-4EF9-8537-B6E850D5B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.000000000000001E-3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'Dimple X'!$A$7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'Dimple X'!$B$8:$N$8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'Dimple X'!$B$13:$N$13</c:f>
              <c:numCache>
                <c:formatCode>0.00</c:formatCode>
                <c:ptCount val="13"/>
                <c:pt idx="0">
                  <c:v>3.2714435622367577</c:v>
                </c:pt>
                <c:pt idx="1">
                  <c:v>4.1250305056477758</c:v>
                </c:pt>
                <c:pt idx="2">
                  <c:v>2.3441489720753896</c:v>
                </c:pt>
                <c:pt idx="3">
                  <c:v>3.31848398767012</c:v>
                </c:pt>
                <c:pt idx="4">
                  <c:v>4.1318834963380198</c:v>
                </c:pt>
                <c:pt idx="5">
                  <c:v>3.2629513249639568</c:v>
                </c:pt>
                <c:pt idx="6">
                  <c:v>2.8201834418967318</c:v>
                </c:pt>
                <c:pt idx="7">
                  <c:v>2.077015019034409</c:v>
                </c:pt>
                <c:pt idx="8">
                  <c:v>1.7795944589445472</c:v>
                </c:pt>
                <c:pt idx="9">
                  <c:v>3.2607321647227616</c:v>
                </c:pt>
                <c:pt idx="10">
                  <c:v>3.0390356149822946</c:v>
                </c:pt>
                <c:pt idx="11">
                  <c:v>2.8513665826445727</c:v>
                </c:pt>
                <c:pt idx="12">
                  <c:v>2.340312505532236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95-4F1C-9CD6-90E53C9E8153}"/>
            </c:ext>
          </c:extLst>
        </c:ser>
        <c:ser>
          <c:idx val="1"/>
          <c:order val="1"/>
          <c:tx>
            <c:strRef>
              <c:f>'Dimple X'!$A$17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'Dimple X'!$B$23:$N$23</c:f>
              <c:numCache>
                <c:formatCode>0.00</c:formatCode>
                <c:ptCount val="13"/>
                <c:pt idx="0">
                  <c:v>2.775405123554509</c:v>
                </c:pt>
                <c:pt idx="1">
                  <c:v>3.0142213550094694</c:v>
                </c:pt>
                <c:pt idx="2">
                  <c:v>4.2471220159476593</c:v>
                </c:pt>
                <c:pt idx="3">
                  <c:v>4.3596028870935957</c:v>
                </c:pt>
                <c:pt idx="4">
                  <c:v>3.768854405684249</c:v>
                </c:pt>
                <c:pt idx="5">
                  <c:v>3.742126264671322</c:v>
                </c:pt>
                <c:pt idx="6">
                  <c:v>3.5778220484965977</c:v>
                </c:pt>
                <c:pt idx="7">
                  <c:v>4.3823301532287653</c:v>
                </c:pt>
                <c:pt idx="8">
                  <c:v>3.2685675044218914</c:v>
                </c:pt>
                <c:pt idx="9">
                  <c:v>3.0865413697563593</c:v>
                </c:pt>
                <c:pt idx="10">
                  <c:v>2.1807954593889454</c:v>
                </c:pt>
                <c:pt idx="11">
                  <c:v>3.570808095751254</c:v>
                </c:pt>
                <c:pt idx="12">
                  <c:v>3.1956432268875656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95-4F1C-9CD6-90E53C9E8153}"/>
            </c:ext>
          </c:extLst>
        </c:ser>
        <c:ser>
          <c:idx val="5"/>
          <c:order val="2"/>
          <c:tx>
            <c:strRef>
              <c:f>'Dimple X'!$P$7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0895-4F1C-9CD6-90E53C9E8153}"/>
              </c:ext>
            </c:extLst>
          </c:dPt>
          <c:val>
            <c:numRef>
              <c:f>'Dimple X'!$Q$13:$AC$13</c:f>
              <c:numCache>
                <c:formatCode>0.00</c:formatCode>
                <c:ptCount val="13"/>
                <c:pt idx="4">
                  <c:v>3.2332207574739771</c:v>
                </c:pt>
                <c:pt idx="5">
                  <c:v>4.7664246254342739</c:v>
                </c:pt>
                <c:pt idx="6">
                  <c:v>3.6197689739902552</c:v>
                </c:pt>
                <c:pt idx="9">
                  <c:v>3.990868159487285</c:v>
                </c:pt>
                <c:pt idx="10">
                  <c:v>2.6754441050499516</c:v>
                </c:pt>
                <c:pt idx="11">
                  <c:v>2.8564659188788948</c:v>
                </c:pt>
                <c:pt idx="12">
                  <c:v>3.6147718851615451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895-4F1C-9CD6-90E53C9E8153}"/>
            </c:ext>
          </c:extLst>
        </c:ser>
        <c:ser>
          <c:idx val="6"/>
          <c:order val="3"/>
          <c:tx>
            <c:strRef>
              <c:f>'Dimple X'!$P$17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'Dimple X'!$Q$23:$AC$23</c:f>
              <c:numCache>
                <c:formatCode>0.00</c:formatCode>
                <c:ptCount val="13"/>
                <c:pt idx="4">
                  <c:v>4.3110679241279684</c:v>
                </c:pt>
                <c:pt idx="5">
                  <c:v>4.8475051039751706</c:v>
                </c:pt>
                <c:pt idx="6">
                  <c:v>5.5040324052268614</c:v>
                </c:pt>
                <c:pt idx="8">
                  <c:v>3.9309206614938517</c:v>
                </c:pt>
                <c:pt idx="9">
                  <c:v>3.9009863532532902</c:v>
                </c:pt>
                <c:pt idx="10">
                  <c:v>3.4165198541851587</c:v>
                </c:pt>
                <c:pt idx="11">
                  <c:v>3.9046840567716918</c:v>
                </c:pt>
                <c:pt idx="12">
                  <c:v>4.4830859068171725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895-4F1C-9CD6-90E53C9E8153}"/>
            </c:ext>
          </c:extLst>
        </c:ser>
        <c:ser>
          <c:idx val="7"/>
          <c:order val="4"/>
          <c:tx>
            <c:strRef>
              <c:f>'Dimple X'!$AE$7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'Dimple X'!$AF$13:$AR$13</c:f>
              <c:numCache>
                <c:formatCode>0.00</c:formatCode>
                <c:ptCount val="13"/>
                <c:pt idx="0">
                  <c:v>3.3295107186381014</c:v>
                </c:pt>
                <c:pt idx="1">
                  <c:v>2.0944147736333694</c:v>
                </c:pt>
                <c:pt idx="2">
                  <c:v>3.4395832099611483</c:v>
                </c:pt>
                <c:pt idx="3">
                  <c:v>3.4154827319215522</c:v>
                </c:pt>
                <c:pt idx="4">
                  <c:v>3.3061404008839212</c:v>
                </c:pt>
                <c:pt idx="5">
                  <c:v>3.2178980412823512</c:v>
                </c:pt>
                <c:pt idx="6">
                  <c:v>2.9919936613341185</c:v>
                </c:pt>
                <c:pt idx="7">
                  <c:v>3.7468311235260918</c:v>
                </c:pt>
                <c:pt idx="8">
                  <c:v>2.536951969411732</c:v>
                </c:pt>
                <c:pt idx="9">
                  <c:v>3.4247344905926305</c:v>
                </c:pt>
                <c:pt idx="10">
                  <c:v>3.3492128322970203</c:v>
                </c:pt>
                <c:pt idx="11">
                  <c:v>2.8114068690128029</c:v>
                </c:pt>
                <c:pt idx="12">
                  <c:v>2.7526965751351193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895-4F1C-9CD6-90E53C9E8153}"/>
            </c:ext>
          </c:extLst>
        </c:ser>
        <c:ser>
          <c:idx val="8"/>
          <c:order val="5"/>
          <c:tx>
            <c:strRef>
              <c:f>'Dimple X'!$AE$17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'Dimple X'!$AF$23:$AR$23</c:f>
              <c:numCache>
                <c:formatCode>0.00</c:formatCode>
                <c:ptCount val="13"/>
                <c:pt idx="0">
                  <c:v>3.9101883978914991</c:v>
                </c:pt>
                <c:pt idx="1">
                  <c:v>3.7148960194155816</c:v>
                </c:pt>
                <c:pt idx="2">
                  <c:v>3.1243913672691308</c:v>
                </c:pt>
                <c:pt idx="3">
                  <c:v>3.5454097263730304</c:v>
                </c:pt>
                <c:pt idx="4">
                  <c:v>3.1277195028760301</c:v>
                </c:pt>
                <c:pt idx="5">
                  <c:v>4.1520416448830533</c:v>
                </c:pt>
                <c:pt idx="6">
                  <c:v>2.8090800503082596</c:v>
                </c:pt>
                <c:pt idx="7">
                  <c:v>3.7298503224221391</c:v>
                </c:pt>
                <c:pt idx="8">
                  <c:v>3.7379123265808483</c:v>
                </c:pt>
                <c:pt idx="9">
                  <c:v>3.616946472859174</c:v>
                </c:pt>
                <c:pt idx="10">
                  <c:v>3.3201330934017053</c:v>
                </c:pt>
                <c:pt idx="11">
                  <c:v>3.198579033399048</c:v>
                </c:pt>
                <c:pt idx="12">
                  <c:v>3.5816193085225754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895-4F1C-9CD6-90E53C9E8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  <c:majorUnit val="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'Dimple 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'Dimple 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'Dimple Y'!$B$9:$N$9</c:f>
              <c:numCache>
                <c:formatCode>0.000</c:formatCode>
                <c:ptCount val="13"/>
                <c:pt idx="0">
                  <c:v>1.225151515151515E-3</c:v>
                </c:pt>
                <c:pt idx="1">
                  <c:v>1.2150000000000002E-3</c:v>
                </c:pt>
                <c:pt idx="2">
                  <c:v>8.8214285714285738E-4</c:v>
                </c:pt>
                <c:pt idx="3">
                  <c:v>1.7517241379310335E-4</c:v>
                </c:pt>
                <c:pt idx="4">
                  <c:v>7.2482758620689676E-4</c:v>
                </c:pt>
                <c:pt idx="5">
                  <c:v>4.0882352941176416E-4</c:v>
                </c:pt>
                <c:pt idx="6">
                  <c:v>4.4761904761904755E-4</c:v>
                </c:pt>
                <c:pt idx="7">
                  <c:v>5.7322580645161297E-4</c:v>
                </c:pt>
                <c:pt idx="8">
                  <c:v>2.8818181818181796E-4</c:v>
                </c:pt>
                <c:pt idx="9">
                  <c:v>-7.4514285714285709E-4</c:v>
                </c:pt>
                <c:pt idx="10">
                  <c:v>-1.4521212121212125E-3</c:v>
                </c:pt>
                <c:pt idx="11">
                  <c:v>-9.7214285714285664E-4</c:v>
                </c:pt>
                <c:pt idx="12">
                  <c:v>-3.0642857142857132E-4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DA-413A-8198-B28D26620AC5}"/>
            </c:ext>
          </c:extLst>
        </c:ser>
        <c:ser>
          <c:idx val="1"/>
          <c:order val="1"/>
          <c:tx>
            <c:strRef>
              <c:f>'Dimple 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'Dimple Y'!$B$19:$N$19</c:f>
              <c:numCache>
                <c:formatCode>0.000</c:formatCode>
                <c:ptCount val="13"/>
                <c:pt idx="0">
                  <c:v>1.0184848484848478E-3</c:v>
                </c:pt>
                <c:pt idx="1">
                  <c:v>5.9035714285714269E-4</c:v>
                </c:pt>
                <c:pt idx="2">
                  <c:v>1.1999999999999999E-4</c:v>
                </c:pt>
                <c:pt idx="3">
                  <c:v>4.1875000000000012E-4</c:v>
                </c:pt>
                <c:pt idx="4">
                  <c:v>-9.2857142857141978E-6</c:v>
                </c:pt>
                <c:pt idx="5">
                  <c:v>-5.8956521739130451E-4</c:v>
                </c:pt>
                <c:pt idx="6">
                  <c:v>-6.4789473684210544E-4</c:v>
                </c:pt>
                <c:pt idx="7">
                  <c:v>-8.3099999999999971E-4</c:v>
                </c:pt>
                <c:pt idx="8">
                  <c:v>-2.0384615384615347E-4</c:v>
                </c:pt>
                <c:pt idx="9">
                  <c:v>6.0944444444444446E-4</c:v>
                </c:pt>
                <c:pt idx="10">
                  <c:v>-4.9096774193548357E-4</c:v>
                </c:pt>
                <c:pt idx="11">
                  <c:v>7.864285714285716E-4</c:v>
                </c:pt>
                <c:pt idx="12">
                  <c:v>-7.58620689655178E-6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DA-413A-8198-B28D26620AC5}"/>
            </c:ext>
          </c:extLst>
        </c:ser>
        <c:ser>
          <c:idx val="5"/>
          <c:order val="2"/>
          <c:tx>
            <c:strRef>
              <c:f>'Dimple 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EBDA-413A-8198-B28D26620AC5}"/>
              </c:ext>
            </c:extLst>
          </c:dPt>
          <c:val>
            <c:numRef>
              <c:f>'Dimple Y'!$Q$9:$AC$9</c:f>
              <c:numCache>
                <c:formatCode>0.000</c:formatCode>
                <c:ptCount val="13"/>
                <c:pt idx="4">
                  <c:v>-3.2583333333333347E-4</c:v>
                </c:pt>
                <c:pt idx="5">
                  <c:v>4.1687499999999998E-4</c:v>
                </c:pt>
                <c:pt idx="6">
                  <c:v>2.346153846153846E-4</c:v>
                </c:pt>
                <c:pt idx="9">
                  <c:v>1.5386666666666663E-3</c:v>
                </c:pt>
                <c:pt idx="10">
                  <c:v>1.1600000000000002E-3</c:v>
                </c:pt>
                <c:pt idx="11">
                  <c:v>4.6999999999999999E-4</c:v>
                </c:pt>
                <c:pt idx="12">
                  <c:v>-4.293333333333336E-4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DA-413A-8198-B28D26620AC5}"/>
            </c:ext>
          </c:extLst>
        </c:ser>
        <c:ser>
          <c:idx val="6"/>
          <c:order val="3"/>
          <c:tx>
            <c:strRef>
              <c:f>'Dimple 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'Dimple Y'!$Q$19:$AC$19</c:f>
              <c:numCache>
                <c:formatCode>0.000</c:formatCode>
                <c:ptCount val="13"/>
                <c:pt idx="4">
                  <c:v>-6.9666666666666651E-4</c:v>
                </c:pt>
                <c:pt idx="5">
                  <c:v>-6.2210526315789442E-4</c:v>
                </c:pt>
                <c:pt idx="6">
                  <c:v>4.3333333333333293E-5</c:v>
                </c:pt>
                <c:pt idx="8">
                  <c:v>5.0562499999999978E-4</c:v>
                </c:pt>
                <c:pt idx="9">
                  <c:v>1.8499999999999994E-4</c:v>
                </c:pt>
                <c:pt idx="10">
                  <c:v>-9.493333333333335E-4</c:v>
                </c:pt>
                <c:pt idx="11">
                  <c:v>-8.5789473684210591E-5</c:v>
                </c:pt>
                <c:pt idx="12">
                  <c:v>-3.1333333333333327E-4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BDA-413A-8198-B28D26620AC5}"/>
            </c:ext>
          </c:extLst>
        </c:ser>
        <c:ser>
          <c:idx val="7"/>
          <c:order val="4"/>
          <c:tx>
            <c:strRef>
              <c:f>'Dimple 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'Dimple Y'!$AF$9:$AR$9</c:f>
              <c:numCache>
                <c:formatCode>0.000</c:formatCode>
                <c:ptCount val="13"/>
                <c:pt idx="0">
                  <c:v>1.3326666666666665E-3</c:v>
                </c:pt>
                <c:pt idx="1">
                  <c:v>1.3318181818181812E-3</c:v>
                </c:pt>
                <c:pt idx="2">
                  <c:v>-3.1999999999999981E-4</c:v>
                </c:pt>
                <c:pt idx="3">
                  <c:v>-7.967741935483874E-5</c:v>
                </c:pt>
                <c:pt idx="4">
                  <c:v>-1.0983333333333335E-3</c:v>
                </c:pt>
                <c:pt idx="5">
                  <c:v>-2.3874999999999987E-4</c:v>
                </c:pt>
                <c:pt idx="6">
                  <c:v>-4.5666666666666669E-4</c:v>
                </c:pt>
                <c:pt idx="7">
                  <c:v>-5.8200000000000005E-4</c:v>
                </c:pt>
                <c:pt idx="8">
                  <c:v>-6.8761904761904737E-4</c:v>
                </c:pt>
                <c:pt idx="9">
                  <c:v>-8.2333333333333358E-4</c:v>
                </c:pt>
                <c:pt idx="10">
                  <c:v>-7.7900000000000007E-4</c:v>
                </c:pt>
                <c:pt idx="11">
                  <c:v>-4.2000000000000004E-5</c:v>
                </c:pt>
                <c:pt idx="12">
                  <c:v>-3.1250000000000095E-6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BDA-413A-8198-B28D26620AC5}"/>
            </c:ext>
          </c:extLst>
        </c:ser>
        <c:ser>
          <c:idx val="8"/>
          <c:order val="5"/>
          <c:tx>
            <c:strRef>
              <c:f>'Dimple 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'Dimple Y'!$AF$19:$AR$19</c:f>
              <c:numCache>
                <c:formatCode>0.000</c:formatCode>
                <c:ptCount val="13"/>
                <c:pt idx="0">
                  <c:v>1.8168750000000001E-3</c:v>
                </c:pt>
                <c:pt idx="1">
                  <c:v>7.6454545454545449E-4</c:v>
                </c:pt>
                <c:pt idx="2">
                  <c:v>-2.1125000000000001E-4</c:v>
                </c:pt>
                <c:pt idx="3">
                  <c:v>3.1764705882352898E-5</c:v>
                </c:pt>
                <c:pt idx="4">
                  <c:v>-1.8571428571428572E-4</c:v>
                </c:pt>
                <c:pt idx="5">
                  <c:v>-2.8076923076923065E-4</c:v>
                </c:pt>
                <c:pt idx="6">
                  <c:v>-7.4130434782608686E-4</c:v>
                </c:pt>
                <c:pt idx="7">
                  <c:v>-1.548571428571428E-3</c:v>
                </c:pt>
                <c:pt idx="8">
                  <c:v>-9.095238095238094E-4</c:v>
                </c:pt>
                <c:pt idx="9">
                  <c:v>4.9000000000000009E-4</c:v>
                </c:pt>
                <c:pt idx="10">
                  <c:v>-8.6666666666666684E-4</c:v>
                </c:pt>
                <c:pt idx="11">
                  <c:v>-6.9200000000000002E-4</c:v>
                </c:pt>
                <c:pt idx="12">
                  <c:v>7.4066666666666638E-4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BDA-413A-8198-B28D26620AC5}"/>
            </c:ext>
          </c:extLst>
        </c:ser>
        <c:ser>
          <c:idx val="3"/>
          <c:order val="6"/>
          <c:tx>
            <c:strRef>
              <c:f>'Dimple Y'!$A$25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'Dimple Y'!$B$25:$N$25</c:f>
              <c:numCache>
                <c:formatCode>General</c:formatCode>
                <c:ptCount val="13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BDA-413A-8198-B28D26620AC5}"/>
            </c:ext>
          </c:extLst>
        </c:ser>
        <c:ser>
          <c:idx val="4"/>
          <c:order val="7"/>
          <c:tx>
            <c:strRef>
              <c:f>'Dimple Y'!$A$26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'Dimple Y'!$B$26:$N$26</c:f>
              <c:numCache>
                <c:formatCode>General</c:formatCode>
                <c:ptCount val="13"/>
                <c:pt idx="0">
                  <c:v>-0.01</c:v>
                </c:pt>
                <c:pt idx="1">
                  <c:v>-0.01</c:v>
                </c:pt>
                <c:pt idx="2">
                  <c:v>-0.01</c:v>
                </c:pt>
                <c:pt idx="3">
                  <c:v>-0.01</c:v>
                </c:pt>
                <c:pt idx="4">
                  <c:v>-0.01</c:v>
                </c:pt>
                <c:pt idx="5">
                  <c:v>-0.01</c:v>
                </c:pt>
                <c:pt idx="6">
                  <c:v>-0.01</c:v>
                </c:pt>
                <c:pt idx="7">
                  <c:v>-0.01</c:v>
                </c:pt>
                <c:pt idx="8">
                  <c:v>-0.01</c:v>
                </c:pt>
                <c:pt idx="9">
                  <c:v>-0.01</c:v>
                </c:pt>
                <c:pt idx="10">
                  <c:v>-0.01</c:v>
                </c:pt>
                <c:pt idx="11">
                  <c:v>-0.01</c:v>
                </c:pt>
                <c:pt idx="12">
                  <c:v>-0.01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BDA-413A-8198-B28D26620AC5}"/>
            </c:ext>
          </c:extLst>
        </c:ser>
        <c:ser>
          <c:idx val="2"/>
          <c:order val="8"/>
          <c:tx>
            <c:strRef>
              <c:f>'Dimple Y'!$A$24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'Dimple Y'!$B$24:$N$24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BDA-413A-8198-B28D26620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100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'Dimple 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'Dimple 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'Dimple Y'!$B$10:$N$10</c:f>
              <c:numCache>
                <c:formatCode>0.000</c:formatCode>
                <c:ptCount val="13"/>
                <c:pt idx="0">
                  <c:v>1.493757265169591E-3</c:v>
                </c:pt>
                <c:pt idx="1">
                  <c:v>1.3118229289751438E-3</c:v>
                </c:pt>
                <c:pt idx="2">
                  <c:v>1.7101587227923779E-3</c:v>
                </c:pt>
                <c:pt idx="3">
                  <c:v>1.3071287657721526E-3</c:v>
                </c:pt>
                <c:pt idx="4">
                  <c:v>1.2889754003189398E-3</c:v>
                </c:pt>
                <c:pt idx="5">
                  <c:v>1.1514250617456053E-3</c:v>
                </c:pt>
                <c:pt idx="6">
                  <c:v>1.335714438015302E-3</c:v>
                </c:pt>
                <c:pt idx="7">
                  <c:v>1.3717300325427624E-3</c:v>
                </c:pt>
                <c:pt idx="8">
                  <c:v>1.5184554885498188E-3</c:v>
                </c:pt>
                <c:pt idx="9">
                  <c:v>1.4933728894630494E-3</c:v>
                </c:pt>
                <c:pt idx="10">
                  <c:v>1.3706692119568546E-3</c:v>
                </c:pt>
                <c:pt idx="11">
                  <c:v>1.671781859498537E-3</c:v>
                </c:pt>
                <c:pt idx="12">
                  <c:v>1.2193017988177096E-3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29-4C0B-8AD3-F55173BE41B6}"/>
            </c:ext>
          </c:extLst>
        </c:ser>
        <c:ser>
          <c:idx val="1"/>
          <c:order val="1"/>
          <c:tx>
            <c:strRef>
              <c:f>'Dimple 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'Dimple Y'!$B$20:$N$20</c:f>
              <c:numCache>
                <c:formatCode>0.000</c:formatCode>
                <c:ptCount val="13"/>
                <c:pt idx="0">
                  <c:v>1.5223933748921901E-3</c:v>
                </c:pt>
                <c:pt idx="1">
                  <c:v>1.4849591962892905E-3</c:v>
                </c:pt>
                <c:pt idx="2">
                  <c:v>1.1907371970606142E-3</c:v>
                </c:pt>
                <c:pt idx="3">
                  <c:v>1.4918246386057235E-3</c:v>
                </c:pt>
                <c:pt idx="4">
                  <c:v>1.7720407783753998E-3</c:v>
                </c:pt>
                <c:pt idx="5">
                  <c:v>1.6022840636475638E-3</c:v>
                </c:pt>
                <c:pt idx="6">
                  <c:v>1.5409522428511369E-3</c:v>
                </c:pt>
                <c:pt idx="7">
                  <c:v>1.7077256090639512E-3</c:v>
                </c:pt>
                <c:pt idx="8">
                  <c:v>1.5859150536038744E-3</c:v>
                </c:pt>
                <c:pt idx="9">
                  <c:v>1.6885885131734781E-3</c:v>
                </c:pt>
                <c:pt idx="10">
                  <c:v>1.6191358813244488E-3</c:v>
                </c:pt>
                <c:pt idx="11">
                  <c:v>1.5050691139762342E-3</c:v>
                </c:pt>
                <c:pt idx="12">
                  <c:v>1.5459549968884121E-3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29-4C0B-8AD3-F55173BE41B6}"/>
            </c:ext>
          </c:extLst>
        </c:ser>
        <c:ser>
          <c:idx val="5"/>
          <c:order val="2"/>
          <c:tx>
            <c:strRef>
              <c:f>'Dimple 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4329-4C0B-8AD3-F55173BE41B6}"/>
              </c:ext>
            </c:extLst>
          </c:dPt>
          <c:val>
            <c:numRef>
              <c:f>'Dimple Y'!$Q$10:$AC$10</c:f>
              <c:numCache>
                <c:formatCode>0.000</c:formatCode>
                <c:ptCount val="13"/>
                <c:pt idx="4">
                  <c:v>1.3985884741009251E-3</c:v>
                </c:pt>
                <c:pt idx="5">
                  <c:v>1.2795056963702913E-3</c:v>
                </c:pt>
                <c:pt idx="6">
                  <c:v>1.5179908967290212E-3</c:v>
                </c:pt>
                <c:pt idx="9">
                  <c:v>1.2264854938671989E-3</c:v>
                </c:pt>
                <c:pt idx="10">
                  <c:v>1.2224400648826162E-3</c:v>
                </c:pt>
                <c:pt idx="11">
                  <c:v>1.1198014588589217E-3</c:v>
                </c:pt>
                <c:pt idx="12">
                  <c:v>1.5238394931536762E-3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29-4C0B-8AD3-F55173BE41B6}"/>
            </c:ext>
          </c:extLst>
        </c:ser>
        <c:ser>
          <c:idx val="6"/>
          <c:order val="3"/>
          <c:tx>
            <c:strRef>
              <c:f>'Dimple 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'Dimple Y'!$Q$20:$AC$20</c:f>
              <c:numCache>
                <c:formatCode>0.000</c:formatCode>
                <c:ptCount val="13"/>
                <c:pt idx="4">
                  <c:v>1.4100986050849917E-3</c:v>
                </c:pt>
                <c:pt idx="5">
                  <c:v>1.1921417254768605E-3</c:v>
                </c:pt>
                <c:pt idx="6">
                  <c:v>1.073082358035224E-3</c:v>
                </c:pt>
                <c:pt idx="8">
                  <c:v>1.2641773060003449E-3</c:v>
                </c:pt>
                <c:pt idx="9">
                  <c:v>1.4177437027558647E-3</c:v>
                </c:pt>
                <c:pt idx="10">
                  <c:v>1.5180677698689833E-3</c:v>
                </c:pt>
                <c:pt idx="11">
                  <c:v>1.1536269733061046E-3</c:v>
                </c:pt>
                <c:pt idx="12">
                  <c:v>1.1783088021013926E-3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29-4C0B-8AD3-F55173BE41B6}"/>
            </c:ext>
          </c:extLst>
        </c:ser>
        <c:ser>
          <c:idx val="7"/>
          <c:order val="4"/>
          <c:tx>
            <c:strRef>
              <c:f>'Dimple 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'Dimple Y'!$AF$10:$AR$10</c:f>
              <c:numCache>
                <c:formatCode>0.000</c:formatCode>
                <c:ptCount val="13"/>
                <c:pt idx="0">
                  <c:v>1.3231798523633228E-3</c:v>
                </c:pt>
                <c:pt idx="1">
                  <c:v>1.6456186934007703E-3</c:v>
                </c:pt>
                <c:pt idx="2">
                  <c:v>1.2848770722948908E-3</c:v>
                </c:pt>
                <c:pt idx="3">
                  <c:v>1.4557574210931404E-3</c:v>
                </c:pt>
                <c:pt idx="4">
                  <c:v>1.0997313142697327E-3</c:v>
                </c:pt>
                <c:pt idx="5">
                  <c:v>1.2960504833323095E-3</c:v>
                </c:pt>
                <c:pt idx="6">
                  <c:v>1.4593936571682719E-3</c:v>
                </c:pt>
                <c:pt idx="7">
                  <c:v>1.4283125595179671E-3</c:v>
                </c:pt>
                <c:pt idx="8">
                  <c:v>1.5254269298448024E-3</c:v>
                </c:pt>
                <c:pt idx="9">
                  <c:v>1.4940002284523348E-3</c:v>
                </c:pt>
                <c:pt idx="10">
                  <c:v>1.2150815743493242E-3</c:v>
                </c:pt>
                <c:pt idx="11">
                  <c:v>1.2170655220030207E-3</c:v>
                </c:pt>
                <c:pt idx="12">
                  <c:v>1.2297886444681834E-3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29-4C0B-8AD3-F55173BE41B6}"/>
            </c:ext>
          </c:extLst>
        </c:ser>
        <c:ser>
          <c:idx val="8"/>
          <c:order val="5"/>
          <c:tx>
            <c:strRef>
              <c:f>'Dimple 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'Dimple Y'!$AF$20:$AR$20</c:f>
              <c:numCache>
                <c:formatCode>0.000</c:formatCode>
                <c:ptCount val="13"/>
                <c:pt idx="0">
                  <c:v>1.2661148355222606E-3</c:v>
                </c:pt>
                <c:pt idx="1">
                  <c:v>1.049209957354664E-3</c:v>
                </c:pt>
                <c:pt idx="2">
                  <c:v>1.3653846187916077E-3</c:v>
                </c:pt>
                <c:pt idx="3">
                  <c:v>1.3419681531954256E-3</c:v>
                </c:pt>
                <c:pt idx="4">
                  <c:v>1.1173305436079964E-3</c:v>
                </c:pt>
                <c:pt idx="5">
                  <c:v>1.147163414610625E-3</c:v>
                </c:pt>
                <c:pt idx="6">
                  <c:v>1.3585530587791311E-3</c:v>
                </c:pt>
                <c:pt idx="7">
                  <c:v>1.1623893597406305E-3</c:v>
                </c:pt>
                <c:pt idx="8">
                  <c:v>1.2795052729276002E-3</c:v>
                </c:pt>
                <c:pt idx="9">
                  <c:v>1.5705136826889563E-3</c:v>
                </c:pt>
                <c:pt idx="10">
                  <c:v>1.4864789560571974E-3</c:v>
                </c:pt>
                <c:pt idx="11">
                  <c:v>1.2203267248717621E-3</c:v>
                </c:pt>
                <c:pt idx="12">
                  <c:v>1.2251336958499404E-3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329-4C0B-8AD3-F55173BE4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.000000000000001E-3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'Dimple 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'Dimple 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'Dimple Y'!$B$13:$N$13</c:f>
              <c:numCache>
                <c:formatCode>0.00</c:formatCode>
                <c:ptCount val="13"/>
                <c:pt idx="0">
                  <c:v>1.9581156611930632</c:v>
                </c:pt>
                <c:pt idx="1">
                  <c:v>2.2322626542448694</c:v>
                </c:pt>
                <c:pt idx="2">
                  <c:v>1.7771951069682668</c:v>
                </c:pt>
                <c:pt idx="3">
                  <c:v>2.5054475232216658</c:v>
                </c:pt>
                <c:pt idx="4">
                  <c:v>2.3985904906843287</c:v>
                </c:pt>
                <c:pt idx="5">
                  <c:v>2.7766104193377084</c:v>
                </c:pt>
                <c:pt idx="6">
                  <c:v>2.3838381120280343</c:v>
                </c:pt>
                <c:pt idx="7">
                  <c:v>2.29072630180106</c:v>
                </c:pt>
                <c:pt idx="8">
                  <c:v>2.1319510197591915</c:v>
                </c:pt>
                <c:pt idx="9">
                  <c:v>2.0657616076461607</c:v>
                </c:pt>
                <c:pt idx="10">
                  <c:v>2.0787604364623449</c:v>
                </c:pt>
                <c:pt idx="11">
                  <c:v>1.8000468764437791</c:v>
                </c:pt>
                <c:pt idx="12">
                  <c:v>2.6500333874054687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6-4E17-A3A2-5BD562F64456}"/>
            </c:ext>
          </c:extLst>
        </c:ser>
        <c:ser>
          <c:idx val="1"/>
          <c:order val="1"/>
          <c:tx>
            <c:strRef>
              <c:f>'Dimple 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'Dimple Y'!$B$23:$N$23</c:f>
              <c:numCache>
                <c:formatCode>0.00</c:formatCode>
                <c:ptCount val="13"/>
                <c:pt idx="0">
                  <c:v>1.9665340333278816</c:v>
                </c:pt>
                <c:pt idx="1">
                  <c:v>2.1122113165704635</c:v>
                </c:pt>
                <c:pt idx="2">
                  <c:v>2.7657936121111089</c:v>
                </c:pt>
                <c:pt idx="3">
                  <c:v>2.1408347317449556</c:v>
                </c:pt>
                <c:pt idx="4">
                  <c:v>1.8793236227279402</c:v>
                </c:pt>
                <c:pt idx="5">
                  <c:v>1.957712533857459</c:v>
                </c:pt>
                <c:pt idx="6">
                  <c:v>2.0230142987979565</c:v>
                </c:pt>
                <c:pt idx="7">
                  <c:v>1.7897098439652663</c:v>
                </c:pt>
                <c:pt idx="8">
                  <c:v>2.0589908696334467</c:v>
                </c:pt>
                <c:pt idx="9">
                  <c:v>1.853728815969746</c:v>
                </c:pt>
                <c:pt idx="10">
                  <c:v>1.9576352151260161</c:v>
                </c:pt>
                <c:pt idx="11">
                  <c:v>2.0405644150631157</c:v>
                </c:pt>
                <c:pt idx="12">
                  <c:v>2.1545288216055161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16-4E17-A3A2-5BD562F64456}"/>
            </c:ext>
          </c:extLst>
        </c:ser>
        <c:ser>
          <c:idx val="5"/>
          <c:order val="2"/>
          <c:tx>
            <c:strRef>
              <c:f>'Dimple 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3516-4E17-A3A2-5BD562F64456}"/>
              </c:ext>
            </c:extLst>
          </c:dPt>
          <c:val>
            <c:numRef>
              <c:f>'Dimple Y'!$Q$13:$AC$13</c:f>
              <c:numCache>
                <c:formatCode>0.00</c:formatCode>
                <c:ptCount val="13"/>
                <c:pt idx="4">
                  <c:v>2.3056976958824267</c:v>
                </c:pt>
                <c:pt idx="5">
                  <c:v>2.4965695807856272</c:v>
                </c:pt>
                <c:pt idx="6">
                  <c:v>2.1443660908259603</c:v>
                </c:pt>
                <c:pt idx="9">
                  <c:v>2.2996150044558425</c:v>
                </c:pt>
                <c:pt idx="10">
                  <c:v>2.4104794593341623</c:v>
                </c:pt>
                <c:pt idx="11">
                  <c:v>2.8368124023554064</c:v>
                </c:pt>
                <c:pt idx="12">
                  <c:v>2.0935421588397531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16-4E17-A3A2-5BD562F64456}"/>
            </c:ext>
          </c:extLst>
        </c:ser>
        <c:ser>
          <c:idx val="6"/>
          <c:order val="3"/>
          <c:tx>
            <c:strRef>
              <c:f>'Dimple 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'Dimple Y'!$Q$23:$AC$23</c:f>
              <c:numCache>
                <c:formatCode>0.00</c:formatCode>
                <c:ptCount val="13"/>
                <c:pt idx="4">
                  <c:v>2.1992157852848853</c:v>
                </c:pt>
                <c:pt idx="5">
                  <c:v>2.6221420200943863</c:v>
                </c:pt>
                <c:pt idx="6">
                  <c:v>3.0928557011836983</c:v>
                </c:pt>
                <c:pt idx="8">
                  <c:v>2.503439708690518</c:v>
                </c:pt>
                <c:pt idx="9">
                  <c:v>2.3076573433597876</c:v>
                </c:pt>
                <c:pt idx="10">
                  <c:v>1.987321612887718</c:v>
                </c:pt>
                <c:pt idx="11">
                  <c:v>2.8646494218442489</c:v>
                </c:pt>
                <c:pt idx="12">
                  <c:v>2.7402739274547536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16-4E17-A3A2-5BD562F64456}"/>
            </c:ext>
          </c:extLst>
        </c:ser>
        <c:ser>
          <c:idx val="7"/>
          <c:order val="4"/>
          <c:tx>
            <c:strRef>
              <c:f>'Dimple 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'Dimple Y'!$AF$13:$AR$13</c:f>
              <c:numCache>
                <c:formatCode>0.00</c:formatCode>
                <c:ptCount val="13"/>
                <c:pt idx="0">
                  <c:v>2.1834606277830555</c:v>
                </c:pt>
                <c:pt idx="1">
                  <c:v>1.7558101101919503</c:v>
                </c:pt>
                <c:pt idx="2">
                  <c:v>2.5112648799185031</c:v>
                </c:pt>
                <c:pt idx="3">
                  <c:v>2.2715145707897562</c:v>
                </c:pt>
                <c:pt idx="4">
                  <c:v>2.6981337929734059</c:v>
                </c:pt>
                <c:pt idx="5">
                  <c:v>2.5105117754627875</c:v>
                </c:pt>
                <c:pt idx="6">
                  <c:v>2.1797484835473155</c:v>
                </c:pt>
                <c:pt idx="7">
                  <c:v>2.197931616867395</c:v>
                </c:pt>
                <c:pt idx="8">
                  <c:v>2.0349234194015438</c:v>
                </c:pt>
                <c:pt idx="9">
                  <c:v>2.0474487423992258</c:v>
                </c:pt>
                <c:pt idx="10">
                  <c:v>2.529596968263315</c:v>
                </c:pt>
                <c:pt idx="11">
                  <c:v>2.7273250891788017</c:v>
                </c:pt>
                <c:pt idx="12">
                  <c:v>2.7096458254480806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16-4E17-A3A2-5BD562F64456}"/>
            </c:ext>
          </c:extLst>
        </c:ser>
        <c:ser>
          <c:idx val="8"/>
          <c:order val="5"/>
          <c:tx>
            <c:strRef>
              <c:f>'Dimple 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'Dimple Y'!$AF$23:$AR$23</c:f>
              <c:numCache>
                <c:formatCode>0.00</c:formatCode>
                <c:ptCount val="13"/>
                <c:pt idx="0">
                  <c:v>2.154392521755879</c:v>
                </c:pt>
                <c:pt idx="1">
                  <c:v>2.9340980105130945</c:v>
                </c:pt>
                <c:pt idx="2">
                  <c:v>2.3897417780745269</c:v>
                </c:pt>
                <c:pt idx="3">
                  <c:v>2.4760238088566155</c:v>
                </c:pt>
                <c:pt idx="4">
                  <c:v>2.9278968431890622</c:v>
                </c:pt>
                <c:pt idx="5">
                  <c:v>2.8241343373413259</c:v>
                </c:pt>
                <c:pt idx="6">
                  <c:v>2.2717050792491129</c:v>
                </c:pt>
                <c:pt idx="7">
                  <c:v>2.4235793570679789</c:v>
                </c:pt>
                <c:pt idx="8">
                  <c:v>2.3682268406956295</c:v>
                </c:pt>
                <c:pt idx="9">
                  <c:v>2.0184478715094554</c:v>
                </c:pt>
                <c:pt idx="10">
                  <c:v>2.0480911835574607</c:v>
                </c:pt>
                <c:pt idx="11">
                  <c:v>2.5424885019974552</c:v>
                </c:pt>
                <c:pt idx="12">
                  <c:v>2.5192715333025055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16-4E17-A3A2-5BD562F644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'PZT-L Location X1_BL'!$A$7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'PZT-L Location X1_BL'!$B$8:$N$8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'PZT-L Location X1_BL'!$B$9:$N$9</c:f>
              <c:numCache>
                <c:formatCode>0.000</c:formatCode>
                <c:ptCount val="13"/>
                <c:pt idx="0">
                  <c:v>1.4699115151515143</c:v>
                </c:pt>
                <c:pt idx="1">
                  <c:v>1.4690645000000007</c:v>
                </c:pt>
                <c:pt idx="2">
                  <c:v>1.4690742857142856</c:v>
                </c:pt>
                <c:pt idx="3">
                  <c:v>1.4697206896551731</c:v>
                </c:pt>
                <c:pt idx="4">
                  <c:v>1.4696996551724144</c:v>
                </c:pt>
                <c:pt idx="5">
                  <c:v>1.4698982352941181</c:v>
                </c:pt>
                <c:pt idx="6">
                  <c:v>1.4701647619047633</c:v>
                </c:pt>
                <c:pt idx="7">
                  <c:v>1.4706399999999984</c:v>
                </c:pt>
                <c:pt idx="8">
                  <c:v>1.4696809090909091</c:v>
                </c:pt>
                <c:pt idx="9">
                  <c:v>1.4700854285714287</c:v>
                </c:pt>
                <c:pt idx="10">
                  <c:v>1.4705703030303037</c:v>
                </c:pt>
                <c:pt idx="11">
                  <c:v>1.4694388095238102</c:v>
                </c:pt>
                <c:pt idx="12">
                  <c:v>1.4706382142857131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74-4995-B57E-3F58657DE9BF}"/>
            </c:ext>
          </c:extLst>
        </c:ser>
        <c:ser>
          <c:idx val="1"/>
          <c:order val="1"/>
          <c:tx>
            <c:strRef>
              <c:f>'PZT-L Location X1_BL'!$A$17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'PZT-L Location X1_BL'!$B$19:$N$19</c:f>
              <c:numCache>
                <c:formatCode>0.000</c:formatCode>
                <c:ptCount val="13"/>
                <c:pt idx="0">
                  <c:v>1.4694545454545458</c:v>
                </c:pt>
                <c:pt idx="1">
                  <c:v>1.4686607142857149</c:v>
                </c:pt>
                <c:pt idx="2">
                  <c:v>1.4676671428571428</c:v>
                </c:pt>
                <c:pt idx="3">
                  <c:v>1.4691387500000004</c:v>
                </c:pt>
                <c:pt idx="4">
                  <c:v>1.4687235714285729</c:v>
                </c:pt>
                <c:pt idx="5">
                  <c:v>1.4677630434782611</c:v>
                </c:pt>
                <c:pt idx="6">
                  <c:v>1.4680739473684212</c:v>
                </c:pt>
                <c:pt idx="7">
                  <c:v>1.4689416666666657</c:v>
                </c:pt>
                <c:pt idx="8">
                  <c:v>1.4689428205128205</c:v>
                </c:pt>
                <c:pt idx="9">
                  <c:v>1.4704361111111124</c:v>
                </c:pt>
                <c:pt idx="10">
                  <c:v>1.4694593548387105</c:v>
                </c:pt>
                <c:pt idx="11">
                  <c:v>1.4699845238095266</c:v>
                </c:pt>
                <c:pt idx="12">
                  <c:v>1.469326551724139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74-4995-B57E-3F58657DE9BF}"/>
            </c:ext>
          </c:extLst>
        </c:ser>
        <c:ser>
          <c:idx val="5"/>
          <c:order val="2"/>
          <c:tx>
            <c:strRef>
              <c:f>'PZT-L Location X1_BL'!$P$7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6174-4995-B57E-3F58657DE9BF}"/>
              </c:ext>
            </c:extLst>
          </c:dPt>
          <c:val>
            <c:numRef>
              <c:f>'PZT-L Location X1_BL'!$Q$9:$AC$9</c:f>
              <c:numCache>
                <c:formatCode>0.000</c:formatCode>
                <c:ptCount val="13"/>
                <c:pt idx="4">
                  <c:v>1.4710650000000003</c:v>
                </c:pt>
                <c:pt idx="5">
                  <c:v>1.4696525000000003</c:v>
                </c:pt>
                <c:pt idx="6">
                  <c:v>1.4701415384615384</c:v>
                </c:pt>
                <c:pt idx="9">
                  <c:v>1.4688920000000005</c:v>
                </c:pt>
                <c:pt idx="10">
                  <c:v>1.4685528571428559</c:v>
                </c:pt>
                <c:pt idx="11">
                  <c:v>1.4699555555555557</c:v>
                </c:pt>
                <c:pt idx="12">
                  <c:v>1.4698740000000001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74-4995-B57E-3F58657DE9BF}"/>
            </c:ext>
          </c:extLst>
        </c:ser>
        <c:ser>
          <c:idx val="6"/>
          <c:order val="3"/>
          <c:tx>
            <c:strRef>
              <c:f>'PZT-L Location X1_BL'!$P$17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'PZT-L Location X1_BL'!$Q$19:$AC$19</c:f>
              <c:numCache>
                <c:formatCode>0.000</c:formatCode>
                <c:ptCount val="13"/>
                <c:pt idx="4">
                  <c:v>1.4684719999999987</c:v>
                </c:pt>
                <c:pt idx="5">
                  <c:v>1.4676547368421047</c:v>
                </c:pt>
                <c:pt idx="6">
                  <c:v>1.4689599999999998</c:v>
                </c:pt>
                <c:pt idx="8">
                  <c:v>1.4676587500000009</c:v>
                </c:pt>
                <c:pt idx="9">
                  <c:v>1.4688194444444447</c:v>
                </c:pt>
                <c:pt idx="10">
                  <c:v>1.469136666666667</c:v>
                </c:pt>
                <c:pt idx="11">
                  <c:v>1.4694368421052622</c:v>
                </c:pt>
                <c:pt idx="12">
                  <c:v>1.4688406666666658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174-4995-B57E-3F58657DE9BF}"/>
            </c:ext>
          </c:extLst>
        </c:ser>
        <c:ser>
          <c:idx val="7"/>
          <c:order val="4"/>
          <c:tx>
            <c:strRef>
              <c:f>'PZT-L Location X1_BL'!$AE$7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'PZT-L Location X1_BL'!$AF$9:$AR$9</c:f>
              <c:numCache>
                <c:formatCode>0.000</c:formatCode>
                <c:ptCount val="13"/>
                <c:pt idx="0">
                  <c:v>1.4691740000000002</c:v>
                </c:pt>
                <c:pt idx="1">
                  <c:v>1.4680872727272727</c:v>
                </c:pt>
                <c:pt idx="2">
                  <c:v>1.4690640000000001</c:v>
                </c:pt>
                <c:pt idx="3">
                  <c:v>1.4686906451612902</c:v>
                </c:pt>
                <c:pt idx="4">
                  <c:v>1.4683983333333332</c:v>
                </c:pt>
                <c:pt idx="5">
                  <c:v>1.4688625000000002</c:v>
                </c:pt>
                <c:pt idx="6">
                  <c:v>1.4687266666666665</c:v>
                </c:pt>
                <c:pt idx="7">
                  <c:v>1.4670439999999996</c:v>
                </c:pt>
                <c:pt idx="8">
                  <c:v>1.467704285714285</c:v>
                </c:pt>
                <c:pt idx="9">
                  <c:v>1.4698619047619053</c:v>
                </c:pt>
                <c:pt idx="10">
                  <c:v>1.4685100000000006</c:v>
                </c:pt>
                <c:pt idx="11">
                  <c:v>1.469757</c:v>
                </c:pt>
                <c:pt idx="12">
                  <c:v>1.4686418749999992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174-4995-B57E-3F58657DE9BF}"/>
            </c:ext>
          </c:extLst>
        </c:ser>
        <c:ser>
          <c:idx val="8"/>
          <c:order val="5"/>
          <c:tx>
            <c:strRef>
              <c:f>'PZT-L Location X1_BL'!$AE$17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'PZT-L Location X1_BL'!$AF$19:$AR$19</c:f>
              <c:numCache>
                <c:formatCode>0.000</c:formatCode>
                <c:ptCount val="13"/>
                <c:pt idx="0">
                  <c:v>1.4699462500000002</c:v>
                </c:pt>
                <c:pt idx="1">
                  <c:v>1.4676190909090905</c:v>
                </c:pt>
                <c:pt idx="2">
                  <c:v>1.4699012499999999</c:v>
                </c:pt>
                <c:pt idx="3">
                  <c:v>1.4692717647058824</c:v>
                </c:pt>
                <c:pt idx="4">
                  <c:v>1.4696257142857139</c:v>
                </c:pt>
                <c:pt idx="5">
                  <c:v>1.4693407692307692</c:v>
                </c:pt>
                <c:pt idx="6">
                  <c:v>1.4690643478260879</c:v>
                </c:pt>
                <c:pt idx="7">
                  <c:v>1.4694028571428568</c:v>
                </c:pt>
                <c:pt idx="8">
                  <c:v>1.4689638095238089</c:v>
                </c:pt>
                <c:pt idx="9">
                  <c:v>1.469118947368421</c:v>
                </c:pt>
                <c:pt idx="10">
                  <c:v>1.4698759999999997</c:v>
                </c:pt>
                <c:pt idx="11">
                  <c:v>1.4697606666666676</c:v>
                </c:pt>
                <c:pt idx="12">
                  <c:v>1.4702386666666669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174-4995-B57E-3F58657DE9BF}"/>
            </c:ext>
          </c:extLst>
        </c:ser>
        <c:ser>
          <c:idx val="3"/>
          <c:order val="6"/>
          <c:tx>
            <c:strRef>
              <c:f>'PZT-L Location X1_BL'!$A$25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'PZT-L Location X1_BL'!$B$25:$N$25</c:f>
              <c:numCache>
                <c:formatCode>General</c:formatCode>
                <c:ptCount val="13"/>
                <c:pt idx="0">
                  <c:v>1.494</c:v>
                </c:pt>
                <c:pt idx="1">
                  <c:v>1.494</c:v>
                </c:pt>
                <c:pt idx="2">
                  <c:v>1.494</c:v>
                </c:pt>
                <c:pt idx="3">
                  <c:v>1.494</c:v>
                </c:pt>
                <c:pt idx="4">
                  <c:v>1.494</c:v>
                </c:pt>
                <c:pt idx="5">
                  <c:v>1.494</c:v>
                </c:pt>
                <c:pt idx="6">
                  <c:v>1.494</c:v>
                </c:pt>
                <c:pt idx="7">
                  <c:v>1.494</c:v>
                </c:pt>
                <c:pt idx="8">
                  <c:v>1.494</c:v>
                </c:pt>
                <c:pt idx="9">
                  <c:v>1.494</c:v>
                </c:pt>
                <c:pt idx="10">
                  <c:v>1.494</c:v>
                </c:pt>
                <c:pt idx="11">
                  <c:v>1.494</c:v>
                </c:pt>
                <c:pt idx="12">
                  <c:v>1.494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174-4995-B57E-3F58657DE9BF}"/>
            </c:ext>
          </c:extLst>
        </c:ser>
        <c:ser>
          <c:idx val="4"/>
          <c:order val="7"/>
          <c:tx>
            <c:strRef>
              <c:f>'PZT-L Location X1_BL'!$A$26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'PZT-L Location X1_BL'!$B$26:$N$26</c:f>
              <c:numCache>
                <c:formatCode>General</c:formatCode>
                <c:ptCount val="13"/>
                <c:pt idx="0">
                  <c:v>1.4440000000000002</c:v>
                </c:pt>
                <c:pt idx="1">
                  <c:v>1.4440000000000002</c:v>
                </c:pt>
                <c:pt idx="2">
                  <c:v>1.4440000000000002</c:v>
                </c:pt>
                <c:pt idx="3">
                  <c:v>1.4440000000000002</c:v>
                </c:pt>
                <c:pt idx="4">
                  <c:v>1.4440000000000002</c:v>
                </c:pt>
                <c:pt idx="5">
                  <c:v>1.4440000000000002</c:v>
                </c:pt>
                <c:pt idx="6">
                  <c:v>1.4440000000000002</c:v>
                </c:pt>
                <c:pt idx="7">
                  <c:v>1.4440000000000002</c:v>
                </c:pt>
                <c:pt idx="8">
                  <c:v>1.4440000000000002</c:v>
                </c:pt>
                <c:pt idx="9">
                  <c:v>1.4440000000000002</c:v>
                </c:pt>
                <c:pt idx="10">
                  <c:v>1.4440000000000002</c:v>
                </c:pt>
                <c:pt idx="11">
                  <c:v>1.4440000000000002</c:v>
                </c:pt>
                <c:pt idx="12">
                  <c:v>1.4440000000000002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174-4995-B57E-3F58657DE9BF}"/>
            </c:ext>
          </c:extLst>
        </c:ser>
        <c:ser>
          <c:idx val="2"/>
          <c:order val="8"/>
          <c:tx>
            <c:strRef>
              <c:f>'PZT-L Location X1_BL'!$A$24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'PZT-L Location X1_BL'!$B$24:$N$24</c:f>
              <c:numCache>
                <c:formatCode>General</c:formatCode>
                <c:ptCount val="13"/>
                <c:pt idx="0">
                  <c:v>1.4690000000000001</c:v>
                </c:pt>
                <c:pt idx="1">
                  <c:v>1.4690000000000001</c:v>
                </c:pt>
                <c:pt idx="2">
                  <c:v>1.4690000000000001</c:v>
                </c:pt>
                <c:pt idx="3">
                  <c:v>1.4690000000000001</c:v>
                </c:pt>
                <c:pt idx="4">
                  <c:v>1.4690000000000001</c:v>
                </c:pt>
                <c:pt idx="5">
                  <c:v>1.4690000000000001</c:v>
                </c:pt>
                <c:pt idx="6">
                  <c:v>1.4690000000000001</c:v>
                </c:pt>
                <c:pt idx="7">
                  <c:v>1.4690000000000001</c:v>
                </c:pt>
                <c:pt idx="8">
                  <c:v>1.4690000000000001</c:v>
                </c:pt>
                <c:pt idx="9">
                  <c:v>1.4690000000000001</c:v>
                </c:pt>
                <c:pt idx="10">
                  <c:v>1.4690000000000001</c:v>
                </c:pt>
                <c:pt idx="11">
                  <c:v>1.4690000000000001</c:v>
                </c:pt>
                <c:pt idx="12">
                  <c:v>1.4690000000000001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174-4995-B57E-3F58657DE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1.4389999999999998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'PZT-L Location X1_BL'!$A$7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'PZT-L Location X1_BL'!$B$8:$N$8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'PZT-L Location X1_BL'!$B$10:$N$10</c:f>
              <c:numCache>
                <c:formatCode>0.000</c:formatCode>
                <c:ptCount val="13"/>
                <c:pt idx="0">
                  <c:v>4.3409677189368565E-3</c:v>
                </c:pt>
                <c:pt idx="1">
                  <c:v>4.7363546135319699E-3</c:v>
                </c:pt>
                <c:pt idx="2">
                  <c:v>4.291741633499776E-3</c:v>
                </c:pt>
                <c:pt idx="3">
                  <c:v>4.1052485024264587E-3</c:v>
                </c:pt>
                <c:pt idx="4">
                  <c:v>4.236597007734157E-3</c:v>
                </c:pt>
                <c:pt idx="5">
                  <c:v>4.3655791014543038E-3</c:v>
                </c:pt>
                <c:pt idx="6">
                  <c:v>4.4018260880623874E-3</c:v>
                </c:pt>
                <c:pt idx="7">
                  <c:v>4.2182390227527913E-3</c:v>
                </c:pt>
                <c:pt idx="8">
                  <c:v>4.4261496392737736E-3</c:v>
                </c:pt>
                <c:pt idx="9">
                  <c:v>4.2360898895313715E-3</c:v>
                </c:pt>
                <c:pt idx="10">
                  <c:v>4.2492083903202154E-3</c:v>
                </c:pt>
                <c:pt idx="11">
                  <c:v>4.1599285738205365E-3</c:v>
                </c:pt>
                <c:pt idx="12">
                  <c:v>4.2356911168156741E-3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41-420E-9C39-C3F14513EE92}"/>
            </c:ext>
          </c:extLst>
        </c:ser>
        <c:ser>
          <c:idx val="1"/>
          <c:order val="1"/>
          <c:tx>
            <c:strRef>
              <c:f>'PZT-L Location X1_BL'!$A$17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'PZT-L Location X1_BL'!$B$20:$N$20</c:f>
              <c:numCache>
                <c:formatCode>0.000</c:formatCode>
                <c:ptCount val="13"/>
                <c:pt idx="0">
                  <c:v>5.051954444938422E-3</c:v>
                </c:pt>
                <c:pt idx="1">
                  <c:v>4.7998162513899481E-3</c:v>
                </c:pt>
                <c:pt idx="2">
                  <c:v>3.7367629728854886E-3</c:v>
                </c:pt>
                <c:pt idx="3">
                  <c:v>4.2935759770669542E-3</c:v>
                </c:pt>
                <c:pt idx="4">
                  <c:v>4.7335621739969498E-3</c:v>
                </c:pt>
                <c:pt idx="5">
                  <c:v>4.5859362901691228E-3</c:v>
                </c:pt>
                <c:pt idx="6">
                  <c:v>4.5618042763579652E-3</c:v>
                </c:pt>
                <c:pt idx="7">
                  <c:v>4.7427780573442695E-3</c:v>
                </c:pt>
                <c:pt idx="8">
                  <c:v>4.7517808588117176E-3</c:v>
                </c:pt>
                <c:pt idx="9">
                  <c:v>5.1217082792683888E-3</c:v>
                </c:pt>
                <c:pt idx="10">
                  <c:v>4.7065566986730914E-3</c:v>
                </c:pt>
                <c:pt idx="11">
                  <c:v>5.281197657607207E-3</c:v>
                </c:pt>
                <c:pt idx="12">
                  <c:v>4.9862737374228227E-3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41-420E-9C39-C3F14513EE92}"/>
            </c:ext>
          </c:extLst>
        </c:ser>
        <c:ser>
          <c:idx val="5"/>
          <c:order val="2"/>
          <c:tx>
            <c:strRef>
              <c:f>'PZT-L Location X1_BL'!$P$7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E341-420E-9C39-C3F14513EE92}"/>
              </c:ext>
            </c:extLst>
          </c:dPt>
          <c:val>
            <c:numRef>
              <c:f>'PZT-L Location X1_BL'!$Q$10:$AC$10</c:f>
              <c:numCache>
                <c:formatCode>0.000</c:formatCode>
                <c:ptCount val="13"/>
                <c:pt idx="4">
                  <c:v>3.985133086144765E-3</c:v>
                </c:pt>
                <c:pt idx="5">
                  <c:v>4.0387424096582775E-3</c:v>
                </c:pt>
                <c:pt idx="6">
                  <c:v>4.9189679483407711E-3</c:v>
                </c:pt>
                <c:pt idx="9">
                  <c:v>4.7520609446298767E-3</c:v>
                </c:pt>
                <c:pt idx="10">
                  <c:v>5.6090938861860064E-3</c:v>
                </c:pt>
                <c:pt idx="11">
                  <c:v>4.5166634026663722E-3</c:v>
                </c:pt>
                <c:pt idx="12">
                  <c:v>4.6977994277201058E-3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41-420E-9C39-C3F14513EE92}"/>
            </c:ext>
          </c:extLst>
        </c:ser>
        <c:ser>
          <c:idx val="6"/>
          <c:order val="3"/>
          <c:tx>
            <c:strRef>
              <c:f>'PZT-L Location X1_BL'!$P$17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'PZT-L Location X1_BL'!$Q$20:$AC$20</c:f>
              <c:numCache>
                <c:formatCode>0.000</c:formatCode>
                <c:ptCount val="13"/>
                <c:pt idx="4">
                  <c:v>3.6207292824668304E-3</c:v>
                </c:pt>
                <c:pt idx="5">
                  <c:v>3.6268332250809126E-3</c:v>
                </c:pt>
                <c:pt idx="6">
                  <c:v>3.4547917747523543E-3</c:v>
                </c:pt>
                <c:pt idx="8">
                  <c:v>4.919584626071811E-3</c:v>
                </c:pt>
                <c:pt idx="9">
                  <c:v>4.2765842531150141E-3</c:v>
                </c:pt>
                <c:pt idx="10">
                  <c:v>3.9733747539243093E-3</c:v>
                </c:pt>
                <c:pt idx="11">
                  <c:v>3.857557761032132E-3</c:v>
                </c:pt>
                <c:pt idx="12">
                  <c:v>3.5577516591253134E-3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41-420E-9C39-C3F14513EE92}"/>
            </c:ext>
          </c:extLst>
        </c:ser>
        <c:ser>
          <c:idx val="7"/>
          <c:order val="4"/>
          <c:tx>
            <c:strRef>
              <c:f>'PZT-L Location X1_BL'!$AE$7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'PZT-L Location X1_BL'!$AF$10:$AR$10</c:f>
              <c:numCache>
                <c:formatCode>0.000</c:formatCode>
                <c:ptCount val="13"/>
                <c:pt idx="0">
                  <c:v>4.1387582030226475E-3</c:v>
                </c:pt>
                <c:pt idx="1">
                  <c:v>4.1064976280249009E-3</c:v>
                </c:pt>
                <c:pt idx="2">
                  <c:v>4.551201861468946E-3</c:v>
                </c:pt>
                <c:pt idx="3">
                  <c:v>4.6448854396495829E-3</c:v>
                </c:pt>
                <c:pt idx="4">
                  <c:v>4.7192967595566454E-3</c:v>
                </c:pt>
                <c:pt idx="5">
                  <c:v>4.5096786202413249E-3</c:v>
                </c:pt>
                <c:pt idx="6">
                  <c:v>4.9283524933253098E-3</c:v>
                </c:pt>
                <c:pt idx="7">
                  <c:v>4.4374967918611305E-3</c:v>
                </c:pt>
                <c:pt idx="8">
                  <c:v>4.3151597368278694E-3</c:v>
                </c:pt>
                <c:pt idx="9">
                  <c:v>4.3005703628044229E-3</c:v>
                </c:pt>
                <c:pt idx="10">
                  <c:v>4.0188319324164484E-3</c:v>
                </c:pt>
                <c:pt idx="11">
                  <c:v>3.5246392465303183E-3</c:v>
                </c:pt>
                <c:pt idx="12">
                  <c:v>4.062367124096901E-3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341-420E-9C39-C3F14513EE92}"/>
            </c:ext>
          </c:extLst>
        </c:ser>
        <c:ser>
          <c:idx val="8"/>
          <c:order val="5"/>
          <c:tx>
            <c:strRef>
              <c:f>'PZT-L Location X1_BL'!$AE$17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'PZT-L Location X1_BL'!$AF$20:$AR$20</c:f>
              <c:numCache>
                <c:formatCode>0.000</c:formatCode>
                <c:ptCount val="13"/>
                <c:pt idx="0">
                  <c:v>3.3214168284675764E-3</c:v>
                </c:pt>
                <c:pt idx="1">
                  <c:v>3.9456978186454385E-3</c:v>
                </c:pt>
                <c:pt idx="2">
                  <c:v>4.6376092775611355E-3</c:v>
                </c:pt>
                <c:pt idx="3">
                  <c:v>4.6736352756576076E-3</c:v>
                </c:pt>
                <c:pt idx="4">
                  <c:v>3.5640767908418462E-3</c:v>
                </c:pt>
                <c:pt idx="5">
                  <c:v>3.9773329881053086E-3</c:v>
                </c:pt>
                <c:pt idx="6">
                  <c:v>4.2725219596809541E-3</c:v>
                </c:pt>
                <c:pt idx="7">
                  <c:v>3.3629796409993251E-3</c:v>
                </c:pt>
                <c:pt idx="8">
                  <c:v>3.0646502429919464E-3</c:v>
                </c:pt>
                <c:pt idx="9">
                  <c:v>3.7630983164161679E-3</c:v>
                </c:pt>
                <c:pt idx="10">
                  <c:v>4.2486109850177409E-3</c:v>
                </c:pt>
                <c:pt idx="11">
                  <c:v>3.8245918616601994E-3</c:v>
                </c:pt>
                <c:pt idx="12">
                  <c:v>3.5529321791094291E-3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341-420E-9C39-C3F14513E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.5000000000000003E-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  <c:majorUnit val="3.0000000000000009E-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'PZT-L Location X1_BL'!$A$7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'PZT-L Location X1_BL'!$B$8:$N$8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'PZT-L Location X1_BL'!$B$13:$N$13</c:f>
              <c:numCache>
                <c:formatCode>0.00</c:formatCode>
                <c:ptCount val="13"/>
                <c:pt idx="0">
                  <c:v>1.8497016032779272</c:v>
                </c:pt>
                <c:pt idx="1">
                  <c:v>1.7549009758656677</c:v>
                </c:pt>
                <c:pt idx="2">
                  <c:v>1.9359439915296366</c:v>
                </c:pt>
                <c:pt idx="3">
                  <c:v>1.9714040315688803</c:v>
                </c:pt>
                <c:pt idx="4">
                  <c:v>1.911938975489359</c:v>
                </c:pt>
                <c:pt idx="5">
                  <c:v>1.8402877102721507</c:v>
                </c:pt>
                <c:pt idx="6">
                  <c:v>1.8049507650076635</c:v>
                </c:pt>
                <c:pt idx="7">
                  <c:v>1.8459519777486861</c:v>
                </c:pt>
                <c:pt idx="8">
                  <c:v>1.8314707583392269</c:v>
                </c:pt>
                <c:pt idx="9">
                  <c:v>1.8818117692034271</c:v>
                </c:pt>
                <c:pt idx="10">
                  <c:v>1.8379656332435672</c:v>
                </c:pt>
                <c:pt idx="11">
                  <c:v>1.9680779000837847</c:v>
                </c:pt>
                <c:pt idx="12">
                  <c:v>1.8384867286112807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4A-48FB-A28D-C737497D5EFB}"/>
            </c:ext>
          </c:extLst>
        </c:ser>
        <c:ser>
          <c:idx val="1"/>
          <c:order val="1"/>
          <c:tx>
            <c:strRef>
              <c:f>'PZT-L Location X1_BL'!$A$17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'PZT-L Location X1_BL'!$B$23:$N$23</c:f>
              <c:numCache>
                <c:formatCode>0.00</c:formatCode>
                <c:ptCount val="13"/>
                <c:pt idx="0">
                  <c:v>1.6195352256225255</c:v>
                </c:pt>
                <c:pt idx="1">
                  <c:v>1.7126151637279423</c:v>
                </c:pt>
                <c:pt idx="2">
                  <c:v>2.1111982955011235</c:v>
                </c:pt>
                <c:pt idx="3">
                  <c:v>1.9301121903039693</c:v>
                </c:pt>
                <c:pt idx="4">
                  <c:v>1.7410124074132887</c:v>
                </c:pt>
                <c:pt idx="5">
                  <c:v>1.7272404132028492</c:v>
                </c:pt>
                <c:pt idx="6">
                  <c:v>1.7590954448430887</c:v>
                </c:pt>
                <c:pt idx="7">
                  <c:v>1.7529576101530444</c:v>
                </c:pt>
                <c:pt idx="8">
                  <c:v>1.7497173694059234</c:v>
                </c:pt>
                <c:pt idx="9">
                  <c:v>1.5335956679577225</c:v>
                </c:pt>
                <c:pt idx="10">
                  <c:v>1.7380466395038647</c:v>
                </c:pt>
                <c:pt idx="11">
                  <c:v>1.5157847233055006</c:v>
                </c:pt>
                <c:pt idx="12">
                  <c:v>1.6494246388629292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4A-48FB-A28D-C737497D5EFB}"/>
            </c:ext>
          </c:extLst>
        </c:ser>
        <c:ser>
          <c:idx val="5"/>
          <c:order val="2"/>
          <c:tx>
            <c:strRef>
              <c:f>'PZT-L Location X1_BL'!$P$7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024A-48FB-A28D-C737497D5EFB}"/>
              </c:ext>
            </c:extLst>
          </c:dPt>
          <c:val>
            <c:numRef>
              <c:f>'PZT-L Location X1_BL'!$Q$13:$AC$13</c:f>
              <c:numCache>
                <c:formatCode>0.00</c:formatCode>
                <c:ptCount val="13"/>
                <c:pt idx="4">
                  <c:v>1.9183800979142978</c:v>
                </c:pt>
                <c:pt idx="5">
                  <c:v>2.0094951621388346</c:v>
                </c:pt>
                <c:pt idx="6">
                  <c:v>1.6167660770188836</c:v>
                </c:pt>
                <c:pt idx="9">
                  <c:v>1.7460494362367034</c:v>
                </c:pt>
                <c:pt idx="10">
                  <c:v>1.4591101308611316</c:v>
                </c:pt>
                <c:pt idx="11">
                  <c:v>1.7744990273313916</c:v>
                </c:pt>
                <c:pt idx="12">
                  <c:v>1.7118653368951573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4A-48FB-A28D-C737497D5EFB}"/>
            </c:ext>
          </c:extLst>
        </c:ser>
        <c:ser>
          <c:idx val="6"/>
          <c:order val="3"/>
          <c:tx>
            <c:strRef>
              <c:f>'PZT-L Location X1_BL'!$P$17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'PZT-L Location X1_BL'!$Q$23:$AC$23</c:f>
              <c:numCache>
                <c:formatCode>0.00</c:formatCode>
                <c:ptCount val="13"/>
                <c:pt idx="4">
                  <c:v>2.252953119923724</c:v>
                </c:pt>
                <c:pt idx="5">
                  <c:v>2.1740487613751784</c:v>
                </c:pt>
                <c:pt idx="6">
                  <c:v>2.4082493367046052</c:v>
                </c:pt>
                <c:pt idx="8">
                  <c:v>1.6030316783669709</c:v>
                </c:pt>
                <c:pt idx="9">
                  <c:v>1.9345224268929355</c:v>
                </c:pt>
                <c:pt idx="10">
                  <c:v>2.085828367835739</c:v>
                </c:pt>
                <c:pt idx="11">
                  <c:v>2.1225137264192857</c:v>
                </c:pt>
                <c:pt idx="12">
                  <c:v>2.3273749872293217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24A-48FB-A28D-C737497D5EFB}"/>
            </c:ext>
          </c:extLst>
        </c:ser>
        <c:ser>
          <c:idx val="7"/>
          <c:order val="4"/>
          <c:tx>
            <c:strRef>
              <c:f>'PZT-L Location X1_BL'!$AE$7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'PZT-L Location X1_BL'!$AF$13:$AR$13</c:f>
              <c:numCache>
                <c:formatCode>0.00</c:formatCode>
                <c:ptCount val="13"/>
                <c:pt idx="0">
                  <c:v>1.9994725295354445</c:v>
                </c:pt>
                <c:pt idx="1">
                  <c:v>1.9552162539425557</c:v>
                </c:pt>
                <c:pt idx="2">
                  <c:v>1.8263307699819686</c:v>
                </c:pt>
                <c:pt idx="3">
                  <c:v>1.7718876301035853</c:v>
                </c:pt>
                <c:pt idx="4">
                  <c:v>1.7233028970489506</c:v>
                </c:pt>
                <c:pt idx="5">
                  <c:v>1.8377141029079622</c:v>
                </c:pt>
                <c:pt idx="6">
                  <c:v>1.6724092348071546</c:v>
                </c:pt>
                <c:pt idx="7">
                  <c:v>1.7310059462852041</c:v>
                </c:pt>
                <c:pt idx="8">
                  <c:v>1.8310859975804106</c:v>
                </c:pt>
                <c:pt idx="9">
                  <c:v>1.8709220096993651</c:v>
                </c:pt>
                <c:pt idx="10">
                  <c:v>2.0329290045945489</c:v>
                </c:pt>
                <c:pt idx="11">
                  <c:v>2.2927169093844153</c:v>
                </c:pt>
                <c:pt idx="12">
                  <c:v>2.0219635701091501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24A-48FB-A28D-C737497D5EFB}"/>
            </c:ext>
          </c:extLst>
        </c:ser>
        <c:ser>
          <c:idx val="8"/>
          <c:order val="5"/>
          <c:tx>
            <c:strRef>
              <c:f>'PZT-L Location X1_BL'!$AE$17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'PZT-L Location X1_BL'!$AF$23:$AR$23</c:f>
              <c:numCache>
                <c:formatCode>0.00</c:formatCode>
                <c:ptCount val="13"/>
                <c:pt idx="0">
                  <c:v>2.4140049505216319</c:v>
                </c:pt>
                <c:pt idx="1">
                  <c:v>1.9953454787708305</c:v>
                </c:pt>
                <c:pt idx="2">
                  <c:v>1.7321245033585715</c:v>
                </c:pt>
                <c:pt idx="3">
                  <c:v>1.7636688812606156</c:v>
                </c:pt>
                <c:pt idx="4">
                  <c:v>2.2796259400580836</c:v>
                </c:pt>
                <c:pt idx="5">
                  <c:v>2.0666470758987838</c:v>
                </c:pt>
                <c:pt idx="6">
                  <c:v>1.9454280484473843</c:v>
                </c:pt>
                <c:pt idx="7">
                  <c:v>2.4380307032163149</c:v>
                </c:pt>
                <c:pt idx="8">
                  <c:v>2.7152429091372308</c:v>
                </c:pt>
                <c:pt idx="9">
                  <c:v>2.2039509768708174</c:v>
                </c:pt>
                <c:pt idx="10">
                  <c:v>1.8926970159636398</c:v>
                </c:pt>
                <c:pt idx="11">
                  <c:v>2.1125856222133335</c:v>
                </c:pt>
                <c:pt idx="12">
                  <c:v>2.2292698101627377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24A-48FB-A28D-C737497D5E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8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'PZT-R Location X1_BR'!$A$7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'PZT-R Location X1_BR'!$B$8:$N$8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'PZT-R Location X1_BR'!$B$9:$N$9</c:f>
              <c:numCache>
                <c:formatCode>0.000</c:formatCode>
                <c:ptCount val="13"/>
                <c:pt idx="0">
                  <c:v>1.4695475757575758</c:v>
                </c:pt>
                <c:pt idx="1">
                  <c:v>1.4684830000000002</c:v>
                </c:pt>
                <c:pt idx="2">
                  <c:v>1.4675149999999999</c:v>
                </c:pt>
                <c:pt idx="3">
                  <c:v>1.4683555172413796</c:v>
                </c:pt>
                <c:pt idx="4">
                  <c:v>1.4688713793103461</c:v>
                </c:pt>
                <c:pt idx="5">
                  <c:v>1.4697435294117644</c:v>
                </c:pt>
                <c:pt idx="6">
                  <c:v>1.469345238095239</c:v>
                </c:pt>
                <c:pt idx="7">
                  <c:v>1.4695419354838712</c:v>
                </c:pt>
                <c:pt idx="8">
                  <c:v>1.469036909090909</c:v>
                </c:pt>
                <c:pt idx="9">
                  <c:v>1.4699188571428583</c:v>
                </c:pt>
                <c:pt idx="10">
                  <c:v>1.4693909090909096</c:v>
                </c:pt>
                <c:pt idx="11">
                  <c:v>1.4690219047619042</c:v>
                </c:pt>
                <c:pt idx="12">
                  <c:v>1.4694164285714277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D3-4B14-82EE-2490B18FD27B}"/>
            </c:ext>
          </c:extLst>
        </c:ser>
        <c:ser>
          <c:idx val="1"/>
          <c:order val="1"/>
          <c:tx>
            <c:strRef>
              <c:f>'PZT-R Location X1_BR'!$A$17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'PZT-R Location X1_BR'!$B$19:$N$19</c:f>
              <c:numCache>
                <c:formatCode>0.000</c:formatCode>
                <c:ptCount val="13"/>
                <c:pt idx="0">
                  <c:v>1.4686975757575762</c:v>
                </c:pt>
                <c:pt idx="1">
                  <c:v>1.4694899999999993</c:v>
                </c:pt>
                <c:pt idx="2">
                  <c:v>1.4693928571428581</c:v>
                </c:pt>
                <c:pt idx="3">
                  <c:v>1.4694256250000002</c:v>
                </c:pt>
                <c:pt idx="4">
                  <c:v>1.4687510714285712</c:v>
                </c:pt>
                <c:pt idx="5">
                  <c:v>1.4676873913043491</c:v>
                </c:pt>
                <c:pt idx="6">
                  <c:v>1.4691631578947379</c:v>
                </c:pt>
                <c:pt idx="7">
                  <c:v>1.4696653333333338</c:v>
                </c:pt>
                <c:pt idx="8">
                  <c:v>1.4689230769230783</c:v>
                </c:pt>
                <c:pt idx="9">
                  <c:v>1.4685413888888892</c:v>
                </c:pt>
                <c:pt idx="10">
                  <c:v>1.4691122580645155</c:v>
                </c:pt>
                <c:pt idx="11">
                  <c:v>1.4696190476190489</c:v>
                </c:pt>
                <c:pt idx="12">
                  <c:v>1.4686944827586192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D3-4B14-82EE-2490B18FD27B}"/>
            </c:ext>
          </c:extLst>
        </c:ser>
        <c:ser>
          <c:idx val="5"/>
          <c:order val="2"/>
          <c:tx>
            <c:strRef>
              <c:f>'PZT-R Location X1_BR'!$P$7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A5D3-4B14-82EE-2490B18FD27B}"/>
              </c:ext>
            </c:extLst>
          </c:dPt>
          <c:val>
            <c:numRef>
              <c:f>'PZT-R Location X1_BR'!$Q$9:$AC$9</c:f>
              <c:numCache>
                <c:formatCode>0.000</c:formatCode>
                <c:ptCount val="13"/>
                <c:pt idx="4">
                  <c:v>1.4689866666666673</c:v>
                </c:pt>
                <c:pt idx="5">
                  <c:v>1.4677374999999999</c:v>
                </c:pt>
                <c:pt idx="6">
                  <c:v>1.4697076923076926</c:v>
                </c:pt>
                <c:pt idx="9">
                  <c:v>1.4689019999999997</c:v>
                </c:pt>
                <c:pt idx="10">
                  <c:v>1.471180714285715</c:v>
                </c:pt>
                <c:pt idx="11">
                  <c:v>1.4696777777777779</c:v>
                </c:pt>
                <c:pt idx="12">
                  <c:v>1.4699506666666664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D3-4B14-82EE-2490B18FD27B}"/>
            </c:ext>
          </c:extLst>
        </c:ser>
        <c:ser>
          <c:idx val="6"/>
          <c:order val="3"/>
          <c:tx>
            <c:strRef>
              <c:f>'PZT-R Location X1_BR'!$P$17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'PZT-R Location X1_BR'!$Q$19:$AC$19</c:f>
              <c:numCache>
                <c:formatCode>0.000</c:formatCode>
                <c:ptCount val="13"/>
                <c:pt idx="4">
                  <c:v>1.4694933333333329</c:v>
                </c:pt>
                <c:pt idx="5">
                  <c:v>1.4703731578947368</c:v>
                </c:pt>
                <c:pt idx="6">
                  <c:v>1.4710433333333333</c:v>
                </c:pt>
                <c:pt idx="8">
                  <c:v>1.4691437499999997</c:v>
                </c:pt>
                <c:pt idx="9">
                  <c:v>1.4709677777777779</c:v>
                </c:pt>
                <c:pt idx="10">
                  <c:v>1.470629333333334</c:v>
                </c:pt>
                <c:pt idx="11">
                  <c:v>1.4715126315789477</c:v>
                </c:pt>
                <c:pt idx="12">
                  <c:v>1.4706460000000001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D3-4B14-82EE-2490B18FD27B}"/>
            </c:ext>
          </c:extLst>
        </c:ser>
        <c:ser>
          <c:idx val="7"/>
          <c:order val="4"/>
          <c:tx>
            <c:strRef>
              <c:f>'PZT-R Location X1_BR'!$AE$7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'PZT-R Location X1_BR'!$AF$9:$AR$9</c:f>
              <c:numCache>
                <c:formatCode>0.000</c:formatCode>
                <c:ptCount val="13"/>
                <c:pt idx="0">
                  <c:v>1.46688</c:v>
                </c:pt>
                <c:pt idx="1">
                  <c:v>1.4658463636363637</c:v>
                </c:pt>
                <c:pt idx="2">
                  <c:v>1.4678810000000002</c:v>
                </c:pt>
                <c:pt idx="3">
                  <c:v>1.4682638709677422</c:v>
                </c:pt>
                <c:pt idx="4">
                  <c:v>1.4671591666666666</c:v>
                </c:pt>
                <c:pt idx="5">
                  <c:v>1.4681212499999996</c:v>
                </c:pt>
                <c:pt idx="6">
                  <c:v>1.4678929166666677</c:v>
                </c:pt>
                <c:pt idx="7">
                  <c:v>1.4674279999999995</c:v>
                </c:pt>
                <c:pt idx="8">
                  <c:v>1.4687219047619053</c:v>
                </c:pt>
                <c:pt idx="9">
                  <c:v>1.4678266666666662</c:v>
                </c:pt>
                <c:pt idx="10">
                  <c:v>1.4671260000000002</c:v>
                </c:pt>
                <c:pt idx="11">
                  <c:v>1.468062</c:v>
                </c:pt>
                <c:pt idx="12">
                  <c:v>1.4673131249999996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5D3-4B14-82EE-2490B18FD27B}"/>
            </c:ext>
          </c:extLst>
        </c:ser>
        <c:ser>
          <c:idx val="8"/>
          <c:order val="5"/>
          <c:tx>
            <c:strRef>
              <c:f>'PZT-R Location X1_BR'!$AE$17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'PZT-R Location X1_BR'!$AF$19:$AR$19</c:f>
              <c:numCache>
                <c:formatCode>0.000</c:formatCode>
                <c:ptCount val="13"/>
                <c:pt idx="0">
                  <c:v>1.4695049999999996</c:v>
                </c:pt>
                <c:pt idx="1">
                  <c:v>1.4685745454545451</c:v>
                </c:pt>
                <c:pt idx="2">
                  <c:v>1.4693306249999998</c:v>
                </c:pt>
                <c:pt idx="3">
                  <c:v>1.4690058823529411</c:v>
                </c:pt>
                <c:pt idx="4">
                  <c:v>1.4709149999999995</c:v>
                </c:pt>
                <c:pt idx="5">
                  <c:v>1.4700307692307699</c:v>
                </c:pt>
                <c:pt idx="6">
                  <c:v>1.4697595652173898</c:v>
                </c:pt>
                <c:pt idx="7">
                  <c:v>1.469775714285714</c:v>
                </c:pt>
                <c:pt idx="8">
                  <c:v>1.4696261904761903</c:v>
                </c:pt>
                <c:pt idx="9">
                  <c:v>1.4700084210526316</c:v>
                </c:pt>
                <c:pt idx="10">
                  <c:v>1.4698413333333329</c:v>
                </c:pt>
                <c:pt idx="11">
                  <c:v>1.4706926666666664</c:v>
                </c:pt>
                <c:pt idx="12">
                  <c:v>1.4707979999999994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5D3-4B14-82EE-2490B18FD27B}"/>
            </c:ext>
          </c:extLst>
        </c:ser>
        <c:ser>
          <c:idx val="3"/>
          <c:order val="6"/>
          <c:tx>
            <c:strRef>
              <c:f>'PZT-R Location X1_BR'!$A$25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'PZT-R Location X1_BR'!$B$25:$N$25</c:f>
              <c:numCache>
                <c:formatCode>General</c:formatCode>
                <c:ptCount val="13"/>
                <c:pt idx="0">
                  <c:v>1.494</c:v>
                </c:pt>
                <c:pt idx="1">
                  <c:v>1.494</c:v>
                </c:pt>
                <c:pt idx="2">
                  <c:v>1.494</c:v>
                </c:pt>
                <c:pt idx="3">
                  <c:v>1.494</c:v>
                </c:pt>
                <c:pt idx="4">
                  <c:v>1.494</c:v>
                </c:pt>
                <c:pt idx="5">
                  <c:v>1.494</c:v>
                </c:pt>
                <c:pt idx="6">
                  <c:v>1.494</c:v>
                </c:pt>
                <c:pt idx="7">
                  <c:v>1.494</c:v>
                </c:pt>
                <c:pt idx="8">
                  <c:v>1.494</c:v>
                </c:pt>
                <c:pt idx="9">
                  <c:v>1.494</c:v>
                </c:pt>
                <c:pt idx="10">
                  <c:v>1.494</c:v>
                </c:pt>
                <c:pt idx="11">
                  <c:v>1.494</c:v>
                </c:pt>
                <c:pt idx="12">
                  <c:v>1.494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5D3-4B14-82EE-2490B18FD27B}"/>
            </c:ext>
          </c:extLst>
        </c:ser>
        <c:ser>
          <c:idx val="4"/>
          <c:order val="7"/>
          <c:tx>
            <c:strRef>
              <c:f>'PZT-R Location X1_BR'!$A$26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'PZT-R Location X1_BR'!$B$26:$N$26</c:f>
              <c:numCache>
                <c:formatCode>General</c:formatCode>
                <c:ptCount val="13"/>
                <c:pt idx="0">
                  <c:v>1.4440000000000002</c:v>
                </c:pt>
                <c:pt idx="1">
                  <c:v>1.4440000000000002</c:v>
                </c:pt>
                <c:pt idx="2">
                  <c:v>1.4440000000000002</c:v>
                </c:pt>
                <c:pt idx="3">
                  <c:v>1.4440000000000002</c:v>
                </c:pt>
                <c:pt idx="4">
                  <c:v>1.4440000000000002</c:v>
                </c:pt>
                <c:pt idx="5">
                  <c:v>1.4440000000000002</c:v>
                </c:pt>
                <c:pt idx="6">
                  <c:v>1.4440000000000002</c:v>
                </c:pt>
                <c:pt idx="7">
                  <c:v>1.4440000000000002</c:v>
                </c:pt>
                <c:pt idx="8">
                  <c:v>1.4440000000000002</c:v>
                </c:pt>
                <c:pt idx="9">
                  <c:v>1.4440000000000002</c:v>
                </c:pt>
                <c:pt idx="10">
                  <c:v>1.4440000000000002</c:v>
                </c:pt>
                <c:pt idx="11">
                  <c:v>1.4440000000000002</c:v>
                </c:pt>
                <c:pt idx="12">
                  <c:v>1.4440000000000002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5D3-4B14-82EE-2490B18FD27B}"/>
            </c:ext>
          </c:extLst>
        </c:ser>
        <c:ser>
          <c:idx val="2"/>
          <c:order val="8"/>
          <c:tx>
            <c:strRef>
              <c:f>'PZT-R Location X1_BR'!$A$24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'PZT-R Location X1_BR'!$B$24:$N$24</c:f>
              <c:numCache>
                <c:formatCode>General</c:formatCode>
                <c:ptCount val="13"/>
                <c:pt idx="0">
                  <c:v>1.4690000000000001</c:v>
                </c:pt>
                <c:pt idx="1">
                  <c:v>1.4690000000000001</c:v>
                </c:pt>
                <c:pt idx="2">
                  <c:v>1.4690000000000001</c:v>
                </c:pt>
                <c:pt idx="3">
                  <c:v>1.4690000000000001</c:v>
                </c:pt>
                <c:pt idx="4">
                  <c:v>1.4690000000000001</c:v>
                </c:pt>
                <c:pt idx="5">
                  <c:v>1.4690000000000001</c:v>
                </c:pt>
                <c:pt idx="6">
                  <c:v>1.4690000000000001</c:v>
                </c:pt>
                <c:pt idx="7">
                  <c:v>1.4690000000000001</c:v>
                </c:pt>
                <c:pt idx="8">
                  <c:v>1.4690000000000001</c:v>
                </c:pt>
                <c:pt idx="9">
                  <c:v>1.4690000000000001</c:v>
                </c:pt>
                <c:pt idx="10">
                  <c:v>1.4690000000000001</c:v>
                </c:pt>
                <c:pt idx="11">
                  <c:v>1.4690000000000001</c:v>
                </c:pt>
                <c:pt idx="12">
                  <c:v>1.4690000000000001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5D3-4B14-82EE-2490B18FD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1.4389999999999998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'PZT-R Location X1_BR'!$A$7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'PZT-R Location X1_BR'!$B$8:$N$8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'PZT-R Location X1_BR'!$B$10:$N$10</c:f>
              <c:numCache>
                <c:formatCode>0.000</c:formatCode>
                <c:ptCount val="13"/>
                <c:pt idx="0">
                  <c:v>3.6047937774765872E-3</c:v>
                </c:pt>
                <c:pt idx="1">
                  <c:v>3.4476721445172776E-3</c:v>
                </c:pt>
                <c:pt idx="2">
                  <c:v>3.599239028285536E-3</c:v>
                </c:pt>
                <c:pt idx="3">
                  <c:v>3.836663492640066E-3</c:v>
                </c:pt>
                <c:pt idx="4">
                  <c:v>3.7479186603622608E-3</c:v>
                </c:pt>
                <c:pt idx="5">
                  <c:v>3.3895051063531053E-3</c:v>
                </c:pt>
                <c:pt idx="6">
                  <c:v>3.4012101970156915E-3</c:v>
                </c:pt>
                <c:pt idx="7">
                  <c:v>3.8466960726623381E-3</c:v>
                </c:pt>
                <c:pt idx="8">
                  <c:v>3.6313100962875513E-3</c:v>
                </c:pt>
                <c:pt idx="9">
                  <c:v>3.426960168534986E-3</c:v>
                </c:pt>
                <c:pt idx="10">
                  <c:v>3.5153042418378348E-3</c:v>
                </c:pt>
                <c:pt idx="11">
                  <c:v>3.7404511604229602E-3</c:v>
                </c:pt>
                <c:pt idx="12">
                  <c:v>3.3364955047091261E-3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96-4355-B6EB-604D9CF84F19}"/>
            </c:ext>
          </c:extLst>
        </c:ser>
        <c:ser>
          <c:idx val="1"/>
          <c:order val="1"/>
          <c:tx>
            <c:strRef>
              <c:f>'PZT-R Location X1_BR'!$A$17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'PZT-R Location X1_BR'!$B$20:$N$20</c:f>
              <c:numCache>
                <c:formatCode>0.000</c:formatCode>
                <c:ptCount val="13"/>
                <c:pt idx="0">
                  <c:v>4.1896449496674273E-3</c:v>
                </c:pt>
                <c:pt idx="1">
                  <c:v>4.0632772760694335E-3</c:v>
                </c:pt>
                <c:pt idx="2">
                  <c:v>4.0619236332659547E-3</c:v>
                </c:pt>
                <c:pt idx="3">
                  <c:v>3.9398494135250801E-3</c:v>
                </c:pt>
                <c:pt idx="4">
                  <c:v>3.9356926032505599E-3</c:v>
                </c:pt>
                <c:pt idx="5">
                  <c:v>4.0951848574292717E-3</c:v>
                </c:pt>
                <c:pt idx="6">
                  <c:v>4.2069060606307572E-3</c:v>
                </c:pt>
                <c:pt idx="7">
                  <c:v>4.2102993111957088E-3</c:v>
                </c:pt>
                <c:pt idx="8">
                  <c:v>4.1572844074531717E-3</c:v>
                </c:pt>
                <c:pt idx="9">
                  <c:v>3.7351873857360139E-3</c:v>
                </c:pt>
                <c:pt idx="10">
                  <c:v>4.1772668087446388E-3</c:v>
                </c:pt>
                <c:pt idx="11">
                  <c:v>3.7630497264254121E-3</c:v>
                </c:pt>
                <c:pt idx="12">
                  <c:v>3.9486194742336077E-3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96-4355-B6EB-604D9CF84F19}"/>
            </c:ext>
          </c:extLst>
        </c:ser>
        <c:ser>
          <c:idx val="5"/>
          <c:order val="2"/>
          <c:tx>
            <c:strRef>
              <c:f>'PZT-R Location X1_BR'!$P$7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D596-4355-B6EB-604D9CF84F19}"/>
              </c:ext>
            </c:extLst>
          </c:dPt>
          <c:val>
            <c:numRef>
              <c:f>'PZT-R Location X1_BR'!$Q$10:$AC$10</c:f>
              <c:numCache>
                <c:formatCode>0.000</c:formatCode>
                <c:ptCount val="13"/>
                <c:pt idx="4">
                  <c:v>3.6445408313186076E-3</c:v>
                </c:pt>
                <c:pt idx="5">
                  <c:v>3.4908640872242142E-3</c:v>
                </c:pt>
                <c:pt idx="6">
                  <c:v>4.2862067468432477E-3</c:v>
                </c:pt>
                <c:pt idx="9">
                  <c:v>4.4603317961272428E-3</c:v>
                </c:pt>
                <c:pt idx="10">
                  <c:v>4.5071469453352372E-3</c:v>
                </c:pt>
                <c:pt idx="11">
                  <c:v>4.9837115194401654E-3</c:v>
                </c:pt>
                <c:pt idx="12">
                  <c:v>4.0167726646925172E-3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96-4355-B6EB-604D9CF84F19}"/>
            </c:ext>
          </c:extLst>
        </c:ser>
        <c:ser>
          <c:idx val="6"/>
          <c:order val="3"/>
          <c:tx>
            <c:strRef>
              <c:f>'PZT-R Location X1_BR'!$P$17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'PZT-R Location X1_BR'!$Q$20:$AC$20</c:f>
              <c:numCache>
                <c:formatCode>0.000</c:formatCode>
                <c:ptCount val="13"/>
                <c:pt idx="4">
                  <c:v>4.0696398710561091E-3</c:v>
                </c:pt>
                <c:pt idx="5">
                  <c:v>3.6706133919755177E-3</c:v>
                </c:pt>
                <c:pt idx="6">
                  <c:v>3.8194315638932883E-3</c:v>
                </c:pt>
                <c:pt idx="8">
                  <c:v>4.5023919219530457E-3</c:v>
                </c:pt>
                <c:pt idx="9">
                  <c:v>4.299261409291758E-3</c:v>
                </c:pt>
                <c:pt idx="10">
                  <c:v>4.0959227831088496E-3</c:v>
                </c:pt>
                <c:pt idx="11">
                  <c:v>4.2791791257824098E-3</c:v>
                </c:pt>
                <c:pt idx="12">
                  <c:v>4.2085185265030526E-3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596-4355-B6EB-604D9CF84F19}"/>
            </c:ext>
          </c:extLst>
        </c:ser>
        <c:ser>
          <c:idx val="7"/>
          <c:order val="4"/>
          <c:tx>
            <c:strRef>
              <c:f>'PZT-R Location X1_BR'!$AE$7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'PZT-R Location X1_BR'!$AF$10:$AR$10</c:f>
              <c:numCache>
                <c:formatCode>0.000</c:formatCode>
                <c:ptCount val="13"/>
                <c:pt idx="0">
                  <c:v>3.8458903368688915E-3</c:v>
                </c:pt>
                <c:pt idx="1">
                  <c:v>3.727548749925248E-3</c:v>
                </c:pt>
                <c:pt idx="2">
                  <c:v>4.0126994113260841E-3</c:v>
                </c:pt>
                <c:pt idx="3">
                  <c:v>3.752761811395753E-3</c:v>
                </c:pt>
                <c:pt idx="4">
                  <c:v>4.0180160628390466E-3</c:v>
                </c:pt>
                <c:pt idx="5">
                  <c:v>4.4814977771994958E-3</c:v>
                </c:pt>
                <c:pt idx="6">
                  <c:v>4.0587721819320844E-3</c:v>
                </c:pt>
                <c:pt idx="7">
                  <c:v>3.6678532515284057E-3</c:v>
                </c:pt>
                <c:pt idx="8">
                  <c:v>4.1535591690489574E-3</c:v>
                </c:pt>
                <c:pt idx="9">
                  <c:v>3.9479936559594477E-3</c:v>
                </c:pt>
                <c:pt idx="10">
                  <c:v>4.3520254195633162E-3</c:v>
                </c:pt>
                <c:pt idx="11">
                  <c:v>3.6232353419884782E-3</c:v>
                </c:pt>
                <c:pt idx="12">
                  <c:v>3.420068811603158E-3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596-4355-B6EB-604D9CF84F19}"/>
            </c:ext>
          </c:extLst>
        </c:ser>
        <c:ser>
          <c:idx val="8"/>
          <c:order val="5"/>
          <c:tx>
            <c:strRef>
              <c:f>'PZT-R Location X1_BR'!$AE$17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'PZT-R Location X1_BR'!$AF$20:$AR$20</c:f>
              <c:numCache>
                <c:formatCode>0.000</c:formatCode>
                <c:ptCount val="13"/>
                <c:pt idx="0">
                  <c:v>3.9604141832824272E-3</c:v>
                </c:pt>
                <c:pt idx="1">
                  <c:v>3.3075237103073404E-3</c:v>
                </c:pt>
                <c:pt idx="2">
                  <c:v>4.2956757088492524E-3</c:v>
                </c:pt>
                <c:pt idx="3">
                  <c:v>3.4351421920451263E-3</c:v>
                </c:pt>
                <c:pt idx="4">
                  <c:v>3.7190337764284732E-3</c:v>
                </c:pt>
                <c:pt idx="5">
                  <c:v>3.4461943093288582E-3</c:v>
                </c:pt>
                <c:pt idx="6">
                  <c:v>3.8280018369135763E-3</c:v>
                </c:pt>
                <c:pt idx="7">
                  <c:v>3.9444318540941973E-3</c:v>
                </c:pt>
                <c:pt idx="8">
                  <c:v>3.7833467579403736E-3</c:v>
                </c:pt>
                <c:pt idx="9">
                  <c:v>3.9778397571981336E-3</c:v>
                </c:pt>
                <c:pt idx="10">
                  <c:v>3.6767396314769628E-3</c:v>
                </c:pt>
                <c:pt idx="11">
                  <c:v>4.0553899284823175E-3</c:v>
                </c:pt>
                <c:pt idx="12">
                  <c:v>3.9049352700252574E-3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596-4355-B6EB-604D9CF84F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.0000000000000002E-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'PZT-R Location X1_BR'!$A$7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'PZT-R Location X1_BR'!$B$8:$N$8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'PZT-R Location X1_BR'!$B$13:$N$13</c:f>
              <c:numCache>
                <c:formatCode>0.00</c:formatCode>
                <c:ptCount val="13"/>
                <c:pt idx="0">
                  <c:v>2.2611024607664985</c:v>
                </c:pt>
                <c:pt idx="1">
                  <c:v>2.3671044281220843</c:v>
                </c:pt>
                <c:pt idx="2">
                  <c:v>2.1777751551741091</c:v>
                </c:pt>
                <c:pt idx="3">
                  <c:v>2.1160327880462626</c:v>
                </c:pt>
                <c:pt idx="4">
                  <c:v>2.2120169943373234</c:v>
                </c:pt>
                <c:pt idx="5">
                  <c:v>2.385448595703104</c:v>
                </c:pt>
                <c:pt idx="6">
                  <c:v>2.4162734709735307</c:v>
                </c:pt>
                <c:pt idx="7">
                  <c:v>2.119400134048115</c:v>
                </c:pt>
                <c:pt idx="8">
                  <c:v>2.291467840088151</c:v>
                </c:pt>
                <c:pt idx="9">
                  <c:v>2.3423229988922709</c:v>
                </c:pt>
                <c:pt idx="10">
                  <c:v>2.3335193026540133</c:v>
                </c:pt>
                <c:pt idx="11">
                  <c:v>2.2259431787609407</c:v>
                </c:pt>
                <c:pt idx="12">
                  <c:v>2.4560272291565641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ED-4137-A49F-D776FC758102}"/>
            </c:ext>
          </c:extLst>
        </c:ser>
        <c:ser>
          <c:idx val="1"/>
          <c:order val="1"/>
          <c:tx>
            <c:strRef>
              <c:f>'PZT-R Location X1_BR'!$A$17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'PZT-R Location X1_BR'!$B$23:$N$23</c:f>
              <c:numCache>
                <c:formatCode>0.00</c:formatCode>
                <c:ptCount val="13"/>
                <c:pt idx="0">
                  <c:v>1.9649696696085996</c:v>
                </c:pt>
                <c:pt idx="1">
                  <c:v>2.0106922183522244</c:v>
                </c:pt>
                <c:pt idx="2">
                  <c:v>2.0193341118492651</c:v>
                </c:pt>
                <c:pt idx="3">
                  <c:v>2.0791298025789704</c:v>
                </c:pt>
                <c:pt idx="4">
                  <c:v>2.0962910406272299</c:v>
                </c:pt>
                <c:pt idx="5">
                  <c:v>1.9280685430171731</c:v>
                </c:pt>
                <c:pt idx="6">
                  <c:v>1.9679420574414701</c:v>
                </c:pt>
                <c:pt idx="7">
                  <c:v>1.9265983142779795</c:v>
                </c:pt>
                <c:pt idx="8">
                  <c:v>1.9983459136927713</c:v>
                </c:pt>
                <c:pt idx="9">
                  <c:v>2.190107782598183</c:v>
                </c:pt>
                <c:pt idx="10">
                  <c:v>1.9859669871046459</c:v>
                </c:pt>
                <c:pt idx="11">
                  <c:v>2.1596802375246988</c:v>
                </c:pt>
                <c:pt idx="12">
                  <c:v>2.084651181656517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ED-4137-A49F-D776FC758102}"/>
            </c:ext>
          </c:extLst>
        </c:ser>
        <c:ser>
          <c:idx val="5"/>
          <c:order val="2"/>
          <c:tx>
            <c:strRef>
              <c:f>'PZT-R Location X1_BR'!$P$7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74ED-4137-A49F-D776FC758102}"/>
              </c:ext>
            </c:extLst>
          </c:dPt>
          <c:val>
            <c:numRef>
              <c:f>'PZT-R Location X1_BR'!$Q$13:$AC$13</c:f>
              <c:numCache>
                <c:formatCode>0.00</c:formatCode>
                <c:ptCount val="13"/>
                <c:pt idx="4">
                  <c:v>2.2853054127742154</c:v>
                </c:pt>
                <c:pt idx="5">
                  <c:v>2.2666307831799881</c:v>
                </c:pt>
                <c:pt idx="6">
                  <c:v>1.8891846277362809</c:v>
                </c:pt>
                <c:pt idx="9">
                  <c:v>1.8609975773268042</c:v>
                </c:pt>
                <c:pt idx="10">
                  <c:v>1.6876371380127231</c:v>
                </c:pt>
                <c:pt idx="11">
                  <c:v>1.6267810397496898</c:v>
                </c:pt>
                <c:pt idx="12">
                  <c:v>1.9957426306221357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ED-4137-A49F-D776FC758102}"/>
            </c:ext>
          </c:extLst>
        </c:ser>
        <c:ser>
          <c:idx val="6"/>
          <c:order val="3"/>
          <c:tx>
            <c:strRef>
              <c:f>'PZT-R Location X1_BR'!$P$17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'PZT-R Location X1_BR'!$Q$23:$AC$23</c:f>
              <c:numCache>
                <c:formatCode>0.00</c:formatCode>
                <c:ptCount val="13"/>
                <c:pt idx="4">
                  <c:v>2.0072756184121858</c:v>
                </c:pt>
                <c:pt idx="5">
                  <c:v>2.1455852725609708</c:v>
                </c:pt>
                <c:pt idx="6">
                  <c:v>2.0034976656112806</c:v>
                </c:pt>
                <c:pt idx="8">
                  <c:v>1.8402255535037262</c:v>
                </c:pt>
                <c:pt idx="9">
                  <c:v>1.785750313022282</c:v>
                </c:pt>
                <c:pt idx="10">
                  <c:v>1.9019455772818874</c:v>
                </c:pt>
                <c:pt idx="11">
                  <c:v>1.7516886424597959</c:v>
                </c:pt>
                <c:pt idx="12">
                  <c:v>1.84974038195219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ED-4137-A49F-D776FC758102}"/>
            </c:ext>
          </c:extLst>
        </c:ser>
        <c:ser>
          <c:idx val="7"/>
          <c:order val="4"/>
          <c:tx>
            <c:strRef>
              <c:f>'PZT-R Location X1_BR'!$AE$7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'PZT-R Location X1_BR'!$AF$13:$AR$13</c:f>
              <c:numCache>
                <c:formatCode>0.00</c:formatCode>
                <c:ptCount val="13"/>
                <c:pt idx="0">
                  <c:v>1.9830691981913871</c:v>
                </c:pt>
                <c:pt idx="1">
                  <c:v>1.9535951641859011</c:v>
                </c:pt>
                <c:pt idx="2">
                  <c:v>1.9837851075674471</c:v>
                </c:pt>
                <c:pt idx="3">
                  <c:v>2.1552012612916749</c:v>
                </c:pt>
                <c:pt idx="4">
                  <c:v>1.9212770933443051</c:v>
                </c:pt>
                <c:pt idx="5">
                  <c:v>1.7941360380838931</c:v>
                </c:pt>
                <c:pt idx="6">
                  <c:v>1.9622450333648944</c:v>
                </c:pt>
                <c:pt idx="7">
                  <c:v>2.1291291656990201</c:v>
                </c:pt>
                <c:pt idx="8">
                  <c:v>1.9839936269697869</c:v>
                </c:pt>
                <c:pt idx="9">
                  <c:v>2.0117109890066089</c:v>
                </c:pt>
                <c:pt idx="10">
                  <c:v>1.7712825462862647</c:v>
                </c:pt>
                <c:pt idx="11">
                  <c:v>2.2136753231891242</c:v>
                </c:pt>
                <c:pt idx="12">
                  <c:v>2.2721886882222648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ED-4137-A49F-D776FC758102}"/>
            </c:ext>
          </c:extLst>
        </c:ser>
        <c:ser>
          <c:idx val="8"/>
          <c:order val="5"/>
          <c:tx>
            <c:strRef>
              <c:f>'PZT-R Location X1_BR'!$AE$17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'PZT-R Location X1_BR'!$AF$23:$AR$23</c:f>
              <c:numCache>
                <c:formatCode>0.00</c:formatCode>
                <c:ptCount val="13"/>
                <c:pt idx="0">
                  <c:v>2.0616530549925711</c:v>
                </c:pt>
                <c:pt idx="1">
                  <c:v>2.4766308177890033</c:v>
                </c:pt>
                <c:pt idx="2">
                  <c:v>1.9142797448746252</c:v>
                </c:pt>
                <c:pt idx="3">
                  <c:v>2.425335570769934</c:v>
                </c:pt>
                <c:pt idx="4">
                  <c:v>2.0690858063112163</c:v>
                </c:pt>
                <c:pt idx="5">
                  <c:v>2.3184251590559182</c:v>
                </c:pt>
                <c:pt idx="6">
                  <c:v>2.1107996473824961</c:v>
                </c:pt>
                <c:pt idx="7">
                  <c:v>2.047129270690951</c:v>
                </c:pt>
                <c:pt idx="8">
                  <c:v>2.1474645847757876</c:v>
                </c:pt>
                <c:pt idx="9">
                  <c:v>2.0104361841084053</c:v>
                </c:pt>
                <c:pt idx="10">
                  <c:v>2.1902254975977598</c:v>
                </c:pt>
                <c:pt idx="11">
                  <c:v>1.9157494712274659</c:v>
                </c:pt>
                <c:pt idx="12">
                  <c:v>1.9805706023777905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4ED-4137-A49F-D776FC758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8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'PZT-L Location Y1_BL'!$A$7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'PZT-L Location Y1_BL'!$B$8:$N$8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'PZT-L Location Y1_BL'!$B$9:$N$9</c:f>
              <c:numCache>
                <c:formatCode>0.000</c:formatCode>
                <c:ptCount val="13"/>
                <c:pt idx="0">
                  <c:v>0.6367799999999999</c:v>
                </c:pt>
                <c:pt idx="1">
                  <c:v>0.63593350000000004</c:v>
                </c:pt>
                <c:pt idx="2">
                  <c:v>0.63505928571428594</c:v>
                </c:pt>
                <c:pt idx="3">
                  <c:v>0.63561965517241381</c:v>
                </c:pt>
                <c:pt idx="4">
                  <c:v>0.63474206896551744</c:v>
                </c:pt>
                <c:pt idx="5">
                  <c:v>0.63565470588235284</c:v>
                </c:pt>
                <c:pt idx="6">
                  <c:v>0.6349080952380951</c:v>
                </c:pt>
                <c:pt idx="7">
                  <c:v>0.63589483870967745</c:v>
                </c:pt>
                <c:pt idx="8">
                  <c:v>0.63570545454545446</c:v>
                </c:pt>
                <c:pt idx="9">
                  <c:v>0.635845142857143</c:v>
                </c:pt>
                <c:pt idx="10">
                  <c:v>0.63560212121212123</c:v>
                </c:pt>
                <c:pt idx="11">
                  <c:v>0.63530261904761887</c:v>
                </c:pt>
                <c:pt idx="12">
                  <c:v>0.6360125000000002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3F-4E53-83EF-EEF3939A4BE2}"/>
            </c:ext>
          </c:extLst>
        </c:ser>
        <c:ser>
          <c:idx val="1"/>
          <c:order val="1"/>
          <c:tx>
            <c:strRef>
              <c:f>'PZT-L Location Y1_BL'!$A$17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'PZT-L Location Y1_BL'!$B$19:$N$19</c:f>
              <c:numCache>
                <c:formatCode>0.000</c:formatCode>
                <c:ptCount val="13"/>
                <c:pt idx="0">
                  <c:v>0.63588787878787878</c:v>
                </c:pt>
                <c:pt idx="1">
                  <c:v>0.63647714285714285</c:v>
                </c:pt>
                <c:pt idx="2">
                  <c:v>0.63330142857142846</c:v>
                </c:pt>
                <c:pt idx="3">
                  <c:v>0.63478968749999942</c:v>
                </c:pt>
                <c:pt idx="4">
                  <c:v>0.63455035714285735</c:v>
                </c:pt>
                <c:pt idx="5">
                  <c:v>0.63491913043478265</c:v>
                </c:pt>
                <c:pt idx="6">
                  <c:v>0.6350273684210529</c:v>
                </c:pt>
                <c:pt idx="7">
                  <c:v>0.63487800000000039</c:v>
                </c:pt>
                <c:pt idx="8">
                  <c:v>0.63496512820512829</c:v>
                </c:pt>
                <c:pt idx="9">
                  <c:v>0.63421027777777761</c:v>
                </c:pt>
                <c:pt idx="10">
                  <c:v>0.63440935483870942</c:v>
                </c:pt>
                <c:pt idx="11">
                  <c:v>0.63518928571428579</c:v>
                </c:pt>
                <c:pt idx="12">
                  <c:v>0.63525034482758636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3F-4E53-83EF-EEF3939A4BE2}"/>
            </c:ext>
          </c:extLst>
        </c:ser>
        <c:ser>
          <c:idx val="5"/>
          <c:order val="2"/>
          <c:tx>
            <c:strRef>
              <c:f>'PZT-L Location Y1_BL'!$P$7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7D3F-4E53-83EF-EEF3939A4BE2}"/>
              </c:ext>
            </c:extLst>
          </c:dPt>
          <c:val>
            <c:numRef>
              <c:f>'PZT-L Location Y1_BL'!$Q$9:$AC$9</c:f>
              <c:numCache>
                <c:formatCode>0.000</c:formatCode>
                <c:ptCount val="13"/>
                <c:pt idx="4">
                  <c:v>0.63586916666666649</c:v>
                </c:pt>
                <c:pt idx="5">
                  <c:v>0.63666687499999974</c:v>
                </c:pt>
                <c:pt idx="6">
                  <c:v>0.63718230769230755</c:v>
                </c:pt>
                <c:pt idx="9">
                  <c:v>0.63568333333333327</c:v>
                </c:pt>
                <c:pt idx="10">
                  <c:v>0.63529428571428559</c:v>
                </c:pt>
                <c:pt idx="11">
                  <c:v>0.63614777777777753</c:v>
                </c:pt>
                <c:pt idx="12">
                  <c:v>0.63567933333333293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3F-4E53-83EF-EEF3939A4BE2}"/>
            </c:ext>
          </c:extLst>
        </c:ser>
        <c:ser>
          <c:idx val="6"/>
          <c:order val="3"/>
          <c:tx>
            <c:strRef>
              <c:f>'PZT-L Location Y1_BL'!$P$17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'PZT-L Location Y1_BL'!$Q$19:$AC$19</c:f>
              <c:numCache>
                <c:formatCode>0.000</c:formatCode>
                <c:ptCount val="13"/>
                <c:pt idx="4">
                  <c:v>0.63519666666666685</c:v>
                </c:pt>
                <c:pt idx="5">
                  <c:v>0.6360505263157894</c:v>
                </c:pt>
                <c:pt idx="6">
                  <c:v>0.63589333333333342</c:v>
                </c:pt>
                <c:pt idx="8">
                  <c:v>0.63468062499999989</c:v>
                </c:pt>
                <c:pt idx="9">
                  <c:v>0.63638666666666666</c:v>
                </c:pt>
                <c:pt idx="10">
                  <c:v>0.63543933333333324</c:v>
                </c:pt>
                <c:pt idx="11">
                  <c:v>0.63536631578947322</c:v>
                </c:pt>
                <c:pt idx="12">
                  <c:v>0.63685666666666652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D3F-4E53-83EF-EEF3939A4BE2}"/>
            </c:ext>
          </c:extLst>
        </c:ser>
        <c:ser>
          <c:idx val="7"/>
          <c:order val="4"/>
          <c:tx>
            <c:strRef>
              <c:f>'PZT-L Location Y1_BL'!$AE$7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'PZT-L Location Y1_BL'!$AF$9:$AR$9</c:f>
              <c:numCache>
                <c:formatCode>0.000</c:formatCode>
                <c:ptCount val="13"/>
                <c:pt idx="0">
                  <c:v>0.63494933333333348</c:v>
                </c:pt>
                <c:pt idx="1">
                  <c:v>0.63497454545454546</c:v>
                </c:pt>
                <c:pt idx="2">
                  <c:v>0.63469999999999982</c:v>
                </c:pt>
                <c:pt idx="3">
                  <c:v>0.63525774193548401</c:v>
                </c:pt>
                <c:pt idx="4">
                  <c:v>0.63395333333333326</c:v>
                </c:pt>
                <c:pt idx="5">
                  <c:v>0.63583624999999988</c:v>
                </c:pt>
                <c:pt idx="6">
                  <c:v>0.63556749999999973</c:v>
                </c:pt>
                <c:pt idx="7">
                  <c:v>0.63481699999999996</c:v>
                </c:pt>
                <c:pt idx="8">
                  <c:v>0.63580142857142863</c:v>
                </c:pt>
                <c:pt idx="9">
                  <c:v>0.63581142857142858</c:v>
                </c:pt>
                <c:pt idx="10">
                  <c:v>0.63582399999999994</c:v>
                </c:pt>
                <c:pt idx="11">
                  <c:v>0.63590100000000016</c:v>
                </c:pt>
                <c:pt idx="12">
                  <c:v>0.63554624999999987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D3F-4E53-83EF-EEF3939A4BE2}"/>
            </c:ext>
          </c:extLst>
        </c:ser>
        <c:ser>
          <c:idx val="8"/>
          <c:order val="5"/>
          <c:tx>
            <c:strRef>
              <c:f>'PZT-L Location Y1_BL'!$AE$17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'PZT-L Location Y1_BL'!$AF$19:$AR$19</c:f>
              <c:numCache>
                <c:formatCode>0.000</c:formatCode>
                <c:ptCount val="13"/>
                <c:pt idx="0">
                  <c:v>0.63585562500000004</c:v>
                </c:pt>
                <c:pt idx="1">
                  <c:v>0.63582454545454536</c:v>
                </c:pt>
                <c:pt idx="2">
                  <c:v>0.63528875000000018</c:v>
                </c:pt>
                <c:pt idx="3">
                  <c:v>0.63484647058823507</c:v>
                </c:pt>
                <c:pt idx="4">
                  <c:v>0.63511571428571445</c:v>
                </c:pt>
                <c:pt idx="5">
                  <c:v>0.63408384615384605</c:v>
                </c:pt>
                <c:pt idx="6">
                  <c:v>0.63556173913043446</c:v>
                </c:pt>
                <c:pt idx="7">
                  <c:v>0.63453714285714302</c:v>
                </c:pt>
                <c:pt idx="8">
                  <c:v>0.6346104761904765</c:v>
                </c:pt>
                <c:pt idx="9">
                  <c:v>0.63521000000000027</c:v>
                </c:pt>
                <c:pt idx="10">
                  <c:v>0.63492133333333323</c:v>
                </c:pt>
                <c:pt idx="11">
                  <c:v>0.63424999999999965</c:v>
                </c:pt>
                <c:pt idx="12">
                  <c:v>0.63547866666666719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D3F-4E53-83EF-EEF3939A4BE2}"/>
            </c:ext>
          </c:extLst>
        </c:ser>
        <c:ser>
          <c:idx val="3"/>
          <c:order val="6"/>
          <c:tx>
            <c:strRef>
              <c:f>'PZT-L Location Y1_BL'!$A$25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'PZT-L Location Y1_BL'!$B$25:$N$25</c:f>
              <c:numCache>
                <c:formatCode>General</c:formatCode>
                <c:ptCount val="13"/>
                <c:pt idx="0">
                  <c:v>0.66</c:v>
                </c:pt>
                <c:pt idx="1">
                  <c:v>0.66</c:v>
                </c:pt>
                <c:pt idx="2">
                  <c:v>0.66</c:v>
                </c:pt>
                <c:pt idx="3">
                  <c:v>0.66</c:v>
                </c:pt>
                <c:pt idx="4">
                  <c:v>0.66</c:v>
                </c:pt>
                <c:pt idx="5">
                  <c:v>0.66</c:v>
                </c:pt>
                <c:pt idx="6">
                  <c:v>0.66</c:v>
                </c:pt>
                <c:pt idx="7">
                  <c:v>0.66</c:v>
                </c:pt>
                <c:pt idx="8">
                  <c:v>0.66</c:v>
                </c:pt>
                <c:pt idx="9">
                  <c:v>0.66</c:v>
                </c:pt>
                <c:pt idx="10">
                  <c:v>0.66</c:v>
                </c:pt>
                <c:pt idx="11">
                  <c:v>0.66</c:v>
                </c:pt>
                <c:pt idx="12">
                  <c:v>0.66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D3F-4E53-83EF-EEF3939A4BE2}"/>
            </c:ext>
          </c:extLst>
        </c:ser>
        <c:ser>
          <c:idx val="4"/>
          <c:order val="7"/>
          <c:tx>
            <c:strRef>
              <c:f>'PZT-L Location Y1_BL'!$A$26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'PZT-L Location Y1_BL'!$B$26:$N$26</c:f>
              <c:numCache>
                <c:formatCode>General</c:formatCode>
                <c:ptCount val="13"/>
                <c:pt idx="0">
                  <c:v>0.61</c:v>
                </c:pt>
                <c:pt idx="1">
                  <c:v>0.61</c:v>
                </c:pt>
                <c:pt idx="2">
                  <c:v>0.61</c:v>
                </c:pt>
                <c:pt idx="3">
                  <c:v>0.61</c:v>
                </c:pt>
                <c:pt idx="4">
                  <c:v>0.61</c:v>
                </c:pt>
                <c:pt idx="5">
                  <c:v>0.61</c:v>
                </c:pt>
                <c:pt idx="6">
                  <c:v>0.61</c:v>
                </c:pt>
                <c:pt idx="7">
                  <c:v>0.61</c:v>
                </c:pt>
                <c:pt idx="8">
                  <c:v>0.61</c:v>
                </c:pt>
                <c:pt idx="9">
                  <c:v>0.61</c:v>
                </c:pt>
                <c:pt idx="10">
                  <c:v>0.61</c:v>
                </c:pt>
                <c:pt idx="11">
                  <c:v>0.61</c:v>
                </c:pt>
                <c:pt idx="12">
                  <c:v>0.61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D3F-4E53-83EF-EEF3939A4BE2}"/>
            </c:ext>
          </c:extLst>
        </c:ser>
        <c:ser>
          <c:idx val="2"/>
          <c:order val="8"/>
          <c:tx>
            <c:strRef>
              <c:f>'PZT-L Location Y1_BL'!$A$24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'PZT-L Location Y1_BL'!$B$24:$N$24</c:f>
              <c:numCache>
                <c:formatCode>General</c:formatCode>
                <c:ptCount val="13"/>
                <c:pt idx="0">
                  <c:v>0.63500000000000001</c:v>
                </c:pt>
                <c:pt idx="1">
                  <c:v>0.63500000000000001</c:v>
                </c:pt>
                <c:pt idx="2">
                  <c:v>0.63500000000000001</c:v>
                </c:pt>
                <c:pt idx="3">
                  <c:v>0.63500000000000001</c:v>
                </c:pt>
                <c:pt idx="4">
                  <c:v>0.63500000000000001</c:v>
                </c:pt>
                <c:pt idx="5">
                  <c:v>0.63500000000000001</c:v>
                </c:pt>
                <c:pt idx="6">
                  <c:v>0.63500000000000001</c:v>
                </c:pt>
                <c:pt idx="7">
                  <c:v>0.63500000000000001</c:v>
                </c:pt>
                <c:pt idx="8">
                  <c:v>0.63500000000000001</c:v>
                </c:pt>
                <c:pt idx="9">
                  <c:v>0.63500000000000001</c:v>
                </c:pt>
                <c:pt idx="10">
                  <c:v>0.63500000000000001</c:v>
                </c:pt>
                <c:pt idx="11">
                  <c:v>0.63500000000000001</c:v>
                </c:pt>
                <c:pt idx="12">
                  <c:v>0.63500000000000001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D3F-4E53-83EF-EEF3939A4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0.60500000000000009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'PZT-L Location Y1_BL'!$A$7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'PZT-L Location Y1_BL'!$B$8:$N$8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'PZT-L Location Y1_BL'!$B$10:$N$10</c:f>
              <c:numCache>
                <c:formatCode>0.000</c:formatCode>
                <c:ptCount val="13"/>
                <c:pt idx="0">
                  <c:v>3.3493310133640209E-3</c:v>
                </c:pt>
                <c:pt idx="1">
                  <c:v>3.1063766075832611E-3</c:v>
                </c:pt>
                <c:pt idx="2">
                  <c:v>3.2821491561548051E-3</c:v>
                </c:pt>
                <c:pt idx="3">
                  <c:v>3.5517810559787932E-3</c:v>
                </c:pt>
                <c:pt idx="4">
                  <c:v>3.5367114505569521E-3</c:v>
                </c:pt>
                <c:pt idx="5">
                  <c:v>2.9494972345556723E-3</c:v>
                </c:pt>
                <c:pt idx="6">
                  <c:v>3.4701848592536806E-3</c:v>
                </c:pt>
                <c:pt idx="7">
                  <c:v>3.8179154167216744E-3</c:v>
                </c:pt>
                <c:pt idx="8">
                  <c:v>3.3904139041514947E-3</c:v>
                </c:pt>
                <c:pt idx="9">
                  <c:v>3.3194860749644573E-3</c:v>
                </c:pt>
                <c:pt idx="10">
                  <c:v>3.415452332520373E-3</c:v>
                </c:pt>
                <c:pt idx="11">
                  <c:v>3.1801018878048698E-3</c:v>
                </c:pt>
                <c:pt idx="12">
                  <c:v>2.9305376768212388E-3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8C-497C-A8AD-DF86706F89EE}"/>
            </c:ext>
          </c:extLst>
        </c:ser>
        <c:ser>
          <c:idx val="1"/>
          <c:order val="1"/>
          <c:tx>
            <c:strRef>
              <c:f>'PZT-L Location Y1_BL'!$A$17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'PZT-L Location Y1_BL'!$B$20:$N$20</c:f>
              <c:numCache>
                <c:formatCode>0.000</c:formatCode>
                <c:ptCount val="13"/>
                <c:pt idx="0">
                  <c:v>3.362691567023156E-3</c:v>
                </c:pt>
                <c:pt idx="1">
                  <c:v>3.3796957055267493E-3</c:v>
                </c:pt>
                <c:pt idx="2">
                  <c:v>2.1561837501449786E-3</c:v>
                </c:pt>
                <c:pt idx="3">
                  <c:v>3.3672570387087391E-3</c:v>
                </c:pt>
                <c:pt idx="4">
                  <c:v>3.6365527634043848E-3</c:v>
                </c:pt>
                <c:pt idx="5">
                  <c:v>3.5048910467071577E-3</c:v>
                </c:pt>
                <c:pt idx="6">
                  <c:v>3.5744606281386845E-3</c:v>
                </c:pt>
                <c:pt idx="7">
                  <c:v>3.3900872612362036E-3</c:v>
                </c:pt>
                <c:pt idx="8">
                  <c:v>3.7001235800906435E-3</c:v>
                </c:pt>
                <c:pt idx="9">
                  <c:v>3.5743484016587906E-3</c:v>
                </c:pt>
                <c:pt idx="10">
                  <c:v>3.3880729651781885E-3</c:v>
                </c:pt>
                <c:pt idx="11">
                  <c:v>3.5735977558420235E-3</c:v>
                </c:pt>
                <c:pt idx="12">
                  <c:v>3.1961400625391272E-3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8C-497C-A8AD-DF86706F89EE}"/>
            </c:ext>
          </c:extLst>
        </c:ser>
        <c:ser>
          <c:idx val="5"/>
          <c:order val="2"/>
          <c:tx>
            <c:strRef>
              <c:f>'PZT-L Location Y1_BL'!$P$7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938C-497C-A8AD-DF86706F89EE}"/>
              </c:ext>
            </c:extLst>
          </c:dPt>
          <c:val>
            <c:numRef>
              <c:f>'PZT-L Location Y1_BL'!$Q$10:$AC$10</c:f>
              <c:numCache>
                <c:formatCode>0.000</c:formatCode>
                <c:ptCount val="13"/>
                <c:pt idx="4">
                  <c:v>3.6405234602218651E-3</c:v>
                </c:pt>
                <c:pt idx="5">
                  <c:v>3.8757384668630561E-3</c:v>
                </c:pt>
                <c:pt idx="6">
                  <c:v>3.3992581357678345E-3</c:v>
                </c:pt>
                <c:pt idx="9">
                  <c:v>3.0404083235725434E-3</c:v>
                </c:pt>
                <c:pt idx="10">
                  <c:v>3.2281979611005051E-3</c:v>
                </c:pt>
                <c:pt idx="11">
                  <c:v>3.2296713698216004E-3</c:v>
                </c:pt>
                <c:pt idx="12">
                  <c:v>3.4502854014168776E-3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8C-497C-A8AD-DF86706F89EE}"/>
            </c:ext>
          </c:extLst>
        </c:ser>
        <c:ser>
          <c:idx val="6"/>
          <c:order val="3"/>
          <c:tx>
            <c:strRef>
              <c:f>'PZT-L Location Y1_BL'!$P$17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'PZT-L Location Y1_BL'!$Q$20:$AC$20</c:f>
              <c:numCache>
                <c:formatCode>0.000</c:formatCode>
                <c:ptCount val="13"/>
                <c:pt idx="4">
                  <c:v>3.0782505418192156E-3</c:v>
                </c:pt>
                <c:pt idx="5">
                  <c:v>3.8751377837722336E-3</c:v>
                </c:pt>
                <c:pt idx="6">
                  <c:v>3.2165448729250257E-3</c:v>
                </c:pt>
                <c:pt idx="8">
                  <c:v>3.706233010609399E-3</c:v>
                </c:pt>
                <c:pt idx="9">
                  <c:v>3.2640140486059812E-3</c:v>
                </c:pt>
                <c:pt idx="10">
                  <c:v>3.3675493781558266E-3</c:v>
                </c:pt>
                <c:pt idx="11">
                  <c:v>3.5269817282471945E-3</c:v>
                </c:pt>
                <c:pt idx="12">
                  <c:v>2.9938284768078901E-3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38C-497C-A8AD-DF86706F89EE}"/>
            </c:ext>
          </c:extLst>
        </c:ser>
        <c:ser>
          <c:idx val="7"/>
          <c:order val="4"/>
          <c:tx>
            <c:strRef>
              <c:f>'PZT-L Location Y1_BL'!$AE$7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'PZT-L Location Y1_BL'!$AF$10:$AR$10</c:f>
              <c:numCache>
                <c:formatCode>0.000</c:formatCode>
                <c:ptCount val="13"/>
                <c:pt idx="0">
                  <c:v>3.1892593797775183E-3</c:v>
                </c:pt>
                <c:pt idx="1">
                  <c:v>3.1252283986592847E-3</c:v>
                </c:pt>
                <c:pt idx="2">
                  <c:v>3.202555797541026E-3</c:v>
                </c:pt>
                <c:pt idx="3">
                  <c:v>3.3026989156388314E-3</c:v>
                </c:pt>
                <c:pt idx="4">
                  <c:v>3.2838267626783984E-3</c:v>
                </c:pt>
                <c:pt idx="5">
                  <c:v>3.472759899669818E-3</c:v>
                </c:pt>
                <c:pt idx="6">
                  <c:v>2.7361109895763249E-3</c:v>
                </c:pt>
                <c:pt idx="7">
                  <c:v>3.0336847948235204E-3</c:v>
                </c:pt>
                <c:pt idx="8">
                  <c:v>2.7663127060577391E-3</c:v>
                </c:pt>
                <c:pt idx="9">
                  <c:v>3.0233956728147717E-3</c:v>
                </c:pt>
                <c:pt idx="10">
                  <c:v>2.9377074824640456E-3</c:v>
                </c:pt>
                <c:pt idx="11">
                  <c:v>2.7109391193995674E-3</c:v>
                </c:pt>
                <c:pt idx="12">
                  <c:v>2.8429298267808184E-3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38C-497C-A8AD-DF86706F89EE}"/>
            </c:ext>
          </c:extLst>
        </c:ser>
        <c:ser>
          <c:idx val="8"/>
          <c:order val="5"/>
          <c:tx>
            <c:strRef>
              <c:f>'PZT-L Location Y1_BL'!$AE$17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'PZT-L Location Y1_BL'!$AF$20:$AR$20</c:f>
              <c:numCache>
                <c:formatCode>0.000</c:formatCode>
                <c:ptCount val="13"/>
                <c:pt idx="0">
                  <c:v>3.2423057808802598E-3</c:v>
                </c:pt>
                <c:pt idx="1">
                  <c:v>3.1958168289714234E-3</c:v>
                </c:pt>
                <c:pt idx="2">
                  <c:v>3.3244470387129837E-3</c:v>
                </c:pt>
                <c:pt idx="3">
                  <c:v>2.7529036659142973E-3</c:v>
                </c:pt>
                <c:pt idx="4">
                  <c:v>3.2114962430647349E-3</c:v>
                </c:pt>
                <c:pt idx="5">
                  <c:v>3.1992199593402293E-3</c:v>
                </c:pt>
                <c:pt idx="6">
                  <c:v>3.4012990739076703E-3</c:v>
                </c:pt>
                <c:pt idx="7">
                  <c:v>3.3876912801583357E-3</c:v>
                </c:pt>
                <c:pt idx="8">
                  <c:v>3.213902926499413E-3</c:v>
                </c:pt>
                <c:pt idx="9">
                  <c:v>3.5660443011370415E-3</c:v>
                </c:pt>
                <c:pt idx="10">
                  <c:v>3.3259723645909004E-3</c:v>
                </c:pt>
                <c:pt idx="11">
                  <c:v>3.2475442451429448E-3</c:v>
                </c:pt>
                <c:pt idx="12">
                  <c:v>3.5550245502067521E-3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38C-497C-A8AD-DF86706F8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.0000000000000002E-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'PZT-L Location Y1_BL'!$A$7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'PZT-L Location Y1_BL'!$B$8:$N$8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'PZT-L Location Y1_BL'!$B$13:$N$13</c:f>
              <c:numCache>
                <c:formatCode>0.00</c:formatCode>
                <c:ptCount val="13"/>
                <c:pt idx="0">
                  <c:v>2.3109092440003702</c:v>
                </c:pt>
                <c:pt idx="1">
                  <c:v>2.5824836071334736</c:v>
                </c:pt>
                <c:pt idx="2">
                  <c:v>2.53296575903062</c:v>
                </c:pt>
                <c:pt idx="3">
                  <c:v>2.2880863096883215</c:v>
                </c:pt>
                <c:pt idx="4">
                  <c:v>2.3319279610838417</c:v>
                </c:pt>
                <c:pt idx="5">
                  <c:v>2.7513496009221483</c:v>
                </c:pt>
                <c:pt idx="6">
                  <c:v>2.3925810149733642</c:v>
                </c:pt>
                <c:pt idx="7">
                  <c:v>2.1045656821649321</c:v>
                </c:pt>
                <c:pt idx="8">
                  <c:v>2.3885525623481527</c:v>
                </c:pt>
                <c:pt idx="9">
                  <c:v>2.4255619291023001</c:v>
                </c:pt>
                <c:pt idx="10">
                  <c:v>2.3811271453538159</c:v>
                </c:pt>
                <c:pt idx="11">
                  <c:v>2.5887410554455572</c:v>
                </c:pt>
                <c:pt idx="12">
                  <c:v>2.7284526647022589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65-47E1-AA31-4DFA265E14F1}"/>
            </c:ext>
          </c:extLst>
        </c:ser>
        <c:ser>
          <c:idx val="1"/>
          <c:order val="1"/>
          <c:tx>
            <c:strRef>
              <c:f>'PZT-L Location Y1_BL'!$A$17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'PZT-L Location Y1_BL'!$B$23:$N$23</c:f>
              <c:numCache>
                <c:formatCode>0.00</c:formatCode>
                <c:ptCount val="13"/>
                <c:pt idx="0">
                  <c:v>2.3901608509664434</c:v>
                </c:pt>
                <c:pt idx="1">
                  <c:v>2.3200172631311866</c:v>
                </c:pt>
                <c:pt idx="2">
                  <c:v>3.6022638871202757</c:v>
                </c:pt>
                <c:pt idx="3">
                  <c:v>2.453994177360225</c:v>
                </c:pt>
                <c:pt idx="4">
                  <c:v>2.2503323651191729</c:v>
                </c:pt>
                <c:pt idx="5">
                  <c:v>2.3699386659673936</c:v>
                </c:pt>
                <c:pt idx="6">
                  <c:v>2.3288018507705166</c:v>
                </c:pt>
                <c:pt idx="7">
                  <c:v>2.446151390109899</c:v>
                </c:pt>
                <c:pt idx="8">
                  <c:v>2.2490355312688166</c:v>
                </c:pt>
                <c:pt idx="9">
                  <c:v>2.2577800722636208</c:v>
                </c:pt>
                <c:pt idx="10">
                  <c:v>2.4014983433142278</c:v>
                </c:pt>
                <c:pt idx="11">
                  <c:v>2.314261050147044</c:v>
                </c:pt>
                <c:pt idx="12">
                  <c:v>2.5812026056571575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65-47E1-AA31-4DFA265E14F1}"/>
            </c:ext>
          </c:extLst>
        </c:ser>
        <c:ser>
          <c:idx val="5"/>
          <c:order val="2"/>
          <c:tx>
            <c:strRef>
              <c:f>'PZT-L Location Y1_BL'!$P$7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E565-47E1-AA31-4DFA265E14F1}"/>
              </c:ext>
            </c:extLst>
          </c:dPt>
          <c:val>
            <c:numRef>
              <c:f>'PZT-L Location Y1_BL'!$Q$13:$AC$13</c:f>
              <c:numCache>
                <c:formatCode>0.00</c:formatCode>
                <c:ptCount val="13"/>
                <c:pt idx="4">
                  <c:v>2.2094655340089413</c:v>
                </c:pt>
                <c:pt idx="5">
                  <c:v>2.0067681036353693</c:v>
                </c:pt>
                <c:pt idx="6">
                  <c:v>2.2375168734219861</c:v>
                </c:pt>
                <c:pt idx="9">
                  <c:v>2.66594308820711</c:v>
                </c:pt>
                <c:pt idx="10">
                  <c:v>2.551032555770131</c:v>
                </c:pt>
                <c:pt idx="11">
                  <c:v>2.4617801102097929</c:v>
                </c:pt>
                <c:pt idx="12">
                  <c:v>2.3496284932138942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65-47E1-AA31-4DFA265E14F1}"/>
            </c:ext>
          </c:extLst>
        </c:ser>
        <c:ser>
          <c:idx val="6"/>
          <c:order val="3"/>
          <c:tx>
            <c:strRef>
              <c:f>'PZT-L Location Y1_BL'!$P$17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'PZT-L Location Y1_BL'!$Q$23:$AC$23</c:f>
              <c:numCache>
                <c:formatCode>0.00</c:formatCode>
                <c:ptCount val="13"/>
                <c:pt idx="4">
                  <c:v>2.685869023803225</c:v>
                </c:pt>
                <c:pt idx="5">
                  <c:v>2.0600965282234975</c:v>
                </c:pt>
                <c:pt idx="6">
                  <c:v>2.498194762707679</c:v>
                </c:pt>
                <c:pt idx="8">
                  <c:v>2.2197403607516999</c:v>
                </c:pt>
                <c:pt idx="9">
                  <c:v>2.4114819954505946</c:v>
                </c:pt>
                <c:pt idx="10">
                  <c:v>2.4311117580025865</c:v>
                </c:pt>
                <c:pt idx="11">
                  <c:v>2.3281175528676012</c:v>
                </c:pt>
                <c:pt idx="12">
                  <c:v>2.5767823722051966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65-47E1-AA31-4DFA265E14F1}"/>
            </c:ext>
          </c:extLst>
        </c:ser>
        <c:ser>
          <c:idx val="7"/>
          <c:order val="4"/>
          <c:tx>
            <c:strRef>
              <c:f>'PZT-L Location Y1_BL'!$AE$7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'PZT-L Location Y1_BL'!$AF$13:$AR$13</c:f>
              <c:numCache>
                <c:formatCode>0.00</c:formatCode>
                <c:ptCount val="13"/>
                <c:pt idx="0">
                  <c:v>2.607641290381546</c:v>
                </c:pt>
                <c:pt idx="1">
                  <c:v>2.6637568276353276</c:v>
                </c:pt>
                <c:pt idx="2">
                  <c:v>2.5708633522185509</c:v>
                </c:pt>
                <c:pt idx="3">
                  <c:v>2.4971756631480284</c:v>
                </c:pt>
                <c:pt idx="4">
                  <c:v>2.4314450857121477</c:v>
                </c:pt>
                <c:pt idx="5">
                  <c:v>2.319360844410578</c:v>
                </c:pt>
                <c:pt idx="6">
                  <c:v>2.9765483555650118</c:v>
                </c:pt>
                <c:pt idx="7">
                  <c:v>2.7268269094563453</c:v>
                </c:pt>
                <c:pt idx="8">
                  <c:v>2.915863582062479</c:v>
                </c:pt>
                <c:pt idx="9">
                  <c:v>2.6668216850858473</c:v>
                </c:pt>
                <c:pt idx="10">
                  <c:v>2.7431821291844107</c:v>
                </c:pt>
                <c:pt idx="11">
                  <c:v>2.9631797861174936</c:v>
                </c:pt>
                <c:pt idx="12">
                  <c:v>2.8672005630297579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565-47E1-AA31-4DFA265E14F1}"/>
            </c:ext>
          </c:extLst>
        </c:ser>
        <c:ser>
          <c:idx val="8"/>
          <c:order val="5"/>
          <c:tx>
            <c:strRef>
              <c:f>'PZT-L Location Y1_BL'!$AE$17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'PZT-L Location Y1_BL'!$AF$23:$AR$23</c:f>
              <c:numCache>
                <c:formatCode>0.00</c:formatCode>
                <c:ptCount val="13"/>
                <c:pt idx="0">
                  <c:v>2.4822226970261263</c:v>
                </c:pt>
                <c:pt idx="1">
                  <c:v>2.5215728183891315</c:v>
                </c:pt>
                <c:pt idx="2">
                  <c:v>2.4777303525708034</c:v>
                </c:pt>
                <c:pt idx="3">
                  <c:v>3.0085167764104623</c:v>
                </c:pt>
                <c:pt idx="4">
                  <c:v>2.5828340676637871</c:v>
                </c:pt>
                <c:pt idx="5">
                  <c:v>2.5093456592476002</c:v>
                </c:pt>
                <c:pt idx="6">
                  <c:v>2.3949928481775689</c:v>
                </c:pt>
                <c:pt idx="7">
                  <c:v>2.4143426725310699</c:v>
                </c:pt>
                <c:pt idx="8">
                  <c:v>2.5525015070780079</c:v>
                </c:pt>
                <c:pt idx="9">
                  <c:v>2.3172267744117674</c:v>
                </c:pt>
                <c:pt idx="10">
                  <c:v>2.4976488679071953</c:v>
                </c:pt>
                <c:pt idx="11">
                  <c:v>2.4890602631273535</c:v>
                </c:pt>
                <c:pt idx="12">
                  <c:v>2.2992183773533279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565-47E1-AA31-4DFA265E1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8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  <c:majorUnit val="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'PZT-R Location Y1_BR'!$A$7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'PZT-R Location Y1_BR'!$B$8:$N$8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'PZT-R Location Y1_BR'!$B$9:$N$9</c:f>
              <c:numCache>
                <c:formatCode>0.000</c:formatCode>
                <c:ptCount val="13"/>
                <c:pt idx="0">
                  <c:v>0.63389969696969739</c:v>
                </c:pt>
                <c:pt idx="1">
                  <c:v>0.63448399999999949</c:v>
                </c:pt>
                <c:pt idx="2">
                  <c:v>0.63392857142857117</c:v>
                </c:pt>
                <c:pt idx="3">
                  <c:v>0.63429724137931032</c:v>
                </c:pt>
                <c:pt idx="4">
                  <c:v>0.6340958620689654</c:v>
                </c:pt>
                <c:pt idx="5">
                  <c:v>0.63303529411764758</c:v>
                </c:pt>
                <c:pt idx="6">
                  <c:v>0.63445428571428586</c:v>
                </c:pt>
                <c:pt idx="7">
                  <c:v>0.63320129032258077</c:v>
                </c:pt>
                <c:pt idx="8">
                  <c:v>0.63381109090909105</c:v>
                </c:pt>
                <c:pt idx="9">
                  <c:v>0.6343862857142859</c:v>
                </c:pt>
                <c:pt idx="10">
                  <c:v>0.63427969696969655</c:v>
                </c:pt>
                <c:pt idx="11">
                  <c:v>0.63403642857142828</c:v>
                </c:pt>
                <c:pt idx="12">
                  <c:v>0.63433357142857161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51-47B8-BA23-14B1E19DC460}"/>
            </c:ext>
          </c:extLst>
        </c:ser>
        <c:ser>
          <c:idx val="1"/>
          <c:order val="1"/>
          <c:tx>
            <c:strRef>
              <c:f>'PZT-R Location Y1_BR'!$A$17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'PZT-R Location Y1_BR'!$B$19:$N$19</c:f>
              <c:numCache>
                <c:formatCode>0.000</c:formatCode>
                <c:ptCount val="13"/>
                <c:pt idx="0">
                  <c:v>0.632903636363636</c:v>
                </c:pt>
                <c:pt idx="1">
                  <c:v>0.63297678571428606</c:v>
                </c:pt>
                <c:pt idx="2">
                  <c:v>0.63308285714285684</c:v>
                </c:pt>
                <c:pt idx="3">
                  <c:v>0.63314531250000061</c:v>
                </c:pt>
                <c:pt idx="4">
                  <c:v>0.63351464285714332</c:v>
                </c:pt>
                <c:pt idx="5">
                  <c:v>0.63327695652173921</c:v>
                </c:pt>
                <c:pt idx="6">
                  <c:v>0.6334413157894736</c:v>
                </c:pt>
                <c:pt idx="7">
                  <c:v>0.63349900000000003</c:v>
                </c:pt>
                <c:pt idx="8">
                  <c:v>0.63361615384615366</c:v>
                </c:pt>
                <c:pt idx="9">
                  <c:v>0.63352388888888911</c:v>
                </c:pt>
                <c:pt idx="10">
                  <c:v>0.63374419354838707</c:v>
                </c:pt>
                <c:pt idx="11">
                  <c:v>0.63449904761904685</c:v>
                </c:pt>
                <c:pt idx="12">
                  <c:v>0.63309379310344771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51-47B8-BA23-14B1E19DC460}"/>
            </c:ext>
          </c:extLst>
        </c:ser>
        <c:ser>
          <c:idx val="5"/>
          <c:order val="2"/>
          <c:tx>
            <c:strRef>
              <c:f>'PZT-R Location Y1_BR'!$P$7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7B51-47B8-BA23-14B1E19DC460}"/>
              </c:ext>
            </c:extLst>
          </c:dPt>
          <c:val>
            <c:numRef>
              <c:f>'PZT-R Location Y1_BR'!$Q$9:$AC$9</c:f>
              <c:numCache>
                <c:formatCode>0.000</c:formatCode>
                <c:ptCount val="13"/>
                <c:pt idx="4">
                  <c:v>0.63325833333333348</c:v>
                </c:pt>
                <c:pt idx="5">
                  <c:v>0.6324843750000001</c:v>
                </c:pt>
                <c:pt idx="6">
                  <c:v>0.63313153846153836</c:v>
                </c:pt>
                <c:pt idx="9">
                  <c:v>0.63294066666666704</c:v>
                </c:pt>
                <c:pt idx="10">
                  <c:v>0.63278857142857148</c:v>
                </c:pt>
                <c:pt idx="11">
                  <c:v>0.63176611111111092</c:v>
                </c:pt>
                <c:pt idx="12">
                  <c:v>0.63188999999999984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51-47B8-BA23-14B1E19DC460}"/>
            </c:ext>
          </c:extLst>
        </c:ser>
        <c:ser>
          <c:idx val="6"/>
          <c:order val="3"/>
          <c:tx>
            <c:strRef>
              <c:f>'PZT-R Location Y1_BR'!$P$17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'PZT-R Location Y1_BR'!$Q$19:$AC$19</c:f>
              <c:numCache>
                <c:formatCode>0.000</c:formatCode>
                <c:ptCount val="13"/>
                <c:pt idx="4">
                  <c:v>0.63223133333333315</c:v>
                </c:pt>
                <c:pt idx="5">
                  <c:v>0.6312347368421054</c:v>
                </c:pt>
                <c:pt idx="6">
                  <c:v>0.63169000000000008</c:v>
                </c:pt>
                <c:pt idx="8">
                  <c:v>0.63297937500000001</c:v>
                </c:pt>
                <c:pt idx="9">
                  <c:v>0.63118500000000033</c:v>
                </c:pt>
                <c:pt idx="10">
                  <c:v>0.63250066666666682</c:v>
                </c:pt>
                <c:pt idx="11">
                  <c:v>0.63123526315789502</c:v>
                </c:pt>
                <c:pt idx="12">
                  <c:v>0.63157800000000008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B51-47B8-BA23-14B1E19DC460}"/>
            </c:ext>
          </c:extLst>
        </c:ser>
        <c:ser>
          <c:idx val="7"/>
          <c:order val="4"/>
          <c:tx>
            <c:strRef>
              <c:f>'PZT-R Location Y1_BR'!$AE$7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'PZT-R Location Y1_BR'!$AF$9:$AR$9</c:f>
              <c:numCache>
                <c:formatCode>0.000</c:formatCode>
                <c:ptCount val="13"/>
                <c:pt idx="0">
                  <c:v>0.63346799999999959</c:v>
                </c:pt>
                <c:pt idx="1">
                  <c:v>0.63433363636363649</c:v>
                </c:pt>
                <c:pt idx="2">
                  <c:v>0.63392199999999999</c:v>
                </c:pt>
                <c:pt idx="3">
                  <c:v>0.63308387096774155</c:v>
                </c:pt>
                <c:pt idx="4">
                  <c:v>0.63425083333333321</c:v>
                </c:pt>
                <c:pt idx="5">
                  <c:v>0.6332262500000001</c:v>
                </c:pt>
                <c:pt idx="6">
                  <c:v>0.63396708333333374</c:v>
                </c:pt>
                <c:pt idx="7">
                  <c:v>0.63404700000000025</c:v>
                </c:pt>
                <c:pt idx="8">
                  <c:v>0.63427857142857136</c:v>
                </c:pt>
                <c:pt idx="9">
                  <c:v>0.63450190476190482</c:v>
                </c:pt>
                <c:pt idx="10">
                  <c:v>0.63434400000000013</c:v>
                </c:pt>
                <c:pt idx="11">
                  <c:v>0.63398300000000019</c:v>
                </c:pt>
                <c:pt idx="12">
                  <c:v>0.63507562499999992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B51-47B8-BA23-14B1E19DC460}"/>
            </c:ext>
          </c:extLst>
        </c:ser>
        <c:ser>
          <c:idx val="8"/>
          <c:order val="5"/>
          <c:tx>
            <c:strRef>
              <c:f>'PZT-R Location Y1_BR'!$AE$17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'PZT-R Location Y1_BR'!$AF$19:$AR$19</c:f>
              <c:numCache>
                <c:formatCode>0.000</c:formatCode>
                <c:ptCount val="13"/>
                <c:pt idx="0">
                  <c:v>0.63288249999999979</c:v>
                </c:pt>
                <c:pt idx="1">
                  <c:v>0.63307909090909087</c:v>
                </c:pt>
                <c:pt idx="2">
                  <c:v>0.63315187499999992</c:v>
                </c:pt>
                <c:pt idx="3">
                  <c:v>0.6339211764705881</c:v>
                </c:pt>
                <c:pt idx="4">
                  <c:v>0.63309071428571451</c:v>
                </c:pt>
                <c:pt idx="5">
                  <c:v>0.63455230769230786</c:v>
                </c:pt>
                <c:pt idx="6">
                  <c:v>0.63352826086956526</c:v>
                </c:pt>
                <c:pt idx="7">
                  <c:v>0.63503214285714293</c:v>
                </c:pt>
                <c:pt idx="8">
                  <c:v>0.63441476190476143</c:v>
                </c:pt>
                <c:pt idx="9">
                  <c:v>0.63406210526315787</c:v>
                </c:pt>
                <c:pt idx="10">
                  <c:v>0.63365733333333329</c:v>
                </c:pt>
                <c:pt idx="11">
                  <c:v>0.63404199999999955</c:v>
                </c:pt>
                <c:pt idx="12">
                  <c:v>0.63327999999999973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B51-47B8-BA23-14B1E19DC460}"/>
            </c:ext>
          </c:extLst>
        </c:ser>
        <c:ser>
          <c:idx val="3"/>
          <c:order val="6"/>
          <c:tx>
            <c:strRef>
              <c:f>'PZT-R Location Y1_BR'!$A$25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'PZT-R Location Y1_BR'!$B$25:$N$25</c:f>
              <c:numCache>
                <c:formatCode>General</c:formatCode>
                <c:ptCount val="13"/>
                <c:pt idx="0">
                  <c:v>0.66</c:v>
                </c:pt>
                <c:pt idx="1">
                  <c:v>0.66</c:v>
                </c:pt>
                <c:pt idx="2">
                  <c:v>0.66</c:v>
                </c:pt>
                <c:pt idx="3">
                  <c:v>0.66</c:v>
                </c:pt>
                <c:pt idx="4">
                  <c:v>0.66</c:v>
                </c:pt>
                <c:pt idx="5">
                  <c:v>0.66</c:v>
                </c:pt>
                <c:pt idx="6">
                  <c:v>0.66</c:v>
                </c:pt>
                <c:pt idx="7">
                  <c:v>0.66</c:v>
                </c:pt>
                <c:pt idx="8">
                  <c:v>0.66</c:v>
                </c:pt>
                <c:pt idx="9">
                  <c:v>0.66</c:v>
                </c:pt>
                <c:pt idx="10">
                  <c:v>0.66</c:v>
                </c:pt>
                <c:pt idx="11">
                  <c:v>0.66</c:v>
                </c:pt>
                <c:pt idx="12">
                  <c:v>0.66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B51-47B8-BA23-14B1E19DC460}"/>
            </c:ext>
          </c:extLst>
        </c:ser>
        <c:ser>
          <c:idx val="4"/>
          <c:order val="7"/>
          <c:tx>
            <c:strRef>
              <c:f>'PZT-R Location Y1_BR'!$A$26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'PZT-R Location Y1_BR'!$B$26:$N$26</c:f>
              <c:numCache>
                <c:formatCode>General</c:formatCode>
                <c:ptCount val="13"/>
                <c:pt idx="0">
                  <c:v>0.61</c:v>
                </c:pt>
                <c:pt idx="1">
                  <c:v>0.61</c:v>
                </c:pt>
                <c:pt idx="2">
                  <c:v>0.61</c:v>
                </c:pt>
                <c:pt idx="3">
                  <c:v>0.61</c:v>
                </c:pt>
                <c:pt idx="4">
                  <c:v>0.61</c:v>
                </c:pt>
                <c:pt idx="5">
                  <c:v>0.61</c:v>
                </c:pt>
                <c:pt idx="6">
                  <c:v>0.61</c:v>
                </c:pt>
                <c:pt idx="7">
                  <c:v>0.61</c:v>
                </c:pt>
                <c:pt idx="8">
                  <c:v>0.61</c:v>
                </c:pt>
                <c:pt idx="9">
                  <c:v>0.61</c:v>
                </c:pt>
                <c:pt idx="10">
                  <c:v>0.61</c:v>
                </c:pt>
                <c:pt idx="11">
                  <c:v>0.61</c:v>
                </c:pt>
                <c:pt idx="12">
                  <c:v>0.61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B51-47B8-BA23-14B1E19DC460}"/>
            </c:ext>
          </c:extLst>
        </c:ser>
        <c:ser>
          <c:idx val="2"/>
          <c:order val="8"/>
          <c:tx>
            <c:strRef>
              <c:f>'PZT-R Location Y1_BR'!$A$24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'PZT-R Location Y1_BR'!$B$24:$N$24</c:f>
              <c:numCache>
                <c:formatCode>General</c:formatCode>
                <c:ptCount val="13"/>
                <c:pt idx="0">
                  <c:v>0.63500000000000001</c:v>
                </c:pt>
                <c:pt idx="1">
                  <c:v>0.63500000000000001</c:v>
                </c:pt>
                <c:pt idx="2">
                  <c:v>0.63500000000000001</c:v>
                </c:pt>
                <c:pt idx="3">
                  <c:v>0.63500000000000001</c:v>
                </c:pt>
                <c:pt idx="4">
                  <c:v>0.63500000000000001</c:v>
                </c:pt>
                <c:pt idx="5">
                  <c:v>0.63500000000000001</c:v>
                </c:pt>
                <c:pt idx="6">
                  <c:v>0.63500000000000001</c:v>
                </c:pt>
                <c:pt idx="7">
                  <c:v>0.63500000000000001</c:v>
                </c:pt>
                <c:pt idx="8">
                  <c:v>0.63500000000000001</c:v>
                </c:pt>
                <c:pt idx="9">
                  <c:v>0.63500000000000001</c:v>
                </c:pt>
                <c:pt idx="10">
                  <c:v>0.63500000000000001</c:v>
                </c:pt>
                <c:pt idx="11">
                  <c:v>0.63500000000000001</c:v>
                </c:pt>
                <c:pt idx="12">
                  <c:v>0.63500000000000001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B51-47B8-BA23-14B1E19DC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0.60500000000000009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'PZT-R Location Y1_BR'!$A$7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'PZT-R Location Y1_BR'!$B$8:$N$8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'PZT-R Location Y1_BR'!$B$10:$N$10</c:f>
              <c:numCache>
                <c:formatCode>0.000</c:formatCode>
                <c:ptCount val="13"/>
                <c:pt idx="0">
                  <c:v>3.6273572022390049E-3</c:v>
                </c:pt>
                <c:pt idx="1">
                  <c:v>3.5230103618993551E-3</c:v>
                </c:pt>
                <c:pt idx="2">
                  <c:v>4.2350250050528131E-3</c:v>
                </c:pt>
                <c:pt idx="3">
                  <c:v>3.2000204330573075E-3</c:v>
                </c:pt>
                <c:pt idx="4">
                  <c:v>3.3505125541285273E-3</c:v>
                </c:pt>
                <c:pt idx="5">
                  <c:v>3.373046868819811E-3</c:v>
                </c:pt>
                <c:pt idx="6">
                  <c:v>3.3813031821832819E-3</c:v>
                </c:pt>
                <c:pt idx="7">
                  <c:v>3.6662633569915057E-3</c:v>
                </c:pt>
                <c:pt idx="8">
                  <c:v>3.3419621499587507E-3</c:v>
                </c:pt>
                <c:pt idx="9">
                  <c:v>3.5653354031625986E-3</c:v>
                </c:pt>
                <c:pt idx="10">
                  <c:v>3.6496966479666812E-3</c:v>
                </c:pt>
                <c:pt idx="11">
                  <c:v>3.4428829578874148E-3</c:v>
                </c:pt>
                <c:pt idx="12">
                  <c:v>3.4211886826142975E-3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45-4C03-83C5-237CE7C690C3}"/>
            </c:ext>
          </c:extLst>
        </c:ser>
        <c:ser>
          <c:idx val="1"/>
          <c:order val="1"/>
          <c:tx>
            <c:strRef>
              <c:f>'PZT-R Location Y1_BR'!$A$17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'PZT-R Location Y1_BR'!$B$20:$N$20</c:f>
              <c:numCache>
                <c:formatCode>0.000</c:formatCode>
                <c:ptCount val="13"/>
                <c:pt idx="0">
                  <c:v>3.5255194863341361E-3</c:v>
                </c:pt>
                <c:pt idx="1">
                  <c:v>3.5248829295706709E-3</c:v>
                </c:pt>
                <c:pt idx="2">
                  <c:v>3.2951862751583161E-3</c:v>
                </c:pt>
                <c:pt idx="3">
                  <c:v>3.4284687575009158E-3</c:v>
                </c:pt>
                <c:pt idx="4">
                  <c:v>3.4947630889116165E-3</c:v>
                </c:pt>
                <c:pt idx="5">
                  <c:v>3.364460979665375E-3</c:v>
                </c:pt>
                <c:pt idx="6">
                  <c:v>3.4505100162598333E-3</c:v>
                </c:pt>
                <c:pt idx="7">
                  <c:v>3.5109240415335204E-3</c:v>
                </c:pt>
                <c:pt idx="8">
                  <c:v>3.6196863300487054E-3</c:v>
                </c:pt>
                <c:pt idx="9">
                  <c:v>3.5008134970065572E-3</c:v>
                </c:pt>
                <c:pt idx="10">
                  <c:v>3.2611395095777703E-3</c:v>
                </c:pt>
                <c:pt idx="11">
                  <c:v>3.2418944706858596E-3</c:v>
                </c:pt>
                <c:pt idx="12">
                  <c:v>3.50687354108617E-3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45-4C03-83C5-237CE7C690C3}"/>
            </c:ext>
          </c:extLst>
        </c:ser>
        <c:ser>
          <c:idx val="5"/>
          <c:order val="2"/>
          <c:tx>
            <c:strRef>
              <c:f>'PZT-R Location Y1_BR'!$P$7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5745-4C03-83C5-237CE7C690C3}"/>
              </c:ext>
            </c:extLst>
          </c:dPt>
          <c:val>
            <c:numRef>
              <c:f>'PZT-R Location Y1_BR'!$Q$10:$AC$10</c:f>
              <c:numCache>
                <c:formatCode>0.000</c:formatCode>
                <c:ptCount val="13"/>
                <c:pt idx="4">
                  <c:v>3.4872296035855254E-3</c:v>
                </c:pt>
                <c:pt idx="5">
                  <c:v>3.7194296390202952E-3</c:v>
                </c:pt>
                <c:pt idx="6">
                  <c:v>3.2715365049408216E-3</c:v>
                </c:pt>
                <c:pt idx="9">
                  <c:v>3.2188642097632598E-3</c:v>
                </c:pt>
                <c:pt idx="10">
                  <c:v>3.6463066109881748E-3</c:v>
                </c:pt>
                <c:pt idx="11">
                  <c:v>3.5675471424052255E-3</c:v>
                </c:pt>
                <c:pt idx="12">
                  <c:v>3.2675083379013806E-3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745-4C03-83C5-237CE7C690C3}"/>
            </c:ext>
          </c:extLst>
        </c:ser>
        <c:ser>
          <c:idx val="6"/>
          <c:order val="3"/>
          <c:tx>
            <c:strRef>
              <c:f>'PZT-R Location Y1_BR'!$P$17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'PZT-R Location Y1_BR'!$Q$20:$AC$20</c:f>
              <c:numCache>
                <c:formatCode>0.000</c:formatCode>
                <c:ptCount val="13"/>
                <c:pt idx="4">
                  <c:v>3.4979406533441493E-3</c:v>
                </c:pt>
                <c:pt idx="5">
                  <c:v>3.7433049489673607E-3</c:v>
                </c:pt>
                <c:pt idx="6">
                  <c:v>3.8881207232570186E-3</c:v>
                </c:pt>
                <c:pt idx="8">
                  <c:v>3.6562189094522858E-3</c:v>
                </c:pt>
                <c:pt idx="9">
                  <c:v>3.4183938042767017E-3</c:v>
                </c:pt>
                <c:pt idx="10">
                  <c:v>3.9367225946810198E-3</c:v>
                </c:pt>
                <c:pt idx="11">
                  <c:v>3.6207030630973107E-3</c:v>
                </c:pt>
                <c:pt idx="12">
                  <c:v>3.7914575476418592E-3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745-4C03-83C5-237CE7C690C3}"/>
            </c:ext>
          </c:extLst>
        </c:ser>
        <c:ser>
          <c:idx val="7"/>
          <c:order val="4"/>
          <c:tx>
            <c:strRef>
              <c:f>'PZT-R Location Y1_BR'!$AE$7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'PZT-R Location Y1_BR'!$AF$10:$AR$10</c:f>
              <c:numCache>
                <c:formatCode>0.000</c:formatCode>
                <c:ptCount val="13"/>
                <c:pt idx="0">
                  <c:v>3.4713268453307692E-3</c:v>
                </c:pt>
                <c:pt idx="1">
                  <c:v>3.0792968717474455E-3</c:v>
                </c:pt>
                <c:pt idx="2">
                  <c:v>3.9335279869656993E-3</c:v>
                </c:pt>
                <c:pt idx="3">
                  <c:v>3.432765853833467E-3</c:v>
                </c:pt>
                <c:pt idx="4">
                  <c:v>4.2095928031850591E-3</c:v>
                </c:pt>
                <c:pt idx="5">
                  <c:v>3.6030121483115389E-3</c:v>
                </c:pt>
                <c:pt idx="6">
                  <c:v>3.4895839978974805E-3</c:v>
                </c:pt>
                <c:pt idx="7">
                  <c:v>3.3854547760092833E-3</c:v>
                </c:pt>
                <c:pt idx="8">
                  <c:v>3.63911076171389E-3</c:v>
                </c:pt>
                <c:pt idx="9">
                  <c:v>3.5970078195695053E-3</c:v>
                </c:pt>
                <c:pt idx="10">
                  <c:v>3.9727689247290683E-3</c:v>
                </c:pt>
                <c:pt idx="11">
                  <c:v>3.7712644237092928E-3</c:v>
                </c:pt>
                <c:pt idx="12">
                  <c:v>3.6847253445514597E-3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745-4C03-83C5-237CE7C690C3}"/>
            </c:ext>
          </c:extLst>
        </c:ser>
        <c:ser>
          <c:idx val="8"/>
          <c:order val="5"/>
          <c:tx>
            <c:strRef>
              <c:f>'PZT-R Location Y1_BR'!$AE$17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'PZT-R Location Y1_BR'!$AF$20:$AR$20</c:f>
              <c:numCache>
                <c:formatCode>0.000</c:formatCode>
                <c:ptCount val="13"/>
                <c:pt idx="0">
                  <c:v>2.9007817207082273E-3</c:v>
                </c:pt>
                <c:pt idx="1">
                  <c:v>3.6296206351301391E-3</c:v>
                </c:pt>
                <c:pt idx="2">
                  <c:v>3.5423222293757455E-3</c:v>
                </c:pt>
                <c:pt idx="3">
                  <c:v>3.8014352355828264E-3</c:v>
                </c:pt>
                <c:pt idx="4">
                  <c:v>3.9282576442004058E-3</c:v>
                </c:pt>
                <c:pt idx="5">
                  <c:v>3.6319472937945594E-3</c:v>
                </c:pt>
                <c:pt idx="6">
                  <c:v>3.8553803523008693E-3</c:v>
                </c:pt>
                <c:pt idx="7">
                  <c:v>3.460803496697602E-3</c:v>
                </c:pt>
                <c:pt idx="8">
                  <c:v>3.1017391618585344E-3</c:v>
                </c:pt>
                <c:pt idx="9">
                  <c:v>3.3539104223482431E-3</c:v>
                </c:pt>
                <c:pt idx="10">
                  <c:v>4.0106460117750797E-3</c:v>
                </c:pt>
                <c:pt idx="11">
                  <c:v>3.7272670233144379E-3</c:v>
                </c:pt>
                <c:pt idx="12">
                  <c:v>3.556372482586616E-3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745-4C03-83C5-237CE7C69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.0000000000000002E-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'PZT-R Location Y1_BR'!$A$7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'PZT-R Location Y1_BR'!$B$8:$N$8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'PZT-R Location Y1_BR'!$B$13:$N$13</c:f>
              <c:numCache>
                <c:formatCode>0.00</c:formatCode>
                <c:ptCount val="13"/>
                <c:pt idx="0">
                  <c:v>2.1962451482992624</c:v>
                </c:pt>
                <c:pt idx="1">
                  <c:v>2.3165794292280086</c:v>
                </c:pt>
                <c:pt idx="2">
                  <c:v>1.8833868670607596</c:v>
                </c:pt>
                <c:pt idx="3">
                  <c:v>2.5309464827486203</c:v>
                </c:pt>
                <c:pt idx="4">
                  <c:v>2.3972314364533376</c:v>
                </c:pt>
                <c:pt idx="5">
                  <c:v>2.276408147045935</c:v>
                </c:pt>
                <c:pt idx="6">
                  <c:v>2.4107357821031914</c:v>
                </c:pt>
                <c:pt idx="7">
                  <c:v>2.1094402359590716</c:v>
                </c:pt>
                <c:pt idx="8">
                  <c:v>2.3749611596074836</c:v>
                </c:pt>
                <c:pt idx="9">
                  <c:v>2.2799431149034191</c:v>
                </c:pt>
                <c:pt idx="10">
                  <c:v>2.2175082216055104</c:v>
                </c:pt>
                <c:pt idx="11">
                  <c:v>2.3271609738540429</c:v>
                </c:pt>
                <c:pt idx="12">
                  <c:v>2.37086908342991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E0-4484-8C7F-B5F1AD93A6C4}"/>
            </c:ext>
          </c:extLst>
        </c:ser>
        <c:ser>
          <c:idx val="1"/>
          <c:order val="1"/>
          <c:tx>
            <c:strRef>
              <c:f>'PZT-R Location Y1_BR'!$A$17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'PZT-R Location Y1_BR'!$B$23:$N$23</c:f>
              <c:numCache>
                <c:formatCode>0.00</c:formatCode>
                <c:ptCount val="13"/>
                <c:pt idx="0">
                  <c:v>2.1655093622766501</c:v>
                </c:pt>
                <c:pt idx="1">
                  <c:v>2.1728178564958878</c:v>
                </c:pt>
                <c:pt idx="2">
                  <c:v>2.3350078180074805</c:v>
                </c:pt>
                <c:pt idx="3">
                  <c:v>2.2503061023343203</c:v>
                </c:pt>
                <c:pt idx="4">
                  <c:v>2.2428456768883636</c:v>
                </c:pt>
                <c:pt idx="5">
                  <c:v>2.3061600518303846</c:v>
                </c:pt>
                <c:pt idx="6">
                  <c:v>2.2645266621466722</c:v>
                </c:pt>
                <c:pt idx="7">
                  <c:v>2.2310365896092343</c:v>
                </c:pt>
                <c:pt idx="8">
                  <c:v>2.1747882452414879</c:v>
                </c:pt>
                <c:pt idx="9">
                  <c:v>2.2398497672044617</c:v>
                </c:pt>
                <c:pt idx="10">
                  <c:v>2.4269833165832391</c:v>
                </c:pt>
                <c:pt idx="11">
                  <c:v>2.5190052545483606</c:v>
                </c:pt>
                <c:pt idx="12">
                  <c:v>2.1950979823750143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E0-4484-8C7F-B5F1AD93A6C4}"/>
            </c:ext>
          </c:extLst>
        </c:ser>
        <c:ser>
          <c:idx val="5"/>
          <c:order val="2"/>
          <c:tx>
            <c:strRef>
              <c:f>'PZT-R Location Y1_BR'!$P$7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C1E0-4484-8C7F-B5F1AD93A6C4}"/>
              </c:ext>
            </c:extLst>
          </c:dPt>
          <c:val>
            <c:numRef>
              <c:f>'PZT-R Location Y1_BR'!$Q$13:$AC$13</c:f>
              <c:numCache>
                <c:formatCode>0.00</c:formatCode>
                <c:ptCount val="13"/>
                <c:pt idx="4">
                  <c:v>2.2231910883661121</c:v>
                </c:pt>
                <c:pt idx="5">
                  <c:v>2.015037893993028</c:v>
                </c:pt>
                <c:pt idx="6">
                  <c:v>2.3568475573688472</c:v>
                </c:pt>
                <c:pt idx="9">
                  <c:v>2.3756481760538231</c:v>
                </c:pt>
                <c:pt idx="10">
                  <c:v>2.0832560962644542</c:v>
                </c:pt>
                <c:pt idx="11">
                  <c:v>2.0337139442756653</c:v>
                </c:pt>
                <c:pt idx="12">
                  <c:v>2.233098101703098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E0-4484-8C7F-B5F1AD93A6C4}"/>
            </c:ext>
          </c:extLst>
        </c:ser>
        <c:ser>
          <c:idx val="6"/>
          <c:order val="3"/>
          <c:tx>
            <c:strRef>
              <c:f>'PZT-R Location Y1_BR'!$P$17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'PZT-R Location Y1_BR'!$Q$23:$AC$23</c:f>
              <c:numCache>
                <c:formatCode>0.00</c:formatCode>
                <c:ptCount val="13"/>
                <c:pt idx="4">
                  <c:v>2.1185163439979324</c:v>
                </c:pt>
                <c:pt idx="5">
                  <c:v>1.8909080907201443</c:v>
                </c:pt>
                <c:pt idx="6">
                  <c:v>1.8595101630341286</c:v>
                </c:pt>
                <c:pt idx="8">
                  <c:v>2.0950035696342204</c:v>
                </c:pt>
                <c:pt idx="9">
                  <c:v>2.0657850063477281</c:v>
                </c:pt>
                <c:pt idx="10">
                  <c:v>1.9051944966495657</c:v>
                </c:pt>
                <c:pt idx="11">
                  <c:v>1.9549852416167157</c:v>
                </c:pt>
                <c:pt idx="12">
                  <c:v>1.897071660776015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E0-4484-8C7F-B5F1AD93A6C4}"/>
            </c:ext>
          </c:extLst>
        </c:ser>
        <c:ser>
          <c:idx val="7"/>
          <c:order val="4"/>
          <c:tx>
            <c:strRef>
              <c:f>'PZT-R Location Y1_BR'!$AE$7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'PZT-R Location Y1_BR'!$AF$13:$AR$13</c:f>
              <c:numCache>
                <c:formatCode>0.00</c:formatCode>
                <c:ptCount val="13"/>
                <c:pt idx="0">
                  <c:v>2.2535091091144839</c:v>
                </c:pt>
                <c:pt idx="1">
                  <c:v>2.6341117661088651</c:v>
                </c:pt>
                <c:pt idx="2">
                  <c:v>2.0271878136937058</c:v>
                </c:pt>
                <c:pt idx="3">
                  <c:v>2.2415230119237664</c:v>
                </c:pt>
                <c:pt idx="4">
                  <c:v>1.9202833834652266</c:v>
                </c:pt>
                <c:pt idx="5">
                  <c:v>2.1487808019080661</c:v>
                </c:pt>
                <c:pt idx="6">
                  <c:v>2.2893925988288029</c:v>
                </c:pt>
                <c:pt idx="7">
                  <c:v>2.3676779626385933</c:v>
                </c:pt>
                <c:pt idx="8">
                  <c:v>2.223855681448311</c:v>
                </c:pt>
                <c:pt idx="9">
                  <c:v>2.2705821051784882</c:v>
                </c:pt>
                <c:pt idx="10">
                  <c:v>2.0425720248051205</c:v>
                </c:pt>
                <c:pt idx="11">
                  <c:v>2.1198018582506166</c:v>
                </c:pt>
                <c:pt idx="12">
                  <c:v>2.2547474297602994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1E0-4484-8C7F-B5F1AD93A6C4}"/>
            </c:ext>
          </c:extLst>
        </c:ser>
        <c:ser>
          <c:idx val="8"/>
          <c:order val="5"/>
          <c:tx>
            <c:strRef>
              <c:f>'PZT-R Location Y1_BR'!$AE$17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'PZT-R Location Y1_BR'!$AF$23:$AR$23</c:f>
              <c:numCache>
                <c:formatCode>0.00</c:formatCode>
                <c:ptCount val="13"/>
                <c:pt idx="0">
                  <c:v>2.6294636185647491</c:v>
                </c:pt>
                <c:pt idx="1">
                  <c:v>2.1195136011106745</c:v>
                </c:pt>
                <c:pt idx="2">
                  <c:v>2.1785967416145096</c:v>
                </c:pt>
                <c:pt idx="3">
                  <c:v>2.0975565795673816</c:v>
                </c:pt>
                <c:pt idx="4">
                  <c:v>1.9593686206576555</c:v>
                </c:pt>
                <c:pt idx="5">
                  <c:v>2.2533649037489467</c:v>
                </c:pt>
                <c:pt idx="6">
                  <c:v>2.0342360303070781</c:v>
                </c:pt>
                <c:pt idx="7">
                  <c:v>2.4048227689207762</c:v>
                </c:pt>
                <c:pt idx="8">
                  <c:v>2.6237712275513987</c:v>
                </c:pt>
                <c:pt idx="9">
                  <c:v>2.3914478159408508</c:v>
                </c:pt>
                <c:pt idx="10">
                  <c:v>1.9662113671028245</c:v>
                </c:pt>
                <c:pt idx="11">
                  <c:v>2.1501008513399933</c:v>
                </c:pt>
                <c:pt idx="12">
                  <c:v>2.1819986623999301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1E0-4484-8C7F-B5F1AD93A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8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'Ag  Paste Height Top Left'!$A$7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'Ag  Paste Height Top Left'!$B$8:$N$8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'Ag  Paste Height Top Left'!$B$9:$N$9</c:f>
              <c:numCache>
                <c:formatCode>0.000</c:formatCode>
                <c:ptCount val="13"/>
                <c:pt idx="0">
                  <c:v>1.689069264069264E-2</c:v>
                </c:pt>
                <c:pt idx="1">
                  <c:v>1.63775E-2</c:v>
                </c:pt>
                <c:pt idx="2">
                  <c:v>1.6114795918367335E-2</c:v>
                </c:pt>
                <c:pt idx="3">
                  <c:v>1.2662068965517241E-2</c:v>
                </c:pt>
                <c:pt idx="4">
                  <c:v>1.3974999999999989E-2</c:v>
                </c:pt>
                <c:pt idx="5">
                  <c:v>1.4816806722689067E-2</c:v>
                </c:pt>
                <c:pt idx="6">
                  <c:v>1.4082482993197266E-2</c:v>
                </c:pt>
                <c:pt idx="7">
                  <c:v>1.4316359447004604E-2</c:v>
                </c:pt>
                <c:pt idx="8">
                  <c:v>1.3218376623376603E-2</c:v>
                </c:pt>
                <c:pt idx="9">
                  <c:v>1.3838367346938777E-2</c:v>
                </c:pt>
                <c:pt idx="10">
                  <c:v>1.2151623376623377E-2</c:v>
                </c:pt>
                <c:pt idx="11">
                  <c:v>1.2224149659863974E-2</c:v>
                </c:pt>
                <c:pt idx="12">
                  <c:v>1.1569005102040805E-2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1D-4B89-8B7F-56CD21FFDDDA}"/>
            </c:ext>
          </c:extLst>
        </c:ser>
        <c:ser>
          <c:idx val="1"/>
          <c:order val="1"/>
          <c:tx>
            <c:strRef>
              <c:f>'Ag  Paste Height Top Left'!$A$17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'Ag  Paste Height Top Left'!$B$19:$N$19</c:f>
              <c:numCache>
                <c:formatCode>0.000</c:formatCode>
                <c:ptCount val="13"/>
                <c:pt idx="0">
                  <c:v>1.4812445887445874E-2</c:v>
                </c:pt>
                <c:pt idx="1">
                  <c:v>1.3260586734693864E-2</c:v>
                </c:pt>
                <c:pt idx="2">
                  <c:v>1.2753571428571437E-2</c:v>
                </c:pt>
                <c:pt idx="3">
                  <c:v>1.2578794642857138E-2</c:v>
                </c:pt>
                <c:pt idx="4">
                  <c:v>1.1406505102040821E-2</c:v>
                </c:pt>
                <c:pt idx="5">
                  <c:v>1.3299999999999987E-2</c:v>
                </c:pt>
                <c:pt idx="6">
                  <c:v>1.2600939849624054E-2</c:v>
                </c:pt>
                <c:pt idx="7">
                  <c:v>1.2933571428571424E-2</c:v>
                </c:pt>
                <c:pt idx="8">
                  <c:v>1.3153021978021992E-2</c:v>
                </c:pt>
                <c:pt idx="9">
                  <c:v>1.2712896825396844E-2</c:v>
                </c:pt>
                <c:pt idx="10">
                  <c:v>1.2476382488479262E-2</c:v>
                </c:pt>
                <c:pt idx="11">
                  <c:v>1.3679761904761901E-2</c:v>
                </c:pt>
                <c:pt idx="12">
                  <c:v>1.3399261083743841E-2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1D-4B89-8B7F-56CD21FFDDDA}"/>
            </c:ext>
          </c:extLst>
        </c:ser>
        <c:ser>
          <c:idx val="5"/>
          <c:order val="2"/>
          <c:tx>
            <c:strRef>
              <c:f>'Ag  Paste Height Top Left'!$P$7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341D-4B89-8B7F-56CD21FFDDDA}"/>
              </c:ext>
            </c:extLst>
          </c:dPt>
          <c:val>
            <c:numRef>
              <c:f>'Ag  Paste Height Top Left'!$Q$9:$AC$9</c:f>
              <c:numCache>
                <c:formatCode>0.000</c:formatCode>
                <c:ptCount val="13"/>
                <c:pt idx="4">
                  <c:v>1.3303869047619059E-2</c:v>
                </c:pt>
                <c:pt idx="5">
                  <c:v>1.4076785714285708E-2</c:v>
                </c:pt>
                <c:pt idx="6">
                  <c:v>1.5112637362637371E-2</c:v>
                </c:pt>
                <c:pt idx="9">
                  <c:v>1.2451904761904751E-2</c:v>
                </c:pt>
                <c:pt idx="10">
                  <c:v>1.186096938775511E-2</c:v>
                </c:pt>
                <c:pt idx="11">
                  <c:v>1.1375793650793662E-2</c:v>
                </c:pt>
                <c:pt idx="12">
                  <c:v>1.1566904761904759E-2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1D-4B89-8B7F-56CD21FFDDDA}"/>
            </c:ext>
          </c:extLst>
        </c:ser>
        <c:ser>
          <c:idx val="6"/>
          <c:order val="3"/>
          <c:tx>
            <c:strRef>
              <c:f>'Ag  Paste Height Top Left'!$P$17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'Ag  Paste Height Top Left'!$Q$19:$AC$19</c:f>
              <c:numCache>
                <c:formatCode>0.000</c:formatCode>
                <c:ptCount val="13"/>
                <c:pt idx="4">
                  <c:v>1.2626428571428585E-2</c:v>
                </c:pt>
                <c:pt idx="5">
                  <c:v>1.0898684210526319E-2</c:v>
                </c:pt>
                <c:pt idx="6">
                  <c:v>1.243214285714286E-2</c:v>
                </c:pt>
                <c:pt idx="8">
                  <c:v>1.2946875000000005E-2</c:v>
                </c:pt>
                <c:pt idx="9">
                  <c:v>1.3298611111111119E-2</c:v>
                </c:pt>
                <c:pt idx="10">
                  <c:v>1.3597857142857137E-2</c:v>
                </c:pt>
                <c:pt idx="11">
                  <c:v>1.3551315789473691E-2</c:v>
                </c:pt>
                <c:pt idx="12">
                  <c:v>1.2959999999999994E-2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41D-4B89-8B7F-56CD21FFDDDA}"/>
            </c:ext>
          </c:extLst>
        </c:ser>
        <c:ser>
          <c:idx val="7"/>
          <c:order val="4"/>
          <c:tx>
            <c:strRef>
              <c:f>'Ag  Paste Height Top Left'!$AE$7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'Ag  Paste Height Top Left'!$AF$9:$AR$9</c:f>
              <c:numCache>
                <c:formatCode>0.000</c:formatCode>
                <c:ptCount val="13"/>
                <c:pt idx="0">
                  <c:v>1.6410952380952384E-2</c:v>
                </c:pt>
                <c:pt idx="1">
                  <c:v>1.4695454545454543E-2</c:v>
                </c:pt>
                <c:pt idx="2">
                  <c:v>1.3255714285714282E-2</c:v>
                </c:pt>
                <c:pt idx="3">
                  <c:v>1.417315668202764E-2</c:v>
                </c:pt>
                <c:pt idx="4">
                  <c:v>1.7131845238095245E-2</c:v>
                </c:pt>
                <c:pt idx="5">
                  <c:v>1.329397321428571E-2</c:v>
                </c:pt>
                <c:pt idx="6">
                  <c:v>1.4233184523809502E-2</c:v>
                </c:pt>
                <c:pt idx="7">
                  <c:v>1.4822500000000011E-2</c:v>
                </c:pt>
                <c:pt idx="8">
                  <c:v>1.5210714285714282E-2</c:v>
                </c:pt>
                <c:pt idx="9">
                  <c:v>1.4213265306122465E-2</c:v>
                </c:pt>
                <c:pt idx="10">
                  <c:v>1.5033928571428578E-2</c:v>
                </c:pt>
                <c:pt idx="11">
                  <c:v>1.4635357142857134E-2</c:v>
                </c:pt>
                <c:pt idx="12">
                  <c:v>1.3734151785714289E-2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1D-4B89-8B7F-56CD21FFDDDA}"/>
            </c:ext>
          </c:extLst>
        </c:ser>
        <c:ser>
          <c:idx val="8"/>
          <c:order val="5"/>
          <c:tx>
            <c:strRef>
              <c:f>'Ag  Paste Height Top Left'!$AE$17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'Ag  Paste Height Top Left'!$AF$19:$AR$19</c:f>
              <c:numCache>
                <c:formatCode>0.000</c:formatCode>
                <c:ptCount val="13"/>
                <c:pt idx="0">
                  <c:v>1.5945312499999989E-2</c:v>
                </c:pt>
                <c:pt idx="1">
                  <c:v>1.459902597402598E-2</c:v>
                </c:pt>
                <c:pt idx="2">
                  <c:v>1.2854687500000002E-2</c:v>
                </c:pt>
                <c:pt idx="3">
                  <c:v>1.2086554621848735E-2</c:v>
                </c:pt>
                <c:pt idx="4">
                  <c:v>1.3424489795918362E-2</c:v>
                </c:pt>
                <c:pt idx="5">
                  <c:v>1.5371978021978018E-2</c:v>
                </c:pt>
                <c:pt idx="6">
                  <c:v>1.3344099378881997E-2</c:v>
                </c:pt>
                <c:pt idx="7">
                  <c:v>1.4326020408163271E-2</c:v>
                </c:pt>
                <c:pt idx="8">
                  <c:v>1.4346428571428567E-2</c:v>
                </c:pt>
                <c:pt idx="9">
                  <c:v>1.344774436090224E-2</c:v>
                </c:pt>
                <c:pt idx="10">
                  <c:v>1.3893095238095223E-2</c:v>
                </c:pt>
                <c:pt idx="11">
                  <c:v>1.4224999999999989E-2</c:v>
                </c:pt>
                <c:pt idx="12">
                  <c:v>1.2806904761904757E-2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41D-4B89-8B7F-56CD21FFDDDA}"/>
            </c:ext>
          </c:extLst>
        </c:ser>
        <c:ser>
          <c:idx val="3"/>
          <c:order val="6"/>
          <c:tx>
            <c:strRef>
              <c:f>'Ag  Paste Height Top Left'!$A$25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'Ag  Paste Height Top Left'!$B$25:$N$25</c:f>
              <c:numCache>
                <c:formatCode>General</c:formatCode>
                <c:ptCount val="13"/>
                <c:pt idx="0">
                  <c:v>0.05</c:v>
                </c:pt>
                <c:pt idx="1">
                  <c:v>0.05</c:v>
                </c:pt>
                <c:pt idx="2">
                  <c:v>0.05</c:v>
                </c:pt>
                <c:pt idx="3">
                  <c:v>0.05</c:v>
                </c:pt>
                <c:pt idx="4">
                  <c:v>0.05</c:v>
                </c:pt>
                <c:pt idx="5">
                  <c:v>0.05</c:v>
                </c:pt>
                <c:pt idx="6">
                  <c:v>0.05</c:v>
                </c:pt>
                <c:pt idx="7">
                  <c:v>0.05</c:v>
                </c:pt>
                <c:pt idx="8">
                  <c:v>0.05</c:v>
                </c:pt>
                <c:pt idx="9">
                  <c:v>0.05</c:v>
                </c:pt>
                <c:pt idx="10">
                  <c:v>0.05</c:v>
                </c:pt>
                <c:pt idx="11">
                  <c:v>0.05</c:v>
                </c:pt>
                <c:pt idx="12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41D-4B89-8B7F-56CD21FFDDDA}"/>
            </c:ext>
          </c:extLst>
        </c:ser>
        <c:ser>
          <c:idx val="4"/>
          <c:order val="7"/>
          <c:tx>
            <c:strRef>
              <c:f>'Ag  Paste Height Top Left'!$A$26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'Ag  Paste Height Top Left'!$B$26:$N$26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41D-4B89-8B7F-56CD21FFDDDA}"/>
            </c:ext>
          </c:extLst>
        </c:ser>
        <c:ser>
          <c:idx val="2"/>
          <c:order val="8"/>
          <c:tx>
            <c:strRef>
              <c:f>'Ag  Paste Height Top Left'!$A$24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'Ag  Paste Height Top Left'!$B$24:$N$24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41D-4B89-8B7F-56CD21FFD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'Ag  Paste Height Top Left'!$A$7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'Ag  Paste Height Top Left'!$B$8:$N$8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'Ag  Paste Height Top Left'!$B$10:$N$10</c:f>
              <c:numCache>
                <c:formatCode>0.000</c:formatCode>
                <c:ptCount val="13"/>
                <c:pt idx="0">
                  <c:v>3.546395780228374E-3</c:v>
                </c:pt>
                <c:pt idx="1">
                  <c:v>3.0519170490723689E-3</c:v>
                </c:pt>
                <c:pt idx="2">
                  <c:v>4.356667049974285E-3</c:v>
                </c:pt>
                <c:pt idx="3">
                  <c:v>3.1641705072478358E-3</c:v>
                </c:pt>
                <c:pt idx="4">
                  <c:v>3.2250985704547395E-3</c:v>
                </c:pt>
                <c:pt idx="5">
                  <c:v>2.9190573627073109E-3</c:v>
                </c:pt>
                <c:pt idx="6">
                  <c:v>3.2397366642806071E-3</c:v>
                </c:pt>
                <c:pt idx="7">
                  <c:v>3.394501234968299E-3</c:v>
                </c:pt>
                <c:pt idx="8">
                  <c:v>2.9338748770840473E-3</c:v>
                </c:pt>
                <c:pt idx="9">
                  <c:v>2.9864346669865147E-3</c:v>
                </c:pt>
                <c:pt idx="10">
                  <c:v>2.3793048605943597E-3</c:v>
                </c:pt>
                <c:pt idx="11">
                  <c:v>2.5962844399887147E-3</c:v>
                </c:pt>
                <c:pt idx="12">
                  <c:v>2.2772450990952305E-3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9E-4D5F-81A7-84CC449E9562}"/>
            </c:ext>
          </c:extLst>
        </c:ser>
        <c:ser>
          <c:idx val="1"/>
          <c:order val="1"/>
          <c:tx>
            <c:strRef>
              <c:f>'Ag  Paste Height Top Left'!$A$17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'Ag  Paste Height Top Left'!$B$20:$N$20</c:f>
              <c:numCache>
                <c:formatCode>0.000</c:formatCode>
                <c:ptCount val="13"/>
                <c:pt idx="0">
                  <c:v>3.2978713500184287E-3</c:v>
                </c:pt>
                <c:pt idx="1">
                  <c:v>3.2761127266673021E-3</c:v>
                </c:pt>
                <c:pt idx="2">
                  <c:v>3.1456176271775723E-3</c:v>
                </c:pt>
                <c:pt idx="3">
                  <c:v>2.5883661286382766E-3</c:v>
                </c:pt>
                <c:pt idx="4">
                  <c:v>2.7745874761501352E-3</c:v>
                </c:pt>
                <c:pt idx="5">
                  <c:v>2.8781420047817243E-3</c:v>
                </c:pt>
                <c:pt idx="6">
                  <c:v>2.6151449526513053E-3</c:v>
                </c:pt>
                <c:pt idx="7">
                  <c:v>2.7593536420164643E-3</c:v>
                </c:pt>
                <c:pt idx="8">
                  <c:v>2.678080907802716E-3</c:v>
                </c:pt>
                <c:pt idx="9">
                  <c:v>2.7376176664857424E-3</c:v>
                </c:pt>
                <c:pt idx="10">
                  <c:v>2.6544397838972737E-3</c:v>
                </c:pt>
                <c:pt idx="11">
                  <c:v>2.6746689329165988E-3</c:v>
                </c:pt>
                <c:pt idx="12">
                  <c:v>3.0533722451391737E-3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9E-4D5F-81A7-84CC449E9562}"/>
            </c:ext>
          </c:extLst>
        </c:ser>
        <c:ser>
          <c:idx val="5"/>
          <c:order val="2"/>
          <c:tx>
            <c:strRef>
              <c:f>'Ag  Paste Height Top Left'!$P$7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6F9E-4D5F-81A7-84CC449E9562}"/>
              </c:ext>
            </c:extLst>
          </c:dPt>
          <c:val>
            <c:numRef>
              <c:f>'Ag  Paste Height Top Left'!$Q$10:$AC$10</c:f>
              <c:numCache>
                <c:formatCode>0.000</c:formatCode>
                <c:ptCount val="13"/>
                <c:pt idx="4">
                  <c:v>2.4514296591672913E-3</c:v>
                </c:pt>
                <c:pt idx="5">
                  <c:v>2.3745380200293764E-3</c:v>
                </c:pt>
                <c:pt idx="6">
                  <c:v>2.4380488677126651E-3</c:v>
                </c:pt>
                <c:pt idx="9">
                  <c:v>2.5893523836211189E-3</c:v>
                </c:pt>
                <c:pt idx="10">
                  <c:v>2.1755869547149731E-3</c:v>
                </c:pt>
                <c:pt idx="11">
                  <c:v>2.0328537573291497E-3</c:v>
                </c:pt>
                <c:pt idx="12">
                  <c:v>2.4515885338605944E-3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9E-4D5F-81A7-84CC449E9562}"/>
            </c:ext>
          </c:extLst>
        </c:ser>
        <c:ser>
          <c:idx val="6"/>
          <c:order val="3"/>
          <c:tx>
            <c:strRef>
              <c:f>'Ag  Paste Height Top Left'!$P$17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'Ag  Paste Height Top Left'!$Q$20:$AC$20</c:f>
              <c:numCache>
                <c:formatCode>0.000</c:formatCode>
                <c:ptCount val="13"/>
                <c:pt idx="4">
                  <c:v>2.3897437190247986E-3</c:v>
                </c:pt>
                <c:pt idx="5">
                  <c:v>2.523310935480146E-3</c:v>
                </c:pt>
                <c:pt idx="6">
                  <c:v>2.1038210053898241E-3</c:v>
                </c:pt>
                <c:pt idx="8">
                  <c:v>2.7408320333247947E-3</c:v>
                </c:pt>
                <c:pt idx="9">
                  <c:v>2.7755496752099752E-3</c:v>
                </c:pt>
                <c:pt idx="10">
                  <c:v>2.5321644836746337E-3</c:v>
                </c:pt>
                <c:pt idx="11">
                  <c:v>2.901317669003757E-3</c:v>
                </c:pt>
                <c:pt idx="12">
                  <c:v>2.3966006156095052E-3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F9E-4D5F-81A7-84CC449E9562}"/>
            </c:ext>
          </c:extLst>
        </c:ser>
        <c:ser>
          <c:idx val="7"/>
          <c:order val="4"/>
          <c:tx>
            <c:strRef>
              <c:f>'Ag  Paste Height Top Left'!$AE$7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'Ag  Paste Height Top Left'!$AF$10:$AR$10</c:f>
              <c:numCache>
                <c:formatCode>0.000</c:formatCode>
                <c:ptCount val="13"/>
                <c:pt idx="0">
                  <c:v>3.4015473171002115E-3</c:v>
                </c:pt>
                <c:pt idx="1">
                  <c:v>3.0981520373905302E-3</c:v>
                </c:pt>
                <c:pt idx="2">
                  <c:v>2.9537479120789229E-3</c:v>
                </c:pt>
                <c:pt idx="3">
                  <c:v>3.2207524446795305E-3</c:v>
                </c:pt>
                <c:pt idx="4">
                  <c:v>2.3820154867175681E-3</c:v>
                </c:pt>
                <c:pt idx="5">
                  <c:v>2.7011530091239308E-3</c:v>
                </c:pt>
                <c:pt idx="6">
                  <c:v>2.5703427158220568E-3</c:v>
                </c:pt>
                <c:pt idx="7">
                  <c:v>2.6744565320706705E-3</c:v>
                </c:pt>
                <c:pt idx="8">
                  <c:v>2.4699497198118498E-3</c:v>
                </c:pt>
                <c:pt idx="9">
                  <c:v>2.7961815441095396E-3</c:v>
                </c:pt>
                <c:pt idx="10">
                  <c:v>2.5505693219058795E-3</c:v>
                </c:pt>
                <c:pt idx="11">
                  <c:v>3.1931939069196761E-3</c:v>
                </c:pt>
                <c:pt idx="12">
                  <c:v>2.751508627344329E-3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F9E-4D5F-81A7-84CC449E9562}"/>
            </c:ext>
          </c:extLst>
        </c:ser>
        <c:ser>
          <c:idx val="8"/>
          <c:order val="5"/>
          <c:tx>
            <c:strRef>
              <c:f>'Ag  Paste Height Top Left'!$AE$17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'Ag  Paste Height Top Left'!$AF$20:$AR$20</c:f>
              <c:numCache>
                <c:formatCode>0.000</c:formatCode>
                <c:ptCount val="13"/>
                <c:pt idx="0">
                  <c:v>2.7200515508052476E-3</c:v>
                </c:pt>
                <c:pt idx="1">
                  <c:v>3.4072683891270801E-3</c:v>
                </c:pt>
                <c:pt idx="2">
                  <c:v>3.9808968209990971E-3</c:v>
                </c:pt>
                <c:pt idx="3">
                  <c:v>2.9198680394046041E-3</c:v>
                </c:pt>
                <c:pt idx="4">
                  <c:v>2.702799958610311E-3</c:v>
                </c:pt>
                <c:pt idx="5">
                  <c:v>2.8503705118128149E-3</c:v>
                </c:pt>
                <c:pt idx="6">
                  <c:v>2.6906345195205693E-3</c:v>
                </c:pt>
                <c:pt idx="7">
                  <c:v>2.6879453318472317E-3</c:v>
                </c:pt>
                <c:pt idx="8">
                  <c:v>2.5011419878950471E-3</c:v>
                </c:pt>
                <c:pt idx="9">
                  <c:v>2.4881062816150389E-3</c:v>
                </c:pt>
                <c:pt idx="10">
                  <c:v>2.8067468901677856E-3</c:v>
                </c:pt>
                <c:pt idx="11">
                  <c:v>2.3789086665767733E-3</c:v>
                </c:pt>
                <c:pt idx="12">
                  <c:v>2.6125043427310752E-3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F9E-4D5F-81A7-84CC449E9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.0000000000000002E-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'Ag  Paste Height Top Left'!$A$7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'Ag  Paste Height Top Left'!$B$8:$N$8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'Ag  Paste Height Top Left'!$B$13:$N$13</c:f>
              <c:numCache>
                <c:formatCode>0.00</c:formatCode>
                <c:ptCount val="13"/>
                <c:pt idx="0">
                  <c:v>3.1120146961502098</c:v>
                </c:pt>
                <c:pt idx="1">
                  <c:v>3.6722819853201853</c:v>
                </c:pt>
                <c:pt idx="2">
                  <c:v>2.5925938102792498</c:v>
                </c:pt>
                <c:pt idx="3">
                  <c:v>3.9334090824073957</c:v>
                </c:pt>
                <c:pt idx="4">
                  <c:v>3.7234004080812206</c:v>
                </c:pt>
                <c:pt idx="5">
                  <c:v>4.01764324410534</c:v>
                </c:pt>
                <c:pt idx="6">
                  <c:v>3.6955181576749463</c:v>
                </c:pt>
                <c:pt idx="7">
                  <c:v>3.5040631974050669</c:v>
                </c:pt>
                <c:pt idx="8">
                  <c:v>4.1789584216102558</c:v>
                </c:pt>
                <c:pt idx="9">
                  <c:v>4.0362100280544455</c:v>
                </c:pt>
                <c:pt idx="10">
                  <c:v>5.3024417972121416</c:v>
                </c:pt>
                <c:pt idx="11">
                  <c:v>4.8499886682036317</c:v>
                </c:pt>
                <c:pt idx="12">
                  <c:v>5.625363575375669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AE-47E4-BBA4-342D358065D8}"/>
            </c:ext>
          </c:extLst>
        </c:ser>
        <c:ser>
          <c:idx val="1"/>
          <c:order val="1"/>
          <c:tx>
            <c:strRef>
              <c:f>'Ag  Paste Height Top Left'!$A$17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'Ag  Paste Height Top Left'!$B$23:$N$23</c:f>
              <c:numCache>
                <c:formatCode>0.00</c:formatCode>
                <c:ptCount val="13"/>
                <c:pt idx="0">
                  <c:v>3.5565925590515124</c:v>
                </c:pt>
                <c:pt idx="1">
                  <c:v>3.7381104101669211</c:v>
                </c:pt>
                <c:pt idx="2">
                  <c:v>3.9469120732312479</c:v>
                </c:pt>
                <c:pt idx="3">
                  <c:v>4.8191540528348575</c:v>
                </c:pt>
                <c:pt idx="4">
                  <c:v>4.6365444989212588</c:v>
                </c:pt>
                <c:pt idx="5">
                  <c:v>4.2504272940699135</c:v>
                </c:pt>
                <c:pt idx="6">
                  <c:v>4.7669837080426145</c:v>
                </c:pt>
                <c:pt idx="7">
                  <c:v>4.4776704233702826</c:v>
                </c:pt>
                <c:pt idx="8">
                  <c:v>4.586241577519508</c:v>
                </c:pt>
                <c:pt idx="9">
                  <c:v>4.5400913881044014</c:v>
                </c:pt>
                <c:pt idx="10">
                  <c:v>4.712057353765271</c:v>
                </c:pt>
                <c:pt idx="11">
                  <c:v>4.526446575406327</c:v>
                </c:pt>
                <c:pt idx="12">
                  <c:v>3.9956629345933647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AE-47E4-BBA4-342D358065D8}"/>
            </c:ext>
          </c:extLst>
        </c:ser>
        <c:ser>
          <c:idx val="5"/>
          <c:order val="2"/>
          <c:tx>
            <c:strRef>
              <c:f>'Ag  Paste Height Top Left'!$P$7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85AE-47E4-BBA4-342D358065D8}"/>
              </c:ext>
            </c:extLst>
          </c:dPt>
          <c:val>
            <c:numRef>
              <c:f>'Ag  Paste Height Top Left'!$Q$13:$AC$13</c:f>
              <c:numCache>
                <c:formatCode>0.00</c:formatCode>
                <c:ptCount val="13"/>
                <c:pt idx="4">
                  <c:v>4.9897591819741072</c:v>
                </c:pt>
                <c:pt idx="5">
                  <c:v>5.0428355582854065</c:v>
                </c:pt>
                <c:pt idx="6">
                  <c:v>4.7698473287908767</c:v>
                </c:pt>
                <c:pt idx="9">
                  <c:v>4.8336533201126217</c:v>
                </c:pt>
                <c:pt idx="10">
                  <c:v>5.8434852151185019</c:v>
                </c:pt>
                <c:pt idx="11">
                  <c:v>6.3333308671701136</c:v>
                </c:pt>
                <c:pt idx="12">
                  <c:v>5.2256043659405647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AE-47E4-BBA4-342D358065D8}"/>
            </c:ext>
          </c:extLst>
        </c:ser>
        <c:ser>
          <c:idx val="6"/>
          <c:order val="3"/>
          <c:tx>
            <c:strRef>
              <c:f>'Ag  Paste Height Top Left'!$P$17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'Ag  Paste Height Top Left'!$Q$23:$AC$23</c:f>
              <c:numCache>
                <c:formatCode>0.00</c:formatCode>
                <c:ptCount val="13"/>
                <c:pt idx="4">
                  <c:v>5.2130515266887754</c:v>
                </c:pt>
                <c:pt idx="5">
                  <c:v>5.1653451608192089</c:v>
                </c:pt>
                <c:pt idx="6">
                  <c:v>5.9523215214303313</c:v>
                </c:pt>
                <c:pt idx="8">
                  <c:v>4.5063110458775935</c:v>
                </c:pt>
                <c:pt idx="9">
                  <c:v>4.4077021591662868</c:v>
                </c:pt>
                <c:pt idx="10">
                  <c:v>4.7919665950921564</c:v>
                </c:pt>
                <c:pt idx="11">
                  <c:v>4.1876012176497168</c:v>
                </c:pt>
                <c:pt idx="12">
                  <c:v>5.1517414233521164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5AE-47E4-BBA4-342D358065D8}"/>
            </c:ext>
          </c:extLst>
        </c:ser>
        <c:ser>
          <c:idx val="7"/>
          <c:order val="4"/>
          <c:tx>
            <c:strRef>
              <c:f>'Ag  Paste Height Top Left'!$AE$7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'Ag  Paste Height Top Left'!$AF$13:$AR$13</c:f>
              <c:numCache>
                <c:formatCode>0.00</c:formatCode>
                <c:ptCount val="13"/>
                <c:pt idx="0">
                  <c:v>3.29154592383974</c:v>
                </c:pt>
                <c:pt idx="1">
                  <c:v>3.7984520049873884</c:v>
                </c:pt>
                <c:pt idx="2">
                  <c:v>4.1466284878301343</c:v>
                </c:pt>
                <c:pt idx="3">
                  <c:v>3.7079164919112748</c:v>
                </c:pt>
                <c:pt idx="4">
                  <c:v>4.5994879749497732</c:v>
                </c:pt>
                <c:pt idx="5">
                  <c:v>4.5296738913257908</c:v>
                </c:pt>
                <c:pt idx="6">
                  <c:v>4.6383977327256165</c:v>
                </c:pt>
                <c:pt idx="7">
                  <c:v>4.384379851653347</c:v>
                </c:pt>
                <c:pt idx="8">
                  <c:v>4.6950059259959094</c:v>
                </c:pt>
                <c:pt idx="9">
                  <c:v>4.2661434447113766</c:v>
                </c:pt>
                <c:pt idx="10">
                  <c:v>4.56970804233928</c:v>
                </c:pt>
                <c:pt idx="11">
                  <c:v>3.691668789724651</c:v>
                </c:pt>
                <c:pt idx="12">
                  <c:v>4.3934501790372842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5AE-47E4-BBA4-342D358065D8}"/>
            </c:ext>
          </c:extLst>
        </c:ser>
        <c:ser>
          <c:idx val="8"/>
          <c:order val="5"/>
          <c:tx>
            <c:strRef>
              <c:f>'Ag  Paste Height Top Left'!$AE$17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'Ag  Paste Height Top Left'!$AF$23:$AR$23</c:f>
              <c:numCache>
                <c:formatCode>0.00</c:formatCode>
                <c:ptCount val="13"/>
                <c:pt idx="0">
                  <c:v>4.1732894718997047</c:v>
                </c:pt>
                <c:pt idx="1">
                  <c:v>3.4632800612304684</c:v>
                </c:pt>
                <c:pt idx="2">
                  <c:v>3.1102968476901758</c:v>
                </c:pt>
                <c:pt idx="3">
                  <c:v>4.3282144793870287</c:v>
                </c:pt>
                <c:pt idx="4">
                  <c:v>4.5108172714944512</c:v>
                </c:pt>
                <c:pt idx="5">
                  <c:v>4.0495345937791569</c:v>
                </c:pt>
                <c:pt idx="6">
                  <c:v>4.5411717762952986</c:v>
                </c:pt>
                <c:pt idx="7">
                  <c:v>4.4239465697913545</c:v>
                </c:pt>
                <c:pt idx="8">
                  <c:v>4.7516389981225284</c:v>
                </c:pt>
                <c:pt idx="9">
                  <c:v>4.8969311733435497</c:v>
                </c:pt>
                <c:pt idx="10">
                  <c:v>4.2881084015079978</c:v>
                </c:pt>
                <c:pt idx="11">
                  <c:v>5.0128027895917358</c:v>
                </c:pt>
                <c:pt idx="12">
                  <c:v>4.7455226044669603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5AE-47E4-BBA4-342D35806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21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  <c:majorUnit val="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'Ag Paste Height Top Right'!$A$7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'Ag Paste Height Top Right'!$B$8:$N$8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'Ag Paste Height Top Right'!$B$9:$N$9</c:f>
              <c:numCache>
                <c:formatCode>0.000</c:formatCode>
                <c:ptCount val="13"/>
                <c:pt idx="0">
                  <c:v>1.7519047619047608E-2</c:v>
                </c:pt>
                <c:pt idx="1">
                  <c:v>1.7685892857142862E-2</c:v>
                </c:pt>
                <c:pt idx="2">
                  <c:v>1.7856632653061214E-2</c:v>
                </c:pt>
                <c:pt idx="3">
                  <c:v>1.366600985221675E-2</c:v>
                </c:pt>
                <c:pt idx="4">
                  <c:v>1.3566133004926102E-2</c:v>
                </c:pt>
                <c:pt idx="5">
                  <c:v>1.2563025210084027E-2</c:v>
                </c:pt>
                <c:pt idx="6">
                  <c:v>1.3362074829931974E-2</c:v>
                </c:pt>
                <c:pt idx="7">
                  <c:v>1.4295967741935492E-2</c:v>
                </c:pt>
                <c:pt idx="8">
                  <c:v>1.3928181818181793E-2</c:v>
                </c:pt>
                <c:pt idx="9">
                  <c:v>1.4446938775510201E-2</c:v>
                </c:pt>
                <c:pt idx="10">
                  <c:v>1.3107251082251069E-2</c:v>
                </c:pt>
                <c:pt idx="11">
                  <c:v>1.3309013605442175E-2</c:v>
                </c:pt>
                <c:pt idx="12">
                  <c:v>1.3267984693877549E-2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B9-44EA-8387-0B9F84D775AF}"/>
            </c:ext>
          </c:extLst>
        </c:ser>
        <c:ser>
          <c:idx val="1"/>
          <c:order val="1"/>
          <c:tx>
            <c:strRef>
              <c:f>'Ag Paste Height Top Right'!$A$17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'Ag Paste Height Top Right'!$B$19:$N$19</c:f>
              <c:numCache>
                <c:formatCode>0.000</c:formatCode>
                <c:ptCount val="13"/>
                <c:pt idx="0">
                  <c:v>1.3260930735930732E-2</c:v>
                </c:pt>
                <c:pt idx="1">
                  <c:v>1.3292219387755089E-2</c:v>
                </c:pt>
                <c:pt idx="2">
                  <c:v>1.4223469387755108E-2</c:v>
                </c:pt>
                <c:pt idx="3">
                  <c:v>1.2451674107142856E-2</c:v>
                </c:pt>
                <c:pt idx="4">
                  <c:v>1.1986096938775498E-2</c:v>
                </c:pt>
                <c:pt idx="5">
                  <c:v>1.3172049689440997E-2</c:v>
                </c:pt>
                <c:pt idx="6">
                  <c:v>1.2446522556390983E-2</c:v>
                </c:pt>
                <c:pt idx="7">
                  <c:v>1.2772499999999992E-2</c:v>
                </c:pt>
                <c:pt idx="8">
                  <c:v>1.3847435897435903E-2</c:v>
                </c:pt>
                <c:pt idx="9">
                  <c:v>1.3142956349206336E-2</c:v>
                </c:pt>
                <c:pt idx="10">
                  <c:v>1.365426267281108E-2</c:v>
                </c:pt>
                <c:pt idx="11">
                  <c:v>1.4223724489795907E-2</c:v>
                </c:pt>
                <c:pt idx="12">
                  <c:v>1.3363177339901477E-2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B9-44EA-8387-0B9F84D775AF}"/>
            </c:ext>
          </c:extLst>
        </c:ser>
        <c:ser>
          <c:idx val="5"/>
          <c:order val="2"/>
          <c:tx>
            <c:strRef>
              <c:f>'Ag Paste Height Top Right'!$P$7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ADB9-44EA-8387-0B9F84D775AF}"/>
              </c:ext>
            </c:extLst>
          </c:dPt>
          <c:val>
            <c:numRef>
              <c:f>'Ag Paste Height Top Right'!$Q$9:$AC$9</c:f>
              <c:numCache>
                <c:formatCode>0.000</c:formatCode>
                <c:ptCount val="13"/>
                <c:pt idx="4">
                  <c:v>1.5758035714285717E-2</c:v>
                </c:pt>
                <c:pt idx="5">
                  <c:v>1.5781919642857137E-2</c:v>
                </c:pt>
                <c:pt idx="6">
                  <c:v>1.5475549450549455E-2</c:v>
                </c:pt>
                <c:pt idx="9">
                  <c:v>1.2384047619047621E-2</c:v>
                </c:pt>
                <c:pt idx="10">
                  <c:v>1.0847193877551021E-2</c:v>
                </c:pt>
                <c:pt idx="11">
                  <c:v>1.1371031746031745E-2</c:v>
                </c:pt>
                <c:pt idx="12">
                  <c:v>1.0646428571428586E-2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B9-44EA-8387-0B9F84D775AF}"/>
            </c:ext>
          </c:extLst>
        </c:ser>
        <c:ser>
          <c:idx val="6"/>
          <c:order val="3"/>
          <c:tx>
            <c:strRef>
              <c:f>'Ag Paste Height Top Right'!$P$17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'Ag Paste Height Top Right'!$Q$19:$AC$19</c:f>
              <c:numCache>
                <c:formatCode>0.000</c:formatCode>
                <c:ptCount val="13"/>
                <c:pt idx="4">
                  <c:v>1.1208095238095243E-2</c:v>
                </c:pt>
                <c:pt idx="5">
                  <c:v>1.1010714285714289E-2</c:v>
                </c:pt>
                <c:pt idx="6">
                  <c:v>1.3119047619047622E-2</c:v>
                </c:pt>
                <c:pt idx="8">
                  <c:v>1.1579910714285713E-2</c:v>
                </c:pt>
                <c:pt idx="9">
                  <c:v>1.0691865079365089E-2</c:v>
                </c:pt>
                <c:pt idx="10">
                  <c:v>1.2492142857142856E-2</c:v>
                </c:pt>
                <c:pt idx="11">
                  <c:v>1.2158458646616544E-2</c:v>
                </c:pt>
                <c:pt idx="12">
                  <c:v>1.1530000000000004E-2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B9-44EA-8387-0B9F84D775AF}"/>
            </c:ext>
          </c:extLst>
        </c:ser>
        <c:ser>
          <c:idx val="7"/>
          <c:order val="4"/>
          <c:tx>
            <c:strRef>
              <c:f>'Ag Paste Height Top Right'!$AE$7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'Ag Paste Height Top Right'!$AF$9:$AR$9</c:f>
              <c:numCache>
                <c:formatCode>0.000</c:formatCode>
                <c:ptCount val="13"/>
                <c:pt idx="0">
                  <c:v>1.4116666666666675E-2</c:v>
                </c:pt>
                <c:pt idx="1">
                  <c:v>1.4534090909090903E-2</c:v>
                </c:pt>
                <c:pt idx="2">
                  <c:v>1.2830357142857143E-2</c:v>
                </c:pt>
                <c:pt idx="3">
                  <c:v>1.3616013824884799E-2</c:v>
                </c:pt>
                <c:pt idx="4">
                  <c:v>1.4267559523809528E-2</c:v>
                </c:pt>
                <c:pt idx="5">
                  <c:v>1.3334151785714298E-2</c:v>
                </c:pt>
                <c:pt idx="6">
                  <c:v>1.4299702380952375E-2</c:v>
                </c:pt>
                <c:pt idx="7">
                  <c:v>1.3718928571428569E-2</c:v>
                </c:pt>
                <c:pt idx="8">
                  <c:v>1.5530442176870739E-2</c:v>
                </c:pt>
                <c:pt idx="9">
                  <c:v>1.4175510204081639E-2</c:v>
                </c:pt>
                <c:pt idx="10">
                  <c:v>1.5675357142857154E-2</c:v>
                </c:pt>
                <c:pt idx="11">
                  <c:v>1.3958928571428574E-2</c:v>
                </c:pt>
                <c:pt idx="12">
                  <c:v>1.3918303571428573E-2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DB9-44EA-8387-0B9F84D775AF}"/>
            </c:ext>
          </c:extLst>
        </c:ser>
        <c:ser>
          <c:idx val="8"/>
          <c:order val="5"/>
          <c:tx>
            <c:strRef>
              <c:f>'Ag Paste Height Top Right'!$AE$17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'Ag Paste Height Top Right'!$AF$19:$AR$19</c:f>
              <c:numCache>
                <c:formatCode>0.000</c:formatCode>
                <c:ptCount val="13"/>
                <c:pt idx="0">
                  <c:v>1.5436383928571428E-2</c:v>
                </c:pt>
                <c:pt idx="1">
                  <c:v>1.3534740259740255E-2</c:v>
                </c:pt>
                <c:pt idx="2">
                  <c:v>1.2926116071428571E-2</c:v>
                </c:pt>
                <c:pt idx="3">
                  <c:v>1.1789915966386561E-2</c:v>
                </c:pt>
                <c:pt idx="4">
                  <c:v>1.2237500000000007E-2</c:v>
                </c:pt>
                <c:pt idx="5">
                  <c:v>1.5246428571428576E-2</c:v>
                </c:pt>
                <c:pt idx="6">
                  <c:v>1.369223602484472E-2</c:v>
                </c:pt>
                <c:pt idx="7">
                  <c:v>1.3683928571428571E-2</c:v>
                </c:pt>
                <c:pt idx="8">
                  <c:v>1.5101870748299315E-2</c:v>
                </c:pt>
                <c:pt idx="9">
                  <c:v>1.3643609022556383E-2</c:v>
                </c:pt>
                <c:pt idx="10">
                  <c:v>1.4062619047619049E-2</c:v>
                </c:pt>
                <c:pt idx="11">
                  <c:v>1.3577857142857131E-2</c:v>
                </c:pt>
                <c:pt idx="12">
                  <c:v>1.2490476190476186E-2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DB9-44EA-8387-0B9F84D775AF}"/>
            </c:ext>
          </c:extLst>
        </c:ser>
        <c:ser>
          <c:idx val="3"/>
          <c:order val="6"/>
          <c:tx>
            <c:strRef>
              <c:f>'Ag Paste Height Top Right'!$A$25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'Ag Paste Height Top Right'!$B$25:$N$25</c:f>
              <c:numCache>
                <c:formatCode>General</c:formatCode>
                <c:ptCount val="13"/>
                <c:pt idx="0">
                  <c:v>0.05</c:v>
                </c:pt>
                <c:pt idx="1">
                  <c:v>0.05</c:v>
                </c:pt>
                <c:pt idx="2">
                  <c:v>0.05</c:v>
                </c:pt>
                <c:pt idx="3">
                  <c:v>0.05</c:v>
                </c:pt>
                <c:pt idx="4">
                  <c:v>0.05</c:v>
                </c:pt>
                <c:pt idx="5">
                  <c:v>0.05</c:v>
                </c:pt>
                <c:pt idx="6">
                  <c:v>0.05</c:v>
                </c:pt>
                <c:pt idx="7">
                  <c:v>0.05</c:v>
                </c:pt>
                <c:pt idx="8">
                  <c:v>0.05</c:v>
                </c:pt>
                <c:pt idx="9">
                  <c:v>0.05</c:v>
                </c:pt>
                <c:pt idx="10">
                  <c:v>0.05</c:v>
                </c:pt>
                <c:pt idx="11">
                  <c:v>0.05</c:v>
                </c:pt>
                <c:pt idx="12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DB9-44EA-8387-0B9F84D775AF}"/>
            </c:ext>
          </c:extLst>
        </c:ser>
        <c:ser>
          <c:idx val="4"/>
          <c:order val="7"/>
          <c:tx>
            <c:strRef>
              <c:f>'Ag Paste Height Top Right'!$A$26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'Ag Paste Height Top Right'!$B$26:$N$26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DB9-44EA-8387-0B9F84D775AF}"/>
            </c:ext>
          </c:extLst>
        </c:ser>
        <c:ser>
          <c:idx val="2"/>
          <c:order val="8"/>
          <c:tx>
            <c:strRef>
              <c:f>'Ag Paste Height Top Right'!$A$24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'Ag Paste Height Top Right'!$B$24:$N$24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DB9-44EA-8387-0B9F84D77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'Ag Paste Height Top Right'!$A$7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'Ag Paste Height Top Right'!$B$8:$N$8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'Ag Paste Height Top Right'!$B$10:$N$10</c:f>
              <c:numCache>
                <c:formatCode>0.000</c:formatCode>
                <c:ptCount val="13"/>
                <c:pt idx="0">
                  <c:v>3.4800382250152737E-3</c:v>
                </c:pt>
                <c:pt idx="1">
                  <c:v>3.2517336929654612E-3</c:v>
                </c:pt>
                <c:pt idx="2">
                  <c:v>3.6557780196080992E-3</c:v>
                </c:pt>
                <c:pt idx="3">
                  <c:v>2.586410914833795E-3</c:v>
                </c:pt>
                <c:pt idx="4">
                  <c:v>2.7964259948733286E-3</c:v>
                </c:pt>
                <c:pt idx="5">
                  <c:v>2.579428432688745E-3</c:v>
                </c:pt>
                <c:pt idx="6">
                  <c:v>2.9736102987852498E-3</c:v>
                </c:pt>
                <c:pt idx="7">
                  <c:v>3.1620179355221476E-3</c:v>
                </c:pt>
                <c:pt idx="8">
                  <c:v>3.2820417214986077E-3</c:v>
                </c:pt>
                <c:pt idx="9">
                  <c:v>2.9535216106060915E-3</c:v>
                </c:pt>
                <c:pt idx="10">
                  <c:v>2.9431561941663776E-3</c:v>
                </c:pt>
                <c:pt idx="11">
                  <c:v>3.1423807827258223E-3</c:v>
                </c:pt>
                <c:pt idx="12">
                  <c:v>3.2558869790273201E-3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E6-4526-8689-26CB2DF89EA5}"/>
            </c:ext>
          </c:extLst>
        </c:ser>
        <c:ser>
          <c:idx val="1"/>
          <c:order val="1"/>
          <c:tx>
            <c:strRef>
              <c:f>'Ag Paste Height Top Right'!$A$17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'Ag Paste Height Top Right'!$B$20:$N$20</c:f>
              <c:numCache>
                <c:formatCode>0.000</c:formatCode>
                <c:ptCount val="13"/>
                <c:pt idx="0">
                  <c:v>3.315383167397083E-3</c:v>
                </c:pt>
                <c:pt idx="1">
                  <c:v>3.0207461754138761E-3</c:v>
                </c:pt>
                <c:pt idx="2">
                  <c:v>3.4649690425348325E-3</c:v>
                </c:pt>
                <c:pt idx="3">
                  <c:v>2.4307245370957654E-3</c:v>
                </c:pt>
                <c:pt idx="4">
                  <c:v>2.3522816989259014E-3</c:v>
                </c:pt>
                <c:pt idx="5">
                  <c:v>2.8960897363747577E-3</c:v>
                </c:pt>
                <c:pt idx="6">
                  <c:v>2.6952777654246909E-3</c:v>
                </c:pt>
                <c:pt idx="7">
                  <c:v>2.4578629510318179E-3</c:v>
                </c:pt>
                <c:pt idx="8">
                  <c:v>2.7706433452824395E-3</c:v>
                </c:pt>
                <c:pt idx="9">
                  <c:v>2.7124176528358344E-3</c:v>
                </c:pt>
                <c:pt idx="10">
                  <c:v>2.6583710850751792E-3</c:v>
                </c:pt>
                <c:pt idx="11">
                  <c:v>2.6341760529759728E-3</c:v>
                </c:pt>
                <c:pt idx="12">
                  <c:v>2.7361463631214986E-3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E6-4526-8689-26CB2DF89EA5}"/>
            </c:ext>
          </c:extLst>
        </c:ser>
        <c:ser>
          <c:idx val="5"/>
          <c:order val="2"/>
          <c:tx>
            <c:strRef>
              <c:f>'Ag Paste Height Top Right'!$P$7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91E6-4526-8689-26CB2DF89EA5}"/>
              </c:ext>
            </c:extLst>
          </c:dPt>
          <c:val>
            <c:numRef>
              <c:f>'Ag Paste Height Top Right'!$Q$10:$AC$10</c:f>
              <c:numCache>
                <c:formatCode>0.000</c:formatCode>
                <c:ptCount val="13"/>
                <c:pt idx="4">
                  <c:v>2.7425112707813023E-3</c:v>
                </c:pt>
                <c:pt idx="5">
                  <c:v>3.1804856428188834E-3</c:v>
                </c:pt>
                <c:pt idx="6">
                  <c:v>3.0177401968392728E-3</c:v>
                </c:pt>
                <c:pt idx="9">
                  <c:v>2.6560612534305781E-3</c:v>
                </c:pt>
                <c:pt idx="10">
                  <c:v>2.4785715470250244E-3</c:v>
                </c:pt>
                <c:pt idx="11">
                  <c:v>1.9404233226176118E-3</c:v>
                </c:pt>
                <c:pt idx="12">
                  <c:v>2.8033923546606511E-3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1E6-4526-8689-26CB2DF89EA5}"/>
            </c:ext>
          </c:extLst>
        </c:ser>
        <c:ser>
          <c:idx val="6"/>
          <c:order val="3"/>
          <c:tx>
            <c:strRef>
              <c:f>'Ag Paste Height Top Right'!$P$17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'Ag Paste Height Top Right'!$Q$20:$AC$20</c:f>
              <c:numCache>
                <c:formatCode>0.000</c:formatCode>
                <c:ptCount val="13"/>
                <c:pt idx="4">
                  <c:v>2.3009661124349327E-3</c:v>
                </c:pt>
                <c:pt idx="5">
                  <c:v>2.9077495419034291E-3</c:v>
                </c:pt>
                <c:pt idx="6">
                  <c:v>1.8924374663301733E-3</c:v>
                </c:pt>
                <c:pt idx="8">
                  <c:v>2.7469483562040757E-3</c:v>
                </c:pt>
                <c:pt idx="9">
                  <c:v>3.362959457941165E-3</c:v>
                </c:pt>
                <c:pt idx="10">
                  <c:v>2.2373825865800588E-3</c:v>
                </c:pt>
                <c:pt idx="11">
                  <c:v>2.6385923086312602E-3</c:v>
                </c:pt>
                <c:pt idx="12">
                  <c:v>2.4739511651489352E-3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1E6-4526-8689-26CB2DF89EA5}"/>
            </c:ext>
          </c:extLst>
        </c:ser>
        <c:ser>
          <c:idx val="7"/>
          <c:order val="4"/>
          <c:tx>
            <c:strRef>
              <c:f>'Ag Paste Height Top Right'!$AE$7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'Ag Paste Height Top Right'!$AF$10:$AR$10</c:f>
              <c:numCache>
                <c:formatCode>0.000</c:formatCode>
                <c:ptCount val="13"/>
                <c:pt idx="0">
                  <c:v>3.079574457373026E-3</c:v>
                </c:pt>
                <c:pt idx="1">
                  <c:v>2.8664815995289865E-3</c:v>
                </c:pt>
                <c:pt idx="2">
                  <c:v>2.522566227829098E-3</c:v>
                </c:pt>
                <c:pt idx="3">
                  <c:v>2.8572672694278365E-3</c:v>
                </c:pt>
                <c:pt idx="4">
                  <c:v>2.5834931800513246E-3</c:v>
                </c:pt>
                <c:pt idx="5">
                  <c:v>2.3913282361611677E-3</c:v>
                </c:pt>
                <c:pt idx="6">
                  <c:v>2.5914280167765452E-3</c:v>
                </c:pt>
                <c:pt idx="7">
                  <c:v>1.9834527646081321E-3</c:v>
                </c:pt>
                <c:pt idx="8">
                  <c:v>2.651342459947725E-3</c:v>
                </c:pt>
                <c:pt idx="9">
                  <c:v>2.3401056146679163E-3</c:v>
                </c:pt>
                <c:pt idx="10">
                  <c:v>3.4729368255947963E-3</c:v>
                </c:pt>
                <c:pt idx="11">
                  <c:v>2.7067006185773988E-3</c:v>
                </c:pt>
                <c:pt idx="12">
                  <c:v>2.8507347891880428E-3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1E6-4526-8689-26CB2DF89EA5}"/>
            </c:ext>
          </c:extLst>
        </c:ser>
        <c:ser>
          <c:idx val="8"/>
          <c:order val="5"/>
          <c:tx>
            <c:strRef>
              <c:f>'Ag Paste Height Top Right'!$AE$17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'Ag Paste Height Top Right'!$AF$20:$AR$20</c:f>
              <c:numCache>
                <c:formatCode>0.000</c:formatCode>
                <c:ptCount val="13"/>
                <c:pt idx="0">
                  <c:v>2.3153205053352095E-3</c:v>
                </c:pt>
                <c:pt idx="1">
                  <c:v>3.8644787939971356E-3</c:v>
                </c:pt>
                <c:pt idx="2">
                  <c:v>3.0286050280661377E-3</c:v>
                </c:pt>
                <c:pt idx="3">
                  <c:v>2.497582661458522E-3</c:v>
                </c:pt>
                <c:pt idx="4">
                  <c:v>2.4995850039188205E-3</c:v>
                </c:pt>
                <c:pt idx="5">
                  <c:v>2.2257108668136787E-3</c:v>
                </c:pt>
                <c:pt idx="6">
                  <c:v>2.6697432557298666E-3</c:v>
                </c:pt>
                <c:pt idx="7">
                  <c:v>2.4893372355152613E-3</c:v>
                </c:pt>
                <c:pt idx="8">
                  <c:v>2.2739499297687225E-3</c:v>
                </c:pt>
                <c:pt idx="9">
                  <c:v>2.6683216159405277E-3</c:v>
                </c:pt>
                <c:pt idx="10">
                  <c:v>2.2504431380366134E-3</c:v>
                </c:pt>
                <c:pt idx="11">
                  <c:v>2.3348271523973181E-3</c:v>
                </c:pt>
                <c:pt idx="12">
                  <c:v>2.7299548916875751E-3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1E6-4526-8689-26CB2DF89E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.0000000000000002E-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'Ag Paste Height Top Right'!$A$7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'Ag Paste Height Top Right'!$B$8:$N$8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'Ag Paste Height Top Right'!$B$13:$N$13</c:f>
              <c:numCache>
                <c:formatCode>0.00</c:formatCode>
                <c:ptCount val="13"/>
                <c:pt idx="0">
                  <c:v>3.1111681616475955</c:v>
                </c:pt>
                <c:pt idx="1">
                  <c:v>3.3125003658574372</c:v>
                </c:pt>
                <c:pt idx="2">
                  <c:v>2.9308277813491319</c:v>
                </c:pt>
                <c:pt idx="3">
                  <c:v>4.6826782162877505</c:v>
                </c:pt>
                <c:pt idx="4">
                  <c:v>4.3429085389550677</c:v>
                </c:pt>
                <c:pt idx="5">
                  <c:v>4.8378902234673768</c:v>
                </c:pt>
                <c:pt idx="6">
                  <c:v>4.107008147081344</c:v>
                </c:pt>
                <c:pt idx="7">
                  <c:v>3.7638445855482541</c:v>
                </c:pt>
                <c:pt idx="8">
                  <c:v>3.6635547059557712</c:v>
                </c:pt>
                <c:pt idx="9">
                  <c:v>4.0125050602664531</c:v>
                </c:pt>
                <c:pt idx="10">
                  <c:v>4.1783657275675639</c:v>
                </c:pt>
                <c:pt idx="11">
                  <c:v>3.8920581698494483</c:v>
                </c:pt>
                <c:pt idx="12">
                  <c:v>3.7605743629647281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83-4B10-9FEF-32E0ED8B10E8}"/>
            </c:ext>
          </c:extLst>
        </c:ser>
        <c:ser>
          <c:idx val="1"/>
          <c:order val="1"/>
          <c:tx>
            <c:strRef>
              <c:f>'Ag Paste Height Top Right'!$A$17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'Ag Paste Height Top Right'!$B$23:$N$23</c:f>
              <c:numCache>
                <c:formatCode>0.00</c:formatCode>
                <c:ptCount val="13"/>
                <c:pt idx="0">
                  <c:v>3.6937982136680367</c:v>
                </c:pt>
                <c:pt idx="1">
                  <c:v>4.05063059264549</c:v>
                </c:pt>
                <c:pt idx="2">
                  <c:v>3.4417364362243785</c:v>
                </c:pt>
                <c:pt idx="3">
                  <c:v>5.1491267068487536</c:v>
                </c:pt>
                <c:pt idx="4">
                  <c:v>5.3868127385398346</c:v>
                </c:pt>
                <c:pt idx="5">
                  <c:v>4.2388132117134347</c:v>
                </c:pt>
                <c:pt idx="6">
                  <c:v>4.6443546468999735</c:v>
                </c:pt>
                <c:pt idx="7">
                  <c:v>5.0487626502760321</c:v>
                </c:pt>
                <c:pt idx="8">
                  <c:v>4.3494788751405444</c:v>
                </c:pt>
                <c:pt idx="9">
                  <c:v>4.5294209039255202</c:v>
                </c:pt>
                <c:pt idx="10">
                  <c:v>4.5573945051343427</c:v>
                </c:pt>
                <c:pt idx="11">
                  <c:v>4.5271936765939493</c:v>
                </c:pt>
                <c:pt idx="12">
                  <c:v>4.4633117528481261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83-4B10-9FEF-32E0ED8B10E8}"/>
            </c:ext>
          </c:extLst>
        </c:ser>
        <c:ser>
          <c:idx val="5"/>
          <c:order val="2"/>
          <c:tx>
            <c:strRef>
              <c:f>'Ag Paste Height Top Right'!$P$7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5283-4B10-9FEF-32E0ED8B10E8}"/>
              </c:ext>
            </c:extLst>
          </c:dPt>
          <c:val>
            <c:numRef>
              <c:f>'Ag Paste Height Top Right'!$Q$13:$AC$13</c:f>
              <c:numCache>
                <c:formatCode>0.00</c:formatCode>
                <c:ptCount val="13"/>
                <c:pt idx="4">
                  <c:v>4.1618746354272638</c:v>
                </c:pt>
                <c:pt idx="5">
                  <c:v>3.5862531910708646</c:v>
                </c:pt>
                <c:pt idx="6">
                  <c:v>3.8134993181996295</c:v>
                </c:pt>
                <c:pt idx="9">
                  <c:v>4.7207686861347149</c:v>
                </c:pt>
                <c:pt idx="10">
                  <c:v>5.2655068157360292</c:v>
                </c:pt>
                <c:pt idx="11">
                  <c:v>6.6358317802286155</c:v>
                </c:pt>
                <c:pt idx="12">
                  <c:v>4.6792797736815714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83-4B10-9FEF-32E0ED8B10E8}"/>
            </c:ext>
          </c:extLst>
        </c:ser>
        <c:ser>
          <c:idx val="6"/>
          <c:order val="3"/>
          <c:tx>
            <c:strRef>
              <c:f>'Ag Paste Height Top Right'!$P$17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'Ag Paste Height Top Right'!$Q$23:$AC$23</c:f>
              <c:numCache>
                <c:formatCode>0.00</c:formatCode>
                <c:ptCount val="13"/>
                <c:pt idx="4">
                  <c:v>5.6196546532149663</c:v>
                </c:pt>
                <c:pt idx="5">
                  <c:v>4.469583223774162</c:v>
                </c:pt>
                <c:pt idx="6">
                  <c:v>6.4961992205167656</c:v>
                </c:pt>
                <c:pt idx="8">
                  <c:v>4.6621540589385573</c:v>
                </c:pt>
                <c:pt idx="9">
                  <c:v>3.896184834839858</c:v>
                </c:pt>
                <c:pt idx="10">
                  <c:v>5.5880559375988845</c:v>
                </c:pt>
                <c:pt idx="11">
                  <c:v>4.7805214456710736</c:v>
                </c:pt>
                <c:pt idx="12">
                  <c:v>5.1833413342907884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283-4B10-9FEF-32E0ED8B10E8}"/>
            </c:ext>
          </c:extLst>
        </c:ser>
        <c:ser>
          <c:idx val="7"/>
          <c:order val="4"/>
          <c:tx>
            <c:strRef>
              <c:f>'Ag Paste Height Top Right'!$AE$7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'Ag Paste Height Top Right'!$AF$13:$AR$13</c:f>
              <c:numCache>
                <c:formatCode>0.00</c:formatCode>
                <c:ptCount val="13"/>
                <c:pt idx="0">
                  <c:v>3.884014261280214</c:v>
                </c:pt>
                <c:pt idx="1">
                  <c:v>4.1242091694962415</c:v>
                </c:pt>
                <c:pt idx="2">
                  <c:v>4.9116177072756555</c:v>
                </c:pt>
                <c:pt idx="3">
                  <c:v>4.2446135583716957</c:v>
                </c:pt>
                <c:pt idx="4">
                  <c:v>4.6103522099589469</c:v>
                </c:pt>
                <c:pt idx="5">
                  <c:v>5.1109459671592239</c:v>
                </c:pt>
                <c:pt idx="6">
                  <c:v>4.5921010073633601</c:v>
                </c:pt>
                <c:pt idx="7">
                  <c:v>6.0972919002584929</c:v>
                </c:pt>
                <c:pt idx="8">
                  <c:v>4.3335980852267166</c:v>
                </c:pt>
                <c:pt idx="9">
                  <c:v>5.1029733546167604</c:v>
                </c:pt>
                <c:pt idx="10">
                  <c:v>3.2944876897056905</c:v>
                </c:pt>
                <c:pt idx="11">
                  <c:v>4.4384999189547205</c:v>
                </c:pt>
                <c:pt idx="12">
                  <c:v>4.2189937094368526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283-4B10-9FEF-32E0ED8B10E8}"/>
            </c:ext>
          </c:extLst>
        </c:ser>
        <c:ser>
          <c:idx val="8"/>
          <c:order val="5"/>
          <c:tx>
            <c:strRef>
              <c:f>'Ag Paste Height Top Right'!$AE$17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'Ag Paste Height Top Right'!$AF$23:$AR$23</c:f>
              <c:numCache>
                <c:formatCode>0.00</c:formatCode>
                <c:ptCount val="13"/>
                <c:pt idx="0">
                  <c:v>4.9760736496715952</c:v>
                </c:pt>
                <c:pt idx="1">
                  <c:v>3.145336597257983</c:v>
                </c:pt>
                <c:pt idx="2">
                  <c:v>4.0804136541418767</c:v>
                </c:pt>
                <c:pt idx="3">
                  <c:v>5.099608863569407</c:v>
                </c:pt>
                <c:pt idx="4">
                  <c:v>5.0358359408723699</c:v>
                </c:pt>
                <c:pt idx="5">
                  <c:v>5.2048646489776003</c:v>
                </c:pt>
                <c:pt idx="6">
                  <c:v>4.5332404027029805</c:v>
                </c:pt>
                <c:pt idx="7">
                  <c:v>4.8628835700324426</c:v>
                </c:pt>
                <c:pt idx="8">
                  <c:v>5.1156402338859017</c:v>
                </c:pt>
                <c:pt idx="9">
                  <c:v>4.5417302472399248</c:v>
                </c:pt>
                <c:pt idx="10">
                  <c:v>5.3230080696809381</c:v>
                </c:pt>
                <c:pt idx="11">
                  <c:v>5.1998342889102664</c:v>
                </c:pt>
                <c:pt idx="12">
                  <c:v>4.5799931131629519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283-4B10-9FEF-32E0ED8B1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21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  <c:majorUnit val="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'Ag Paste Height Bottom Left'!$A$7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'Ag Paste Height Bottom Left'!$B$8:$N$8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'Ag Paste Height Bottom Left'!$B$9:$N$9</c:f>
              <c:numCache>
                <c:formatCode>0.000</c:formatCode>
                <c:ptCount val="13"/>
                <c:pt idx="0">
                  <c:v>1.7854978354978353E-2</c:v>
                </c:pt>
                <c:pt idx="1">
                  <c:v>1.7640892857142858E-2</c:v>
                </c:pt>
                <c:pt idx="2">
                  <c:v>1.6507653061224498E-2</c:v>
                </c:pt>
                <c:pt idx="3">
                  <c:v>1.4383990147783262E-2</c:v>
                </c:pt>
                <c:pt idx="4">
                  <c:v>1.3671798029556637E-2</c:v>
                </c:pt>
                <c:pt idx="5">
                  <c:v>1.3609663865546221E-2</c:v>
                </c:pt>
                <c:pt idx="6">
                  <c:v>1.3773129251700688E-2</c:v>
                </c:pt>
                <c:pt idx="7">
                  <c:v>1.4197004608294929E-2</c:v>
                </c:pt>
                <c:pt idx="8">
                  <c:v>1.5204740259740243E-2</c:v>
                </c:pt>
                <c:pt idx="9">
                  <c:v>1.4869999999999998E-2</c:v>
                </c:pt>
                <c:pt idx="10">
                  <c:v>1.3872186147186135E-2</c:v>
                </c:pt>
                <c:pt idx="11">
                  <c:v>1.3068792517006799E-2</c:v>
                </c:pt>
                <c:pt idx="12">
                  <c:v>1.4335331632653058E-2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EB-456D-9554-B3FF9959C87F}"/>
            </c:ext>
          </c:extLst>
        </c:ser>
        <c:ser>
          <c:idx val="1"/>
          <c:order val="1"/>
          <c:tx>
            <c:strRef>
              <c:f>'Ag Paste Height Bottom Left'!$A$17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'Ag Paste Height Bottom Left'!$B$19:$N$19</c:f>
              <c:numCache>
                <c:formatCode>0.000</c:formatCode>
                <c:ptCount val="13"/>
                <c:pt idx="0">
                  <c:v>1.6777813852813853E-2</c:v>
                </c:pt>
                <c:pt idx="1">
                  <c:v>1.6541454081632653E-2</c:v>
                </c:pt>
                <c:pt idx="2">
                  <c:v>1.644336734693878E-2</c:v>
                </c:pt>
                <c:pt idx="3">
                  <c:v>1.5107812499999996E-2</c:v>
                </c:pt>
                <c:pt idx="4">
                  <c:v>1.2183290816326535E-2</c:v>
                </c:pt>
                <c:pt idx="5">
                  <c:v>1.1802018633540374E-2</c:v>
                </c:pt>
                <c:pt idx="6">
                  <c:v>1.4333364661654134E-2</c:v>
                </c:pt>
                <c:pt idx="7">
                  <c:v>1.3868690476190489E-2</c:v>
                </c:pt>
                <c:pt idx="8">
                  <c:v>1.3719322344322347E-2</c:v>
                </c:pt>
                <c:pt idx="9">
                  <c:v>1.4113194444444451E-2</c:v>
                </c:pt>
                <c:pt idx="10">
                  <c:v>1.3634792626728114E-2</c:v>
                </c:pt>
                <c:pt idx="11">
                  <c:v>1.2910544217687064E-2</c:v>
                </c:pt>
                <c:pt idx="12">
                  <c:v>1.4099014778325127E-2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EB-456D-9554-B3FF9959C87F}"/>
            </c:ext>
          </c:extLst>
        </c:ser>
        <c:ser>
          <c:idx val="5"/>
          <c:order val="2"/>
          <c:tx>
            <c:strRef>
              <c:f>'Ag Paste Height Bottom Left'!$P$7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48EB-456D-9554-B3FF9959C87F}"/>
              </c:ext>
            </c:extLst>
          </c:dPt>
          <c:val>
            <c:numRef>
              <c:f>'Ag Paste Height Bottom Left'!$Q$9:$AC$9</c:f>
              <c:numCache>
                <c:formatCode>0.000</c:formatCode>
                <c:ptCount val="13"/>
                <c:pt idx="4">
                  <c:v>1.4690178571428573E-2</c:v>
                </c:pt>
                <c:pt idx="5">
                  <c:v>1.3687276785714292E-2</c:v>
                </c:pt>
                <c:pt idx="6">
                  <c:v>1.3820054945054934E-2</c:v>
                </c:pt>
                <c:pt idx="9">
                  <c:v>1.5755714285714286E-2</c:v>
                </c:pt>
                <c:pt idx="10">
                  <c:v>1.527908163265307E-2</c:v>
                </c:pt>
                <c:pt idx="11">
                  <c:v>1.5863888888888889E-2</c:v>
                </c:pt>
                <c:pt idx="12">
                  <c:v>1.5485714285714287E-2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EB-456D-9554-B3FF9959C87F}"/>
            </c:ext>
          </c:extLst>
        </c:ser>
        <c:ser>
          <c:idx val="6"/>
          <c:order val="3"/>
          <c:tx>
            <c:strRef>
              <c:f>'Ag Paste Height Bottom Left'!$P$17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'Ag Paste Height Bottom Left'!$Q$19:$AC$19</c:f>
              <c:numCache>
                <c:formatCode>0.000</c:formatCode>
                <c:ptCount val="13"/>
                <c:pt idx="4">
                  <c:v>1.5040952380952386E-2</c:v>
                </c:pt>
                <c:pt idx="5">
                  <c:v>1.4083834586466153E-2</c:v>
                </c:pt>
                <c:pt idx="6">
                  <c:v>1.4291666666666663E-2</c:v>
                </c:pt>
                <c:pt idx="8">
                  <c:v>1.4727455357142856E-2</c:v>
                </c:pt>
                <c:pt idx="9">
                  <c:v>1.3290674603174596E-2</c:v>
                </c:pt>
                <c:pt idx="10">
                  <c:v>1.3385476190476201E-2</c:v>
                </c:pt>
                <c:pt idx="11">
                  <c:v>1.3640037593984973E-2</c:v>
                </c:pt>
                <c:pt idx="12">
                  <c:v>1.4006666666666666E-2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8EB-456D-9554-B3FF9959C87F}"/>
            </c:ext>
          </c:extLst>
        </c:ser>
        <c:ser>
          <c:idx val="7"/>
          <c:order val="4"/>
          <c:tx>
            <c:strRef>
              <c:f>'Ag Paste Height Bottom Left'!$AE$7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'Ag Paste Height Bottom Left'!$AF$9:$AR$9</c:f>
              <c:numCache>
                <c:formatCode>0.000</c:formatCode>
                <c:ptCount val="13"/>
                <c:pt idx="0">
                  <c:v>1.5262857142857137E-2</c:v>
                </c:pt>
                <c:pt idx="1">
                  <c:v>1.4596103896103897E-2</c:v>
                </c:pt>
                <c:pt idx="2">
                  <c:v>1.5368571428571429E-2</c:v>
                </c:pt>
                <c:pt idx="3">
                  <c:v>1.4353917050691235E-2</c:v>
                </c:pt>
                <c:pt idx="4">
                  <c:v>9.7357142857142885E-3</c:v>
                </c:pt>
                <c:pt idx="5">
                  <c:v>1.2559598214285716E-2</c:v>
                </c:pt>
                <c:pt idx="6">
                  <c:v>1.2236011904761913E-2</c:v>
                </c:pt>
                <c:pt idx="7">
                  <c:v>1.0844285714285723E-2</c:v>
                </c:pt>
                <c:pt idx="8">
                  <c:v>1.1465646258503402E-2</c:v>
                </c:pt>
                <c:pt idx="9">
                  <c:v>1.0928911564625861E-2</c:v>
                </c:pt>
                <c:pt idx="10">
                  <c:v>1.0487500000000007E-2</c:v>
                </c:pt>
                <c:pt idx="11">
                  <c:v>1.1494642857142856E-2</c:v>
                </c:pt>
                <c:pt idx="12">
                  <c:v>1.2532589285714288E-2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8EB-456D-9554-B3FF9959C87F}"/>
            </c:ext>
          </c:extLst>
        </c:ser>
        <c:ser>
          <c:idx val="8"/>
          <c:order val="5"/>
          <c:tx>
            <c:strRef>
              <c:f>'Ag Paste Height Bottom Left'!$AE$17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'Ag Paste Height Bottom Left'!$AF$19:$AR$19</c:f>
              <c:numCache>
                <c:formatCode>0.000</c:formatCode>
                <c:ptCount val="13"/>
                <c:pt idx="0">
                  <c:v>1.2405133928571427E-2</c:v>
                </c:pt>
                <c:pt idx="1">
                  <c:v>1.3994805194805206E-2</c:v>
                </c:pt>
                <c:pt idx="2">
                  <c:v>1.3106473214285708E-2</c:v>
                </c:pt>
                <c:pt idx="3">
                  <c:v>1.3278361344537823E-2</c:v>
                </c:pt>
                <c:pt idx="4">
                  <c:v>1.3600000000000013E-2</c:v>
                </c:pt>
                <c:pt idx="5">
                  <c:v>1.3510164835164821E-2</c:v>
                </c:pt>
                <c:pt idx="6">
                  <c:v>1.5613819875776399E-2</c:v>
                </c:pt>
                <c:pt idx="7">
                  <c:v>1.4928316326530593E-2</c:v>
                </c:pt>
                <c:pt idx="8">
                  <c:v>1.5267006802721092E-2</c:v>
                </c:pt>
                <c:pt idx="9">
                  <c:v>1.4532518796992496E-2</c:v>
                </c:pt>
                <c:pt idx="10">
                  <c:v>1.4152142857142861E-2</c:v>
                </c:pt>
                <c:pt idx="11">
                  <c:v>1.4733095238095247E-2</c:v>
                </c:pt>
                <c:pt idx="12">
                  <c:v>1.6371428571428568E-2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8EB-456D-9554-B3FF9959C87F}"/>
            </c:ext>
          </c:extLst>
        </c:ser>
        <c:ser>
          <c:idx val="3"/>
          <c:order val="6"/>
          <c:tx>
            <c:strRef>
              <c:f>'Ag Paste Height Bottom Left'!$A$25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'Ag Paste Height Bottom Left'!$B$25:$N$25</c:f>
              <c:numCache>
                <c:formatCode>General</c:formatCode>
                <c:ptCount val="13"/>
                <c:pt idx="0">
                  <c:v>0.05</c:v>
                </c:pt>
                <c:pt idx="1">
                  <c:v>0.05</c:v>
                </c:pt>
                <c:pt idx="2">
                  <c:v>0.05</c:v>
                </c:pt>
                <c:pt idx="3">
                  <c:v>0.05</c:v>
                </c:pt>
                <c:pt idx="4">
                  <c:v>0.05</c:v>
                </c:pt>
                <c:pt idx="5">
                  <c:v>0.05</c:v>
                </c:pt>
                <c:pt idx="6">
                  <c:v>0.05</c:v>
                </c:pt>
                <c:pt idx="7">
                  <c:v>0.05</c:v>
                </c:pt>
                <c:pt idx="8">
                  <c:v>0.05</c:v>
                </c:pt>
                <c:pt idx="9">
                  <c:v>0.05</c:v>
                </c:pt>
                <c:pt idx="10">
                  <c:v>0.05</c:v>
                </c:pt>
                <c:pt idx="11">
                  <c:v>0.05</c:v>
                </c:pt>
                <c:pt idx="12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8EB-456D-9554-B3FF9959C87F}"/>
            </c:ext>
          </c:extLst>
        </c:ser>
        <c:ser>
          <c:idx val="4"/>
          <c:order val="7"/>
          <c:tx>
            <c:strRef>
              <c:f>'Ag Paste Height Bottom Left'!$A$26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'Ag Paste Height Bottom Left'!$B$26:$N$26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8EB-456D-9554-B3FF9959C87F}"/>
            </c:ext>
          </c:extLst>
        </c:ser>
        <c:ser>
          <c:idx val="2"/>
          <c:order val="8"/>
          <c:tx>
            <c:strRef>
              <c:f>'Ag Paste Height Bottom Left'!$A$24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'Ag Paste Height Bottom Left'!$B$24:$N$24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8EB-456D-9554-B3FF9959C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'Ag Paste Height Bottom Left'!$A$7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'Ag Paste Height Bottom Left'!$B$8:$N$8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'Ag Paste Height Bottom Left'!$B$10:$N$10</c:f>
              <c:numCache>
                <c:formatCode>0.000</c:formatCode>
                <c:ptCount val="13"/>
                <c:pt idx="0">
                  <c:v>3.2756012407121581E-3</c:v>
                </c:pt>
                <c:pt idx="1">
                  <c:v>2.6170876333832579E-3</c:v>
                </c:pt>
                <c:pt idx="2">
                  <c:v>3.7488948212245723E-3</c:v>
                </c:pt>
                <c:pt idx="3">
                  <c:v>2.5561154328286387E-3</c:v>
                </c:pt>
                <c:pt idx="4">
                  <c:v>2.6995191093136845E-3</c:v>
                </c:pt>
                <c:pt idx="5">
                  <c:v>2.9077014058742573E-3</c:v>
                </c:pt>
                <c:pt idx="6">
                  <c:v>3.0740146943397683E-3</c:v>
                </c:pt>
                <c:pt idx="7">
                  <c:v>2.7629139399237761E-3</c:v>
                </c:pt>
                <c:pt idx="8">
                  <c:v>2.9975705341626232E-3</c:v>
                </c:pt>
                <c:pt idx="9">
                  <c:v>2.6152921077747257E-3</c:v>
                </c:pt>
                <c:pt idx="10">
                  <c:v>2.3092717128930995E-3</c:v>
                </c:pt>
                <c:pt idx="11">
                  <c:v>2.5551824160012239E-3</c:v>
                </c:pt>
                <c:pt idx="12">
                  <c:v>2.3442305236722936E-3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F3-4BD3-A13B-05B73EB8AEE8}"/>
            </c:ext>
          </c:extLst>
        </c:ser>
        <c:ser>
          <c:idx val="1"/>
          <c:order val="1"/>
          <c:tx>
            <c:strRef>
              <c:f>'Ag Paste Height Bottom Left'!$A$17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'Ag Paste Height Bottom Left'!$B$20:$N$20</c:f>
              <c:numCache>
                <c:formatCode>0.000</c:formatCode>
                <c:ptCount val="13"/>
                <c:pt idx="0">
                  <c:v>2.784268448841486E-3</c:v>
                </c:pt>
                <c:pt idx="1">
                  <c:v>3.6779455128978442E-3</c:v>
                </c:pt>
                <c:pt idx="2">
                  <c:v>2.3867383360722701E-3</c:v>
                </c:pt>
                <c:pt idx="3">
                  <c:v>3.6163942832235277E-3</c:v>
                </c:pt>
                <c:pt idx="4">
                  <c:v>2.8705513885304264E-3</c:v>
                </c:pt>
                <c:pt idx="5">
                  <c:v>3.3386485973944573E-3</c:v>
                </c:pt>
                <c:pt idx="6">
                  <c:v>2.9062597562747078E-3</c:v>
                </c:pt>
                <c:pt idx="7">
                  <c:v>3.5147647979136424E-3</c:v>
                </c:pt>
                <c:pt idx="8">
                  <c:v>3.2903857251805344E-3</c:v>
                </c:pt>
                <c:pt idx="9">
                  <c:v>3.429704709320751E-3</c:v>
                </c:pt>
                <c:pt idx="10">
                  <c:v>3.0055023094757243E-3</c:v>
                </c:pt>
                <c:pt idx="11">
                  <c:v>2.6076596259580419E-3</c:v>
                </c:pt>
                <c:pt idx="12">
                  <c:v>3.4665744420532413E-3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F3-4BD3-A13B-05B73EB8AEE8}"/>
            </c:ext>
          </c:extLst>
        </c:ser>
        <c:ser>
          <c:idx val="5"/>
          <c:order val="2"/>
          <c:tx>
            <c:strRef>
              <c:f>'Ag Paste Height Bottom Left'!$P$7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82F3-4BD3-A13B-05B73EB8AEE8}"/>
              </c:ext>
            </c:extLst>
          </c:dPt>
          <c:val>
            <c:numRef>
              <c:f>'Ag Paste Height Bottom Left'!$Q$10:$AC$10</c:f>
              <c:numCache>
                <c:formatCode>0.000</c:formatCode>
                <c:ptCount val="13"/>
                <c:pt idx="4">
                  <c:v>2.7564727565440048E-3</c:v>
                </c:pt>
                <c:pt idx="5">
                  <c:v>2.259277407040908E-3</c:v>
                </c:pt>
                <c:pt idx="6">
                  <c:v>2.4705001104777958E-3</c:v>
                </c:pt>
                <c:pt idx="9">
                  <c:v>2.7977131326474098E-3</c:v>
                </c:pt>
                <c:pt idx="10">
                  <c:v>2.3005439529060452E-3</c:v>
                </c:pt>
                <c:pt idx="11">
                  <c:v>2.6851564506687776E-3</c:v>
                </c:pt>
                <c:pt idx="12">
                  <c:v>2.4874934358888618E-3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F3-4BD3-A13B-05B73EB8AEE8}"/>
            </c:ext>
          </c:extLst>
        </c:ser>
        <c:ser>
          <c:idx val="6"/>
          <c:order val="3"/>
          <c:tx>
            <c:strRef>
              <c:f>'Ag Paste Height Bottom Left'!$P$17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'Ag Paste Height Bottom Left'!$Q$20:$AC$20</c:f>
              <c:numCache>
                <c:formatCode>0.000</c:formatCode>
                <c:ptCount val="13"/>
                <c:pt idx="4">
                  <c:v>3.1215838106620113E-3</c:v>
                </c:pt>
                <c:pt idx="5">
                  <c:v>2.2263534479132125E-3</c:v>
                </c:pt>
                <c:pt idx="6">
                  <c:v>1.9217341775063439E-3</c:v>
                </c:pt>
                <c:pt idx="8">
                  <c:v>2.6207963247987468E-3</c:v>
                </c:pt>
                <c:pt idx="9">
                  <c:v>2.3959650353388797E-3</c:v>
                </c:pt>
                <c:pt idx="10">
                  <c:v>2.0406731801225226E-3</c:v>
                </c:pt>
                <c:pt idx="11">
                  <c:v>2.0089054084758734E-3</c:v>
                </c:pt>
                <c:pt idx="12">
                  <c:v>2.3235544603368236E-3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F3-4BD3-A13B-05B73EB8AEE8}"/>
            </c:ext>
          </c:extLst>
        </c:ser>
        <c:ser>
          <c:idx val="7"/>
          <c:order val="4"/>
          <c:tx>
            <c:strRef>
              <c:f>'Ag Paste Height Bottom Left'!$AE$7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'Ag Paste Height Bottom Left'!$AF$10:$AR$10</c:f>
              <c:numCache>
                <c:formatCode>0.000</c:formatCode>
                <c:ptCount val="13"/>
                <c:pt idx="0">
                  <c:v>2.9098140954767625E-3</c:v>
                </c:pt>
                <c:pt idx="1">
                  <c:v>2.6479143809751476E-3</c:v>
                </c:pt>
                <c:pt idx="2">
                  <c:v>2.9575754313551608E-3</c:v>
                </c:pt>
                <c:pt idx="3">
                  <c:v>3.1809149522007856E-3</c:v>
                </c:pt>
                <c:pt idx="4">
                  <c:v>2.1808744162872375E-3</c:v>
                </c:pt>
                <c:pt idx="5">
                  <c:v>2.7203018024426341E-3</c:v>
                </c:pt>
                <c:pt idx="6">
                  <c:v>2.454779853878064E-3</c:v>
                </c:pt>
                <c:pt idx="7">
                  <c:v>2.1182860261740083E-3</c:v>
                </c:pt>
                <c:pt idx="8">
                  <c:v>2.33909301662244E-3</c:v>
                </c:pt>
                <c:pt idx="9">
                  <c:v>2.1157108838697654E-3</c:v>
                </c:pt>
                <c:pt idx="10">
                  <c:v>2.3385243715982823E-3</c:v>
                </c:pt>
                <c:pt idx="11">
                  <c:v>2.3324744688800921E-3</c:v>
                </c:pt>
                <c:pt idx="12">
                  <c:v>2.6367919107083727E-3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2F3-4BD3-A13B-05B73EB8AEE8}"/>
            </c:ext>
          </c:extLst>
        </c:ser>
        <c:ser>
          <c:idx val="8"/>
          <c:order val="5"/>
          <c:tx>
            <c:strRef>
              <c:f>'Ag Paste Height Bottom Left'!$AE$17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'Ag Paste Height Bottom Left'!$AF$20:$AR$20</c:f>
              <c:numCache>
                <c:formatCode>0.000</c:formatCode>
                <c:ptCount val="13"/>
                <c:pt idx="0">
                  <c:v>2.6284105114070199E-3</c:v>
                </c:pt>
                <c:pt idx="1">
                  <c:v>2.5370426295091828E-3</c:v>
                </c:pt>
                <c:pt idx="2">
                  <c:v>2.3283253516964762E-3</c:v>
                </c:pt>
                <c:pt idx="3">
                  <c:v>2.9338342513540883E-3</c:v>
                </c:pt>
                <c:pt idx="4">
                  <c:v>2.8112124788110585E-3</c:v>
                </c:pt>
                <c:pt idx="5">
                  <c:v>2.5783226390730702E-3</c:v>
                </c:pt>
                <c:pt idx="6">
                  <c:v>3.6805924118947283E-3</c:v>
                </c:pt>
                <c:pt idx="7">
                  <c:v>2.7657734976578572E-3</c:v>
                </c:pt>
                <c:pt idx="8">
                  <c:v>2.4576619170994921E-3</c:v>
                </c:pt>
                <c:pt idx="9">
                  <c:v>2.8730016144238707E-3</c:v>
                </c:pt>
                <c:pt idx="10">
                  <c:v>2.438723046775683E-3</c:v>
                </c:pt>
                <c:pt idx="11">
                  <c:v>2.4295171624130101E-3</c:v>
                </c:pt>
                <c:pt idx="12">
                  <c:v>2.9611877345385798E-3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2F3-4BD3-A13B-05B73EB8A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8.0000000000000019E-3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'Ag Paste Height Bottom Left'!$A$7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'Ag Paste Height Bottom Left'!$B$8:$N$8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'Ag Paste Height Bottom Left'!$B$13:$N$13</c:f>
              <c:numCache>
                <c:formatCode>0.00</c:formatCode>
                <c:ptCount val="13"/>
                <c:pt idx="0">
                  <c:v>3.2711573929791395</c:v>
                </c:pt>
                <c:pt idx="1">
                  <c:v>4.1215161884643861</c:v>
                </c:pt>
                <c:pt idx="2">
                  <c:v>2.9779751576523976</c:v>
                </c:pt>
                <c:pt idx="3">
                  <c:v>4.6445489634771677</c:v>
                </c:pt>
                <c:pt idx="4">
                  <c:v>4.4857621548354603</c:v>
                </c:pt>
                <c:pt idx="5">
                  <c:v>4.1717186022994586</c:v>
                </c:pt>
                <c:pt idx="6">
                  <c:v>3.9282907804577101</c:v>
                </c:pt>
                <c:pt idx="7">
                  <c:v>4.3194728669559188</c:v>
                </c:pt>
                <c:pt idx="8">
                  <c:v>3.8692733936484198</c:v>
                </c:pt>
                <c:pt idx="9">
                  <c:v>4.4775113132443529</c:v>
                </c:pt>
                <c:pt idx="10">
                  <c:v>5.2148928817550964</c:v>
                </c:pt>
                <c:pt idx="11">
                  <c:v>4.8178174744942242</c:v>
                </c:pt>
                <c:pt idx="12">
                  <c:v>5.0712686611095137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3C-4B74-B826-2A6777B30D0F}"/>
            </c:ext>
          </c:extLst>
        </c:ser>
        <c:ser>
          <c:idx val="1"/>
          <c:order val="1"/>
          <c:tx>
            <c:strRef>
              <c:f>'Ag Paste Height Bottom Left'!$A$17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'Ag Paste Height Bottom Left'!$B$23:$N$23</c:f>
              <c:numCache>
                <c:formatCode>0.00</c:formatCode>
                <c:ptCount val="13"/>
                <c:pt idx="0">
                  <c:v>3.9773686526778289</c:v>
                </c:pt>
                <c:pt idx="1">
                  <c:v>3.0323583099164728</c:v>
                </c:pt>
                <c:pt idx="2">
                  <c:v>4.68653980565567</c:v>
                </c:pt>
                <c:pt idx="3">
                  <c:v>3.2161120319821546</c:v>
                </c:pt>
                <c:pt idx="4">
                  <c:v>4.391340903443834</c:v>
                </c:pt>
                <c:pt idx="5">
                  <c:v>3.8137168629916145</c:v>
                </c:pt>
                <c:pt idx="6">
                  <c:v>4.090783151934998</c:v>
                </c:pt>
                <c:pt idx="7">
                  <c:v>3.4266218463377678</c:v>
                </c:pt>
                <c:pt idx="8">
                  <c:v>3.6754229530021676</c:v>
                </c:pt>
                <c:pt idx="9">
                  <c:v>3.4878421124737677</c:v>
                </c:pt>
                <c:pt idx="10">
                  <c:v>4.0331813264203182</c:v>
                </c:pt>
                <c:pt idx="11">
                  <c:v>4.7410911318211175</c:v>
                </c:pt>
                <c:pt idx="12">
                  <c:v>3.4521096471257691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3C-4B74-B826-2A6777B30D0F}"/>
            </c:ext>
          </c:extLst>
        </c:ser>
        <c:ser>
          <c:idx val="5"/>
          <c:order val="2"/>
          <c:tx>
            <c:strRef>
              <c:f>'Ag Paste Height Bottom Left'!$P$7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883C-4B74-B826-2A6777B30D0F}"/>
              </c:ext>
            </c:extLst>
          </c:dPt>
          <c:val>
            <c:numRef>
              <c:f>'Ag Paste Height Bottom Left'!$Q$13:$AC$13</c:f>
              <c:numCache>
                <c:formatCode>0.00</c:formatCode>
                <c:ptCount val="13"/>
                <c:pt idx="4">
                  <c:v>4.2699280985992143</c:v>
                </c:pt>
                <c:pt idx="5">
                  <c:v>5.3575718651044806</c:v>
                </c:pt>
                <c:pt idx="6">
                  <c:v>4.881595282604251</c:v>
                </c:pt>
                <c:pt idx="9">
                  <c:v>4.08003299965225</c:v>
                </c:pt>
                <c:pt idx="10">
                  <c:v>5.0308273576614342</c:v>
                </c:pt>
                <c:pt idx="11">
                  <c:v>4.2376315543437597</c:v>
                </c:pt>
                <c:pt idx="12">
                  <c:v>4.6250421162019606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3C-4B74-B826-2A6777B30D0F}"/>
            </c:ext>
          </c:extLst>
        </c:ser>
        <c:ser>
          <c:idx val="6"/>
          <c:order val="3"/>
          <c:tx>
            <c:strRef>
              <c:f>'Ag Paste Height Bottom Left'!$P$17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'Ag Paste Height Bottom Left'!$Q$23:$AC$23</c:f>
              <c:numCache>
                <c:formatCode>0.00</c:formatCode>
                <c:ptCount val="13"/>
                <c:pt idx="4">
                  <c:v>3.7330459727571927</c:v>
                </c:pt>
                <c:pt idx="5">
                  <c:v>5.3774278963055773</c:v>
                </c:pt>
                <c:pt idx="6">
                  <c:v>6.1937691055809347</c:v>
                </c:pt>
                <c:pt idx="8">
                  <c:v>4.4862375491369981</c:v>
                </c:pt>
                <c:pt idx="9">
                  <c:v>5.1071036590528163</c:v>
                </c:pt>
                <c:pt idx="10">
                  <c:v>5.9807917253602003</c:v>
                </c:pt>
                <c:pt idx="11">
                  <c:v>6.0331299908575238</c:v>
                </c:pt>
                <c:pt idx="12">
                  <c:v>5.1635448975181655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3C-4B74-B826-2A6777B30D0F}"/>
            </c:ext>
          </c:extLst>
        </c:ser>
        <c:ser>
          <c:idx val="7"/>
          <c:order val="4"/>
          <c:tx>
            <c:strRef>
              <c:f>'Ag Paste Height Bottom Left'!$AE$7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'Ag Paste Height Bottom Left'!$AF$13:$AR$13</c:f>
              <c:numCache>
                <c:formatCode>0.00</c:formatCode>
                <c:ptCount val="13"/>
                <c:pt idx="0">
                  <c:v>3.9793083816065704</c:v>
                </c:pt>
                <c:pt idx="1">
                  <c:v>4.4568279042891996</c:v>
                </c:pt>
                <c:pt idx="2">
                  <c:v>3.9031327490167014</c:v>
                </c:pt>
                <c:pt idx="3">
                  <c:v>3.7354119265429424</c:v>
                </c:pt>
                <c:pt idx="4">
                  <c:v>6.1541501295051493</c:v>
                </c:pt>
                <c:pt idx="5">
                  <c:v>4.5877754877657955</c:v>
                </c:pt>
                <c:pt idx="6">
                  <c:v>5.1279531286113098</c:v>
                </c:pt>
                <c:pt idx="7">
                  <c:v>6.1615403211051536</c:v>
                </c:pt>
                <c:pt idx="8">
                  <c:v>5.4913526265177088</c:v>
                </c:pt>
                <c:pt idx="9">
                  <c:v>6.155706927831071</c:v>
                </c:pt>
                <c:pt idx="10">
                  <c:v>5.6321129227024578</c:v>
                </c:pt>
                <c:pt idx="11">
                  <c:v>5.5027907995844716</c:v>
                </c:pt>
                <c:pt idx="12">
                  <c:v>4.7364893885034345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3C-4B74-B826-2A6777B30D0F}"/>
            </c:ext>
          </c:extLst>
        </c:ser>
        <c:ser>
          <c:idx val="8"/>
          <c:order val="5"/>
          <c:tx>
            <c:strRef>
              <c:f>'Ag Paste Height Bottom Left'!$AE$17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'Ag Paste Height Bottom Left'!$AF$23:$AR$23</c:f>
              <c:numCache>
                <c:formatCode>0.00</c:formatCode>
                <c:ptCount val="13"/>
                <c:pt idx="0">
                  <c:v>4.7677567752159069</c:v>
                </c:pt>
                <c:pt idx="1">
                  <c:v>4.7305991086375467</c:v>
                </c:pt>
                <c:pt idx="2">
                  <c:v>5.2818401229640219</c:v>
                </c:pt>
                <c:pt idx="3">
                  <c:v>4.1722010072102282</c:v>
                </c:pt>
                <c:pt idx="4">
                  <c:v>4.3160498983217588</c:v>
                </c:pt>
                <c:pt idx="5">
                  <c:v>4.7175160330792432</c:v>
                </c:pt>
                <c:pt idx="6">
                  <c:v>3.1141889018641229</c:v>
                </c:pt>
                <c:pt idx="7">
                  <c:v>4.2268686262232729</c:v>
                </c:pt>
                <c:pt idx="8">
                  <c:v>4.7108450184054664</c:v>
                </c:pt>
                <c:pt idx="9">
                  <c:v>4.1150320539261607</c:v>
                </c:pt>
                <c:pt idx="10">
                  <c:v>4.8998125187213288</c:v>
                </c:pt>
                <c:pt idx="11">
                  <c:v>4.8386712810701678</c:v>
                </c:pt>
                <c:pt idx="12">
                  <c:v>3.7854823180505006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3C-4B74-B826-2A6777B30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8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  <c:majorUnit val="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'Ag Paste Height Bottom Right'!$A$7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'Ag Paste Height Bottom Right'!$B$8:$N$8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'Ag Paste Height Bottom Right'!$B$9:$N$9</c:f>
              <c:numCache>
                <c:formatCode>0.000</c:formatCode>
                <c:ptCount val="13"/>
                <c:pt idx="0">
                  <c:v>1.7669805194805193E-2</c:v>
                </c:pt>
                <c:pt idx="1">
                  <c:v>1.6788392857142852E-2</c:v>
                </c:pt>
                <c:pt idx="2">
                  <c:v>1.6125255102040815E-2</c:v>
                </c:pt>
                <c:pt idx="3">
                  <c:v>1.3724753694581274E-2</c:v>
                </c:pt>
                <c:pt idx="4">
                  <c:v>1.2608497536945821E-2</c:v>
                </c:pt>
                <c:pt idx="5">
                  <c:v>1.1394537815126058E-2</c:v>
                </c:pt>
                <c:pt idx="6">
                  <c:v>1.3255272108843535E-2</c:v>
                </c:pt>
                <c:pt idx="7">
                  <c:v>1.4496082949308759E-2</c:v>
                </c:pt>
                <c:pt idx="8">
                  <c:v>1.5247402597402619E-2</c:v>
                </c:pt>
                <c:pt idx="9">
                  <c:v>1.4694081632653051E-2</c:v>
                </c:pt>
                <c:pt idx="10">
                  <c:v>1.3599891774891753E-2</c:v>
                </c:pt>
                <c:pt idx="11">
                  <c:v>1.3993622448979575E-2</c:v>
                </c:pt>
                <c:pt idx="12">
                  <c:v>1.4646556122448971E-2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59-4E22-9B12-7E211A8520C6}"/>
            </c:ext>
          </c:extLst>
        </c:ser>
        <c:ser>
          <c:idx val="1"/>
          <c:order val="1"/>
          <c:tx>
            <c:strRef>
              <c:f>'Ag Paste Height Bottom Right'!$A$17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'Ag Paste Height Bottom Right'!$B$19:$N$19</c:f>
              <c:numCache>
                <c:formatCode>0.000</c:formatCode>
                <c:ptCount val="13"/>
                <c:pt idx="0">
                  <c:v>1.6979437229437226E-2</c:v>
                </c:pt>
                <c:pt idx="1">
                  <c:v>1.6647066326530621E-2</c:v>
                </c:pt>
                <c:pt idx="2">
                  <c:v>1.5897959183673479E-2</c:v>
                </c:pt>
                <c:pt idx="3">
                  <c:v>1.4812388392857144E-2</c:v>
                </c:pt>
                <c:pt idx="4">
                  <c:v>1.2917729591836721E-2</c:v>
                </c:pt>
                <c:pt idx="5">
                  <c:v>1.3432453416149071E-2</c:v>
                </c:pt>
                <c:pt idx="6">
                  <c:v>1.4088627819548871E-2</c:v>
                </c:pt>
                <c:pt idx="7">
                  <c:v>1.4410833333333328E-2</c:v>
                </c:pt>
                <c:pt idx="8">
                  <c:v>1.3924725274725276E-2</c:v>
                </c:pt>
                <c:pt idx="9">
                  <c:v>1.3913690476190482E-2</c:v>
                </c:pt>
                <c:pt idx="10">
                  <c:v>1.3833179723502294E-2</c:v>
                </c:pt>
                <c:pt idx="11">
                  <c:v>1.4196003401360542E-2</c:v>
                </c:pt>
                <c:pt idx="12">
                  <c:v>1.4939039408867007E-2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59-4E22-9B12-7E211A8520C6}"/>
            </c:ext>
          </c:extLst>
        </c:ser>
        <c:ser>
          <c:idx val="5"/>
          <c:order val="2"/>
          <c:tx>
            <c:strRef>
              <c:f>'Ag Paste Height Bottom Right'!$P$7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7659-4E22-9B12-7E211A8520C6}"/>
              </c:ext>
            </c:extLst>
          </c:dPt>
          <c:val>
            <c:numRef>
              <c:f>'Ag Paste Height Bottom Right'!$Q$9:$AC$9</c:f>
              <c:numCache>
                <c:formatCode>0.000</c:formatCode>
                <c:ptCount val="13"/>
                <c:pt idx="4">
                  <c:v>1.4862500000000006E-2</c:v>
                </c:pt>
                <c:pt idx="5">
                  <c:v>1.3899999999999999E-2</c:v>
                </c:pt>
                <c:pt idx="6">
                  <c:v>1.4071428571428566E-2</c:v>
                </c:pt>
                <c:pt idx="9">
                  <c:v>1.5680952380952372E-2</c:v>
                </c:pt>
                <c:pt idx="10">
                  <c:v>1.5081632653061222E-2</c:v>
                </c:pt>
                <c:pt idx="11">
                  <c:v>1.4487896825396829E-2</c:v>
                </c:pt>
                <c:pt idx="12">
                  <c:v>1.4591190476190485E-2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59-4E22-9B12-7E211A8520C6}"/>
            </c:ext>
          </c:extLst>
        </c:ser>
        <c:ser>
          <c:idx val="6"/>
          <c:order val="3"/>
          <c:tx>
            <c:strRef>
              <c:f>'Ag Paste Height Bottom Right'!$P$17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'Ag Paste Height Bottom Right'!$Q$19:$AC$19</c:f>
              <c:numCache>
                <c:formatCode>0.000</c:formatCode>
                <c:ptCount val="13"/>
                <c:pt idx="4">
                  <c:v>1.4125238095238095E-2</c:v>
                </c:pt>
                <c:pt idx="5">
                  <c:v>1.2822744360902243E-2</c:v>
                </c:pt>
                <c:pt idx="6">
                  <c:v>1.418214285714286E-2</c:v>
                </c:pt>
                <c:pt idx="8">
                  <c:v>1.2301562499999993E-2</c:v>
                </c:pt>
                <c:pt idx="9">
                  <c:v>1.2691071428571421E-2</c:v>
                </c:pt>
                <c:pt idx="10">
                  <c:v>1.2252380952380954E-2</c:v>
                </c:pt>
                <c:pt idx="11">
                  <c:v>1.3313533834586461E-2</c:v>
                </c:pt>
                <c:pt idx="12">
                  <c:v>1.3662857142857138E-2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659-4E22-9B12-7E211A8520C6}"/>
            </c:ext>
          </c:extLst>
        </c:ser>
        <c:ser>
          <c:idx val="7"/>
          <c:order val="4"/>
          <c:tx>
            <c:strRef>
              <c:f>'Ag Paste Height Bottom Right'!$AE$7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'Ag Paste Height Bottom Right'!$AF$9:$AR$9</c:f>
              <c:numCache>
                <c:formatCode>0.000</c:formatCode>
                <c:ptCount val="13"/>
                <c:pt idx="0">
                  <c:v>1.6588571428571432E-2</c:v>
                </c:pt>
                <c:pt idx="1">
                  <c:v>1.5637012987012998E-2</c:v>
                </c:pt>
                <c:pt idx="2">
                  <c:v>1.444428571428571E-2</c:v>
                </c:pt>
                <c:pt idx="3">
                  <c:v>1.4683179723502301E-2</c:v>
                </c:pt>
                <c:pt idx="4">
                  <c:v>1.1622619047619053E-2</c:v>
                </c:pt>
                <c:pt idx="5">
                  <c:v>1.3179017857142868E-2</c:v>
                </c:pt>
                <c:pt idx="6">
                  <c:v>1.3727083333333331E-2</c:v>
                </c:pt>
                <c:pt idx="7">
                  <c:v>1.2745714285714294E-2</c:v>
                </c:pt>
                <c:pt idx="8">
                  <c:v>1.2784863945578239E-2</c:v>
                </c:pt>
                <c:pt idx="9">
                  <c:v>1.202874149659864E-2</c:v>
                </c:pt>
                <c:pt idx="10">
                  <c:v>1.1036785714285721E-2</c:v>
                </c:pt>
                <c:pt idx="11">
                  <c:v>1.2490357142857145E-2</c:v>
                </c:pt>
                <c:pt idx="12">
                  <c:v>1.2904687499999993E-2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659-4E22-9B12-7E211A8520C6}"/>
            </c:ext>
          </c:extLst>
        </c:ser>
        <c:ser>
          <c:idx val="8"/>
          <c:order val="5"/>
          <c:tx>
            <c:strRef>
              <c:f>'Ag Paste Height Bottom Right'!$AE$17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'Ag Paste Height Bottom Right'!$AF$19:$AR$19</c:f>
              <c:numCache>
                <c:formatCode>0.000</c:formatCode>
                <c:ptCount val="13"/>
                <c:pt idx="0">
                  <c:v>1.2851116071428572E-2</c:v>
                </c:pt>
                <c:pt idx="1">
                  <c:v>1.3269480519480521E-2</c:v>
                </c:pt>
                <c:pt idx="2">
                  <c:v>1.254888392857143E-2</c:v>
                </c:pt>
                <c:pt idx="3">
                  <c:v>1.2563655462184875E-2</c:v>
                </c:pt>
                <c:pt idx="4">
                  <c:v>1.2294642857142851E-2</c:v>
                </c:pt>
                <c:pt idx="5">
                  <c:v>1.2765384615384619E-2</c:v>
                </c:pt>
                <c:pt idx="6">
                  <c:v>1.5126552795031046E-2</c:v>
                </c:pt>
                <c:pt idx="7">
                  <c:v>1.4108418367346923E-2</c:v>
                </c:pt>
                <c:pt idx="8">
                  <c:v>1.4660034013605447E-2</c:v>
                </c:pt>
                <c:pt idx="9">
                  <c:v>1.4903195488721802E-2</c:v>
                </c:pt>
                <c:pt idx="10">
                  <c:v>1.4143333333333327E-2</c:v>
                </c:pt>
                <c:pt idx="11">
                  <c:v>1.4154047619047623E-2</c:v>
                </c:pt>
                <c:pt idx="12">
                  <c:v>1.5694523809523814E-2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659-4E22-9B12-7E211A8520C6}"/>
            </c:ext>
          </c:extLst>
        </c:ser>
        <c:ser>
          <c:idx val="3"/>
          <c:order val="6"/>
          <c:tx>
            <c:strRef>
              <c:f>'Ag Paste Height Bottom Right'!$A$25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'Ag Paste Height Bottom Right'!$B$25:$N$25</c:f>
              <c:numCache>
                <c:formatCode>General</c:formatCode>
                <c:ptCount val="13"/>
                <c:pt idx="0">
                  <c:v>0.05</c:v>
                </c:pt>
                <c:pt idx="1">
                  <c:v>0.05</c:v>
                </c:pt>
                <c:pt idx="2">
                  <c:v>0.05</c:v>
                </c:pt>
                <c:pt idx="3">
                  <c:v>0.05</c:v>
                </c:pt>
                <c:pt idx="4">
                  <c:v>0.05</c:v>
                </c:pt>
                <c:pt idx="5">
                  <c:v>0.05</c:v>
                </c:pt>
                <c:pt idx="6">
                  <c:v>0.05</c:v>
                </c:pt>
                <c:pt idx="7">
                  <c:v>0.05</c:v>
                </c:pt>
                <c:pt idx="8">
                  <c:v>0.05</c:v>
                </c:pt>
                <c:pt idx="9">
                  <c:v>0.05</c:v>
                </c:pt>
                <c:pt idx="10">
                  <c:v>0.05</c:v>
                </c:pt>
                <c:pt idx="11">
                  <c:v>0.05</c:v>
                </c:pt>
                <c:pt idx="12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659-4E22-9B12-7E211A8520C6}"/>
            </c:ext>
          </c:extLst>
        </c:ser>
        <c:ser>
          <c:idx val="4"/>
          <c:order val="7"/>
          <c:tx>
            <c:strRef>
              <c:f>'Ag Paste Height Bottom Right'!$A$26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'Ag Paste Height Bottom Right'!$B$26:$N$26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659-4E22-9B12-7E211A8520C6}"/>
            </c:ext>
          </c:extLst>
        </c:ser>
        <c:ser>
          <c:idx val="2"/>
          <c:order val="8"/>
          <c:tx>
            <c:strRef>
              <c:f>'Ag Paste Height Bottom Right'!$A$24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'Ag Paste Height Bottom Right'!$B$24:$N$24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659-4E22-9B12-7E211A852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'Ag Paste Height Bottom Right'!$A$7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'Ag Paste Height Bottom Right'!$B$8:$N$8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'Ag Paste Height Bottom Right'!$B$10:$N$10</c:f>
              <c:numCache>
                <c:formatCode>0.000</c:formatCode>
                <c:ptCount val="13"/>
                <c:pt idx="0">
                  <c:v>2.9891003811799944E-3</c:v>
                </c:pt>
                <c:pt idx="1">
                  <c:v>3.3527962200187731E-3</c:v>
                </c:pt>
                <c:pt idx="2">
                  <c:v>3.1090413381255305E-3</c:v>
                </c:pt>
                <c:pt idx="3">
                  <c:v>2.7139708989538909E-3</c:v>
                </c:pt>
                <c:pt idx="4">
                  <c:v>2.9891565988787385E-3</c:v>
                </c:pt>
                <c:pt idx="5">
                  <c:v>2.6734506770796289E-3</c:v>
                </c:pt>
                <c:pt idx="6">
                  <c:v>2.678997007915478E-3</c:v>
                </c:pt>
                <c:pt idx="7">
                  <c:v>2.7851490079655837E-3</c:v>
                </c:pt>
                <c:pt idx="8">
                  <c:v>2.7715719696300993E-3</c:v>
                </c:pt>
                <c:pt idx="9">
                  <c:v>2.6363774154858702E-3</c:v>
                </c:pt>
                <c:pt idx="10">
                  <c:v>2.4937212572281107E-3</c:v>
                </c:pt>
                <c:pt idx="11">
                  <c:v>2.1916907237102914E-3</c:v>
                </c:pt>
                <c:pt idx="12">
                  <c:v>2.1058971815772426E-3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9C-46C4-908F-83C8A6271FDE}"/>
            </c:ext>
          </c:extLst>
        </c:ser>
        <c:ser>
          <c:idx val="1"/>
          <c:order val="1"/>
          <c:tx>
            <c:strRef>
              <c:f>'Ag Paste Height Bottom Right'!$A$17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'Ag Paste Height Bottom Right'!$B$20:$N$20</c:f>
              <c:numCache>
                <c:formatCode>0.000</c:formatCode>
                <c:ptCount val="13"/>
                <c:pt idx="0">
                  <c:v>2.77009046778968E-3</c:v>
                </c:pt>
                <c:pt idx="1">
                  <c:v>3.5212859844240044E-3</c:v>
                </c:pt>
                <c:pt idx="2">
                  <c:v>2.5263525787529418E-3</c:v>
                </c:pt>
                <c:pt idx="3">
                  <c:v>3.3256431291055271E-3</c:v>
                </c:pt>
                <c:pt idx="4">
                  <c:v>3.1517887152513156E-3</c:v>
                </c:pt>
                <c:pt idx="5">
                  <c:v>2.7418341148826254E-3</c:v>
                </c:pt>
                <c:pt idx="6">
                  <c:v>2.5890049732060277E-3</c:v>
                </c:pt>
                <c:pt idx="7">
                  <c:v>3.071145154270882E-3</c:v>
                </c:pt>
                <c:pt idx="8">
                  <c:v>3.1590343605722724E-3</c:v>
                </c:pt>
                <c:pt idx="9">
                  <c:v>2.8965944239109751E-3</c:v>
                </c:pt>
                <c:pt idx="10">
                  <c:v>2.6010698765779015E-3</c:v>
                </c:pt>
                <c:pt idx="11">
                  <c:v>2.8458392496558955E-3</c:v>
                </c:pt>
                <c:pt idx="12">
                  <c:v>2.7844761776933363E-3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9C-46C4-908F-83C8A6271FDE}"/>
            </c:ext>
          </c:extLst>
        </c:ser>
        <c:ser>
          <c:idx val="5"/>
          <c:order val="2"/>
          <c:tx>
            <c:strRef>
              <c:f>'Ag Paste Height Bottom Right'!$P$7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789C-46C4-908F-83C8A6271FDE}"/>
              </c:ext>
            </c:extLst>
          </c:dPt>
          <c:val>
            <c:numRef>
              <c:f>'Ag Paste Height Bottom Right'!$Q$10:$AC$10</c:f>
              <c:numCache>
                <c:formatCode>0.000</c:formatCode>
                <c:ptCount val="13"/>
                <c:pt idx="4">
                  <c:v>2.666938263532273E-3</c:v>
                </c:pt>
                <c:pt idx="5">
                  <c:v>1.9476366680169128E-3</c:v>
                </c:pt>
                <c:pt idx="6">
                  <c:v>2.9811172758740564E-3</c:v>
                </c:pt>
                <c:pt idx="9">
                  <c:v>2.8899990581658622E-3</c:v>
                </c:pt>
                <c:pt idx="10">
                  <c:v>2.0526620200479718E-3</c:v>
                </c:pt>
                <c:pt idx="11">
                  <c:v>2.4386451974152718E-3</c:v>
                </c:pt>
                <c:pt idx="12">
                  <c:v>2.3672977882065256E-3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9C-46C4-908F-83C8A6271FDE}"/>
            </c:ext>
          </c:extLst>
        </c:ser>
        <c:ser>
          <c:idx val="6"/>
          <c:order val="3"/>
          <c:tx>
            <c:strRef>
              <c:f>'Ag Paste Height Bottom Right'!$P$17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'Ag Paste Height Bottom Right'!$Q$20:$AC$20</c:f>
              <c:numCache>
                <c:formatCode>0.000</c:formatCode>
                <c:ptCount val="13"/>
                <c:pt idx="4">
                  <c:v>3.4459939995371445E-3</c:v>
                </c:pt>
                <c:pt idx="5">
                  <c:v>2.3452459398386602E-3</c:v>
                </c:pt>
                <c:pt idx="6">
                  <c:v>2.0814823676447115E-3</c:v>
                </c:pt>
                <c:pt idx="8">
                  <c:v>2.3717336687827302E-3</c:v>
                </c:pt>
                <c:pt idx="9">
                  <c:v>2.6784946595076638E-3</c:v>
                </c:pt>
                <c:pt idx="10">
                  <c:v>2.3024774552847529E-3</c:v>
                </c:pt>
                <c:pt idx="11">
                  <c:v>2.4915308737597989E-3</c:v>
                </c:pt>
                <c:pt idx="12">
                  <c:v>2.0575030464681479E-3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89C-46C4-908F-83C8A6271FDE}"/>
            </c:ext>
          </c:extLst>
        </c:ser>
        <c:ser>
          <c:idx val="7"/>
          <c:order val="4"/>
          <c:tx>
            <c:strRef>
              <c:f>'Ag Paste Height Bottom Right'!$AE$7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'Ag Paste Height Bottom Right'!$AF$10:$AR$10</c:f>
              <c:numCache>
                <c:formatCode>0.000</c:formatCode>
                <c:ptCount val="13"/>
                <c:pt idx="0">
                  <c:v>3.0820308924625344E-3</c:v>
                </c:pt>
                <c:pt idx="1">
                  <c:v>2.6932162649875814E-3</c:v>
                </c:pt>
                <c:pt idx="2">
                  <c:v>2.2766784403912073E-3</c:v>
                </c:pt>
                <c:pt idx="3">
                  <c:v>3.167819450943383E-3</c:v>
                </c:pt>
                <c:pt idx="4">
                  <c:v>2.1454207361352429E-3</c:v>
                </c:pt>
                <c:pt idx="5">
                  <c:v>2.7368325263130966E-3</c:v>
                </c:pt>
                <c:pt idx="6">
                  <c:v>2.811199415021704E-3</c:v>
                </c:pt>
                <c:pt idx="7">
                  <c:v>2.6851208613279517E-3</c:v>
                </c:pt>
                <c:pt idx="8">
                  <c:v>2.709858111888589E-3</c:v>
                </c:pt>
                <c:pt idx="9">
                  <c:v>2.4192175895666381E-3</c:v>
                </c:pt>
                <c:pt idx="10">
                  <c:v>2.1783153425743548E-3</c:v>
                </c:pt>
                <c:pt idx="11">
                  <c:v>2.2552717725474137E-3</c:v>
                </c:pt>
                <c:pt idx="12">
                  <c:v>2.4008668066717248E-3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89C-46C4-908F-83C8A6271FDE}"/>
            </c:ext>
          </c:extLst>
        </c:ser>
        <c:ser>
          <c:idx val="8"/>
          <c:order val="5"/>
          <c:tx>
            <c:strRef>
              <c:f>'Ag Paste Height Bottom Right'!$AE$17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'Ag Paste Height Bottom Right'!$AF$20:$AR$20</c:f>
              <c:numCache>
                <c:formatCode>0.000</c:formatCode>
                <c:ptCount val="13"/>
                <c:pt idx="0">
                  <c:v>2.7719913621396678E-3</c:v>
                </c:pt>
                <c:pt idx="1">
                  <c:v>2.78678425869411E-3</c:v>
                </c:pt>
                <c:pt idx="2">
                  <c:v>2.0646808540311697E-3</c:v>
                </c:pt>
                <c:pt idx="3">
                  <c:v>2.2386561944240692E-3</c:v>
                </c:pt>
                <c:pt idx="4">
                  <c:v>2.6457313736051838E-3</c:v>
                </c:pt>
                <c:pt idx="5">
                  <c:v>2.0256644294130029E-3</c:v>
                </c:pt>
                <c:pt idx="6">
                  <c:v>2.8685336224974073E-3</c:v>
                </c:pt>
                <c:pt idx="7">
                  <c:v>2.5719131272233953E-3</c:v>
                </c:pt>
                <c:pt idx="8">
                  <c:v>2.4246149694577873E-3</c:v>
                </c:pt>
                <c:pt idx="9">
                  <c:v>2.619068338136475E-3</c:v>
                </c:pt>
                <c:pt idx="10">
                  <c:v>2.6402842714769248E-3</c:v>
                </c:pt>
                <c:pt idx="11">
                  <c:v>2.7639786268630318E-3</c:v>
                </c:pt>
                <c:pt idx="12">
                  <c:v>2.9697188558791164E-3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89C-46C4-908F-83C8A6271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8.0000000000000019E-3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'Ag Paste Height Bottom Right'!$A$7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'Ag Paste Height Bottom Right'!$B$8:$N$8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'Ag Paste Height Bottom Right'!$B$13:$N$13</c:f>
              <c:numCache>
                <c:formatCode>0.00</c:formatCode>
                <c:ptCount val="13"/>
                <c:pt idx="0">
                  <c:v>3.605342821400102</c:v>
                </c:pt>
                <c:pt idx="1">
                  <c:v>3.3018814708111695</c:v>
                </c:pt>
                <c:pt idx="2">
                  <c:v>3.6318531677873609</c:v>
                </c:pt>
                <c:pt idx="3">
                  <c:v>4.4553715639079678</c:v>
                </c:pt>
                <c:pt idx="4">
                  <c:v>4.1696825649839484</c:v>
                </c:pt>
                <c:pt idx="5">
                  <c:v>4.8134373696450625</c:v>
                </c:pt>
                <c:pt idx="6">
                  <c:v>4.5719508436165892</c:v>
                </c:pt>
                <c:pt idx="7">
                  <c:v>4.2491942021952038</c:v>
                </c:pt>
                <c:pt idx="8">
                  <c:v>4.1796494051515403</c:v>
                </c:pt>
                <c:pt idx="9">
                  <c:v>4.463943359040428</c:v>
                </c:pt>
                <c:pt idx="10">
                  <c:v>4.8655676223637894</c:v>
                </c:pt>
                <c:pt idx="11">
                  <c:v>5.4761950308489986</c:v>
                </c:pt>
                <c:pt idx="12">
                  <c:v>5.5959433326611174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CB-4FA0-A4E7-1C7BCA16E2D5}"/>
            </c:ext>
          </c:extLst>
        </c:ser>
        <c:ser>
          <c:idx val="1"/>
          <c:order val="1"/>
          <c:tx>
            <c:strRef>
              <c:f>'Ag Paste Height Bottom Right'!$A$17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'Ag Paste Height Bottom Right'!$B$23:$N$23</c:f>
              <c:numCache>
                <c:formatCode>0.00</c:formatCode>
                <c:ptCount val="13"/>
                <c:pt idx="0">
                  <c:v>3.9734638217923925</c:v>
                </c:pt>
                <c:pt idx="1">
                  <c:v>3.1572682840873258</c:v>
                </c:pt>
                <c:pt idx="2">
                  <c:v>4.4995093061739855</c:v>
                </c:pt>
                <c:pt idx="3">
                  <c:v>3.5268979303267378</c:v>
                </c:pt>
                <c:pt idx="4">
                  <c:v>3.9218227868220152</c:v>
                </c:pt>
                <c:pt idx="5">
                  <c:v>4.4456308018250699</c:v>
                </c:pt>
                <c:pt idx="6">
                  <c:v>4.6235745073368486</c:v>
                </c:pt>
                <c:pt idx="7">
                  <c:v>3.8627466171887779</c:v>
                </c:pt>
                <c:pt idx="8">
                  <c:v>3.8065719465340604</c:v>
                </c:pt>
                <c:pt idx="9">
                  <c:v>4.1527283702454358</c:v>
                </c:pt>
                <c:pt idx="10">
                  <c:v>4.634864625280092</c:v>
                </c:pt>
                <c:pt idx="11">
                  <c:v>4.1937244116381134</c:v>
                </c:pt>
                <c:pt idx="12">
                  <c:v>4.1971940565828474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CB-4FA0-A4E7-1C7BCA16E2D5}"/>
            </c:ext>
          </c:extLst>
        </c:ser>
        <c:ser>
          <c:idx val="5"/>
          <c:order val="2"/>
          <c:tx>
            <c:strRef>
              <c:f>'Ag Paste Height Bottom Right'!$P$7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FCCB-4FA0-A4E7-1C7BCA16E2D5}"/>
              </c:ext>
            </c:extLst>
          </c:dPt>
          <c:val>
            <c:numRef>
              <c:f>'Ag Paste Height Bottom Right'!$Q$13:$AC$13</c:f>
              <c:numCache>
                <c:formatCode>0.00</c:formatCode>
                <c:ptCount val="13"/>
                <c:pt idx="4">
                  <c:v>4.3917402064220168</c:v>
                </c:pt>
                <c:pt idx="5">
                  <c:v>6.1784282104247383</c:v>
                </c:pt>
                <c:pt idx="6">
                  <c:v>4.0173496605158174</c:v>
                </c:pt>
                <c:pt idx="9">
                  <c:v>3.9583689507991524</c:v>
                </c:pt>
                <c:pt idx="10">
                  <c:v>5.6704200051603761</c:v>
                </c:pt>
                <c:pt idx="11">
                  <c:v>4.8540754257381069</c:v>
                </c:pt>
                <c:pt idx="12">
                  <c:v>4.9858266952035883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CB-4FA0-A4E7-1C7BCA16E2D5}"/>
            </c:ext>
          </c:extLst>
        </c:ser>
        <c:ser>
          <c:idx val="6"/>
          <c:order val="3"/>
          <c:tx>
            <c:strRef>
              <c:f>'Ag Paste Height Bottom Right'!$P$17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'Ag Paste Height Bottom Right'!$Q$23:$AC$23</c:f>
              <c:numCache>
                <c:formatCode>0.00</c:formatCode>
                <c:ptCount val="13"/>
                <c:pt idx="4">
                  <c:v>3.4701900147998419</c:v>
                </c:pt>
                <c:pt idx="5">
                  <c:v>5.2840592689474812</c:v>
                </c:pt>
                <c:pt idx="6">
                  <c:v>5.7359533282021218</c:v>
                </c:pt>
                <c:pt idx="8">
                  <c:v>5.2982955037201922</c:v>
                </c:pt>
                <c:pt idx="9">
                  <c:v>4.6430219599898166</c:v>
                </c:pt>
                <c:pt idx="10">
                  <c:v>5.4647830117335809</c:v>
                </c:pt>
                <c:pt idx="11">
                  <c:v>4.9081559389565852</c:v>
                </c:pt>
                <c:pt idx="12">
                  <c:v>5.8869322080337767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CB-4FA0-A4E7-1C7BCA16E2D5}"/>
            </c:ext>
          </c:extLst>
        </c:ser>
        <c:ser>
          <c:idx val="7"/>
          <c:order val="4"/>
          <c:tx>
            <c:strRef>
              <c:f>'Ag Paste Height Bottom Right'!$AE$7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'Ag Paste Height Bottom Right'!$AF$13:$AR$13</c:f>
              <c:numCache>
                <c:formatCode>0.00</c:formatCode>
                <c:ptCount val="13"/>
                <c:pt idx="0">
                  <c:v>3.6135727530765633</c:v>
                </c:pt>
                <c:pt idx="1">
                  <c:v>4.2530297894149314</c:v>
                </c:pt>
                <c:pt idx="2">
                  <c:v>5.2057877615199022</c:v>
                </c:pt>
                <c:pt idx="3">
                  <c:v>3.7162071916672605</c:v>
                </c:pt>
                <c:pt idx="4">
                  <c:v>5.9626813995023795</c:v>
                </c:pt>
                <c:pt idx="5">
                  <c:v>4.4846224956336957</c:v>
                </c:pt>
                <c:pt idx="6">
                  <c:v>4.3010012586136206</c:v>
                </c:pt>
                <c:pt idx="7">
                  <c:v>4.624780737785394</c:v>
                </c:pt>
                <c:pt idx="8">
                  <c:v>4.57774718796197</c:v>
                </c:pt>
                <c:pt idx="9">
                  <c:v>5.2318924194279512</c:v>
                </c:pt>
                <c:pt idx="10">
                  <c:v>5.9622855522327889</c:v>
                </c:pt>
                <c:pt idx="11">
                  <c:v>5.5439944923318212</c:v>
                </c:pt>
                <c:pt idx="12">
                  <c:v>5.1502666171673948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CB-4FA0-A4E7-1C7BCA16E2D5}"/>
            </c:ext>
          </c:extLst>
        </c:ser>
        <c:ser>
          <c:idx val="8"/>
          <c:order val="5"/>
          <c:tx>
            <c:strRef>
              <c:f>'Ag Paste Height Bottom Right'!$AE$17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'Ag Paste Height Bottom Right'!$AF$23:$AR$23</c:f>
              <c:numCache>
                <c:formatCode>0.00</c:formatCode>
                <c:ptCount val="13"/>
                <c:pt idx="0">
                  <c:v>4.4671716797723153</c:v>
                </c:pt>
                <c:pt idx="1">
                  <c:v>4.393417414824861</c:v>
                </c:pt>
                <c:pt idx="2">
                  <c:v>6.0463123551367008</c:v>
                </c:pt>
                <c:pt idx="3">
                  <c:v>5.5742286572125526</c:v>
                </c:pt>
                <c:pt idx="4">
                  <c:v>4.7504642785507309</c:v>
                </c:pt>
                <c:pt idx="5">
                  <c:v>6.1271443983123479</c:v>
                </c:pt>
                <c:pt idx="6">
                  <c:v>4.052412811370778</c:v>
                </c:pt>
                <c:pt idx="7">
                  <c:v>4.6517358683626009</c:v>
                </c:pt>
                <c:pt idx="8">
                  <c:v>4.8584986938218311</c:v>
                </c:pt>
                <c:pt idx="9">
                  <c:v>4.4668306919462761</c:v>
                </c:pt>
                <c:pt idx="10">
                  <c:v>4.5268694554379856</c:v>
                </c:pt>
                <c:pt idx="11">
                  <c:v>4.3229895765192206</c:v>
                </c:pt>
                <c:pt idx="12">
                  <c:v>3.8505862962484434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CB-4FA0-A4E7-1C7BCA16E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8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  <c:majorUnit val="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'Pitch Stiffness'!$A$7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'Pitch Stiffness'!$B$8:$N$8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'Pitch Stiffness'!$B$9:$N$9</c:f>
              <c:numCache>
                <c:formatCode>0.000</c:formatCode>
                <c:ptCount val="13"/>
                <c:pt idx="0">
                  <c:v>0.55030000000000001</c:v>
                </c:pt>
                <c:pt idx="1">
                  <c:v>0.5504</c:v>
                </c:pt>
                <c:pt idx="2">
                  <c:v>0.52969999999999995</c:v>
                </c:pt>
                <c:pt idx="3">
                  <c:v>0.58069999999999999</c:v>
                </c:pt>
                <c:pt idx="4">
                  <c:v>0.53570000000000007</c:v>
                </c:pt>
                <c:pt idx="5">
                  <c:v>0.54480000000000006</c:v>
                </c:pt>
                <c:pt idx="6">
                  <c:v>0.55699999999999994</c:v>
                </c:pt>
                <c:pt idx="7">
                  <c:v>0.53806666666666669</c:v>
                </c:pt>
                <c:pt idx="8">
                  <c:v>0.53866666666666663</c:v>
                </c:pt>
                <c:pt idx="9">
                  <c:v>0.54649999999999987</c:v>
                </c:pt>
                <c:pt idx="10">
                  <c:v>0.56259999999999988</c:v>
                </c:pt>
                <c:pt idx="11">
                  <c:v>0.51719999999999999</c:v>
                </c:pt>
                <c:pt idx="12">
                  <c:v>0.54800000000000004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C9-4460-987D-6A9018489A3D}"/>
            </c:ext>
          </c:extLst>
        </c:ser>
        <c:ser>
          <c:idx val="1"/>
          <c:order val="1"/>
          <c:tx>
            <c:strRef>
              <c:f>'Pitch Stiffness'!$A$17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'Pitch Stiffness'!$B$19:$N$19</c:f>
              <c:numCache>
                <c:formatCode>0.000</c:formatCode>
                <c:ptCount val="13"/>
                <c:pt idx="0">
                  <c:v>0.58853333333333346</c:v>
                </c:pt>
                <c:pt idx="1">
                  <c:v>0.57119999999999993</c:v>
                </c:pt>
                <c:pt idx="2">
                  <c:v>0.55320000000000003</c:v>
                </c:pt>
                <c:pt idx="3">
                  <c:v>0.5739333333333333</c:v>
                </c:pt>
                <c:pt idx="4">
                  <c:v>0.55730000000000002</c:v>
                </c:pt>
                <c:pt idx="5">
                  <c:v>0.56370000000000009</c:v>
                </c:pt>
                <c:pt idx="6">
                  <c:v>0.51560000000000006</c:v>
                </c:pt>
                <c:pt idx="7">
                  <c:v>0.5504</c:v>
                </c:pt>
                <c:pt idx="8">
                  <c:v>0.55729999999999991</c:v>
                </c:pt>
                <c:pt idx="9">
                  <c:v>0.56620000000000004</c:v>
                </c:pt>
                <c:pt idx="10">
                  <c:v>0.56899999999999995</c:v>
                </c:pt>
                <c:pt idx="11">
                  <c:v>0.51470000000000005</c:v>
                </c:pt>
                <c:pt idx="12">
                  <c:v>0.56340000000000001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C9-4460-987D-6A9018489A3D}"/>
            </c:ext>
          </c:extLst>
        </c:ser>
        <c:ser>
          <c:idx val="5"/>
          <c:order val="2"/>
          <c:tx>
            <c:strRef>
              <c:f>'Pitch Stiffness'!$P$7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D0C9-4460-987D-6A9018489A3D}"/>
              </c:ext>
            </c:extLst>
          </c:dPt>
          <c:val>
            <c:numRef>
              <c:f>'Pitch Stiffness'!$Q$9:$AC$9</c:f>
              <c:numCache>
                <c:formatCode>0.000</c:formatCode>
                <c:ptCount val="13"/>
                <c:pt idx="4">
                  <c:v>0.54079999999999995</c:v>
                </c:pt>
                <c:pt idx="5">
                  <c:v>0.55679999999999996</c:v>
                </c:pt>
                <c:pt idx="6">
                  <c:v>0.53</c:v>
                </c:pt>
                <c:pt idx="9">
                  <c:v>0.53079999999999994</c:v>
                </c:pt>
                <c:pt idx="10">
                  <c:v>0.5696</c:v>
                </c:pt>
                <c:pt idx="11">
                  <c:v>0.56740000000000002</c:v>
                </c:pt>
                <c:pt idx="12">
                  <c:v>0.57200000000000006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C9-4460-987D-6A9018489A3D}"/>
            </c:ext>
          </c:extLst>
        </c:ser>
        <c:ser>
          <c:idx val="6"/>
          <c:order val="3"/>
          <c:tx>
            <c:strRef>
              <c:f>'Pitch Stiffness'!$P$17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'Pitch Stiffness'!$Q$19:$AC$19</c:f>
              <c:numCache>
                <c:formatCode>0.000</c:formatCode>
                <c:ptCount val="13"/>
                <c:pt idx="4">
                  <c:v>0.54600000000000004</c:v>
                </c:pt>
                <c:pt idx="5">
                  <c:v>0.52679999999999993</c:v>
                </c:pt>
                <c:pt idx="8">
                  <c:v>0.50140000000000007</c:v>
                </c:pt>
                <c:pt idx="9">
                  <c:v>0.4837999999999999</c:v>
                </c:pt>
                <c:pt idx="10">
                  <c:v>0.55640000000000001</c:v>
                </c:pt>
                <c:pt idx="11">
                  <c:v>0.54659999999999997</c:v>
                </c:pt>
                <c:pt idx="12">
                  <c:v>0.54319999999999991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C9-4460-987D-6A9018489A3D}"/>
            </c:ext>
          </c:extLst>
        </c:ser>
        <c:ser>
          <c:idx val="7"/>
          <c:order val="4"/>
          <c:tx>
            <c:strRef>
              <c:f>'Pitch Stiffness'!$AE$7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'Pitch Stiffness'!$AF$9:$AR$9</c:f>
              <c:numCache>
                <c:formatCode>0.000</c:formatCode>
                <c:ptCount val="13"/>
                <c:pt idx="0">
                  <c:v>0.58779999999999988</c:v>
                </c:pt>
                <c:pt idx="1">
                  <c:v>0.50659999999999994</c:v>
                </c:pt>
                <c:pt idx="2">
                  <c:v>0.54780000000000006</c:v>
                </c:pt>
                <c:pt idx="3">
                  <c:v>0.53260000000000007</c:v>
                </c:pt>
                <c:pt idx="4">
                  <c:v>0.56620000000000004</c:v>
                </c:pt>
                <c:pt idx="5">
                  <c:v>0.56840000000000002</c:v>
                </c:pt>
                <c:pt idx="6">
                  <c:v>0.54760000000000009</c:v>
                </c:pt>
                <c:pt idx="7">
                  <c:v>0.55379999999999996</c:v>
                </c:pt>
                <c:pt idx="8">
                  <c:v>0.55380000000000007</c:v>
                </c:pt>
                <c:pt idx="9">
                  <c:v>0.57380000000000009</c:v>
                </c:pt>
                <c:pt idx="11">
                  <c:v>0.50540000000000007</c:v>
                </c:pt>
                <c:pt idx="12">
                  <c:v>0.5544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C9-4460-987D-6A9018489A3D}"/>
            </c:ext>
          </c:extLst>
        </c:ser>
        <c:ser>
          <c:idx val="8"/>
          <c:order val="5"/>
          <c:tx>
            <c:strRef>
              <c:f>'Pitch Stiffness'!$AE$17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'Pitch Stiffness'!$AF$19:$AR$19</c:f>
              <c:numCache>
                <c:formatCode>0.000</c:formatCode>
                <c:ptCount val="13"/>
                <c:pt idx="0">
                  <c:v>0.5576000000000001</c:v>
                </c:pt>
                <c:pt idx="1">
                  <c:v>0.58279999999999998</c:v>
                </c:pt>
                <c:pt idx="2">
                  <c:v>0.54720000000000013</c:v>
                </c:pt>
                <c:pt idx="3">
                  <c:v>0.56020000000000003</c:v>
                </c:pt>
                <c:pt idx="4">
                  <c:v>0.54100000000000004</c:v>
                </c:pt>
                <c:pt idx="5">
                  <c:v>0.55720000000000003</c:v>
                </c:pt>
                <c:pt idx="6">
                  <c:v>0.52169999999999994</c:v>
                </c:pt>
                <c:pt idx="7">
                  <c:v>0.52960000000000007</c:v>
                </c:pt>
                <c:pt idx="8">
                  <c:v>0.52940000000000009</c:v>
                </c:pt>
                <c:pt idx="9">
                  <c:v>0.51419999999999999</c:v>
                </c:pt>
                <c:pt idx="10">
                  <c:v>0.50739999999999996</c:v>
                </c:pt>
                <c:pt idx="11">
                  <c:v>0.54039999999999999</c:v>
                </c:pt>
                <c:pt idx="12">
                  <c:v>0.55999999999999994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0C9-4460-987D-6A9018489A3D}"/>
            </c:ext>
          </c:extLst>
        </c:ser>
        <c:ser>
          <c:idx val="3"/>
          <c:order val="6"/>
          <c:tx>
            <c:strRef>
              <c:f>'Pitch Stiffness'!$A$25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'Pitch Stiffness'!$B$25:$N$25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0C9-4460-987D-6A9018489A3D}"/>
            </c:ext>
          </c:extLst>
        </c:ser>
        <c:ser>
          <c:idx val="4"/>
          <c:order val="7"/>
          <c:tx>
            <c:strRef>
              <c:f>'Pitch Stiffness'!$A$26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'Pitch Stiffness'!$B$26:$N$26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0C9-4460-987D-6A9018489A3D}"/>
            </c:ext>
          </c:extLst>
        </c:ser>
        <c:ser>
          <c:idx val="2"/>
          <c:order val="8"/>
          <c:tx>
            <c:strRef>
              <c:f>'Pitch Stiffness'!$A$24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'Pitch Stiffness'!$B$24:$N$24</c:f>
              <c:numCache>
                <c:formatCode>General</c:formatCode>
                <c:ptCount val="13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0C9-4460-987D-6A9018489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'Pitch Stiffness'!$A$7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'Pitch Stiffness'!$B$8:$N$8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'Pitch Stiffness'!$B$10:$N$10</c:f>
              <c:numCache>
                <c:formatCode>0.000</c:formatCode>
                <c:ptCount val="13"/>
                <c:pt idx="0">
                  <c:v>2.7640750914385625E-2</c:v>
                </c:pt>
                <c:pt idx="1">
                  <c:v>4.1131766582803375E-2</c:v>
                </c:pt>
                <c:pt idx="2">
                  <c:v>2.3804994807346158E-2</c:v>
                </c:pt>
                <c:pt idx="3">
                  <c:v>4.2801998914900108E-2</c:v>
                </c:pt>
                <c:pt idx="4">
                  <c:v>1.5691823773332815E-2</c:v>
                </c:pt>
                <c:pt idx="5">
                  <c:v>2.9184470756437101E-2</c:v>
                </c:pt>
                <c:pt idx="6">
                  <c:v>6.9641941385920059E-3</c:v>
                </c:pt>
                <c:pt idx="7">
                  <c:v>2.2527654962184535E-2</c:v>
                </c:pt>
                <c:pt idx="8">
                  <c:v>1.897241104742307E-2</c:v>
                </c:pt>
                <c:pt idx="9">
                  <c:v>1.6614919667442114E-2</c:v>
                </c:pt>
                <c:pt idx="10">
                  <c:v>3.370525840940021E-2</c:v>
                </c:pt>
                <c:pt idx="11">
                  <c:v>2.5784577647199197E-2</c:v>
                </c:pt>
                <c:pt idx="12">
                  <c:v>2.3456816114345556E-2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9E-4FA9-868A-863F161655B9}"/>
            </c:ext>
          </c:extLst>
        </c:ser>
        <c:ser>
          <c:idx val="1"/>
          <c:order val="1"/>
          <c:tx>
            <c:strRef>
              <c:f>'Pitch Stiffness'!$A$17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'Pitch Stiffness'!$B$20:$N$20</c:f>
              <c:numCache>
                <c:formatCode>0.000</c:formatCode>
                <c:ptCount val="13"/>
                <c:pt idx="0">
                  <c:v>4.0538987700848218E-2</c:v>
                </c:pt>
                <c:pt idx="1">
                  <c:v>2.1780725424099145E-2</c:v>
                </c:pt>
                <c:pt idx="2">
                  <c:v>1.308434178703689E-2</c:v>
                </c:pt>
                <c:pt idx="3">
                  <c:v>2.9879440295643944E-2</c:v>
                </c:pt>
                <c:pt idx="4">
                  <c:v>2.6716827822346113E-2</c:v>
                </c:pt>
                <c:pt idx="5">
                  <c:v>2.2055737474760487E-2</c:v>
                </c:pt>
                <c:pt idx="6">
                  <c:v>2.2001010077822455E-2</c:v>
                </c:pt>
                <c:pt idx="7">
                  <c:v>3.5966651220262345E-2</c:v>
                </c:pt>
                <c:pt idx="8">
                  <c:v>2.6779137817006374E-2</c:v>
                </c:pt>
                <c:pt idx="9">
                  <c:v>1.8335151425002645E-2</c:v>
                </c:pt>
                <c:pt idx="10">
                  <c:v>3.9041288685470167E-2</c:v>
                </c:pt>
                <c:pt idx="11">
                  <c:v>2.1787101178857609E-2</c:v>
                </c:pt>
                <c:pt idx="12">
                  <c:v>3.9986664443703385E-2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9E-4FA9-868A-863F161655B9}"/>
            </c:ext>
          </c:extLst>
        </c:ser>
        <c:ser>
          <c:idx val="5"/>
          <c:order val="2"/>
          <c:tx>
            <c:strRef>
              <c:f>'Pitch Stiffness'!$P$7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379E-4FA9-868A-863F161655B9}"/>
              </c:ext>
            </c:extLst>
          </c:dPt>
          <c:val>
            <c:numRef>
              <c:f>'Pitch Stiffness'!$Q$10:$AC$10</c:f>
              <c:numCache>
                <c:formatCode>0.000</c:formatCode>
                <c:ptCount val="13"/>
                <c:pt idx="4">
                  <c:v>1.9498717906570137E-2</c:v>
                </c:pt>
                <c:pt idx="5">
                  <c:v>2.4108089928486631E-2</c:v>
                </c:pt>
                <c:pt idx="6">
                  <c:v>1.216552506059645E-2</c:v>
                </c:pt>
                <c:pt idx="9">
                  <c:v>2.3145193885556432E-2</c:v>
                </c:pt>
                <c:pt idx="10">
                  <c:v>2.3839043604977076E-2</c:v>
                </c:pt>
                <c:pt idx="11">
                  <c:v>3.7480661680391908E-2</c:v>
                </c:pt>
                <c:pt idx="12">
                  <c:v>5.3777318638995014E-2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79E-4FA9-868A-863F161655B9}"/>
            </c:ext>
          </c:extLst>
        </c:ser>
        <c:ser>
          <c:idx val="6"/>
          <c:order val="3"/>
          <c:tx>
            <c:strRef>
              <c:f>'Pitch Stiffness'!$P$17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'Pitch Stiffness'!$Q$20:$AC$20</c:f>
              <c:numCache>
                <c:formatCode>0.000</c:formatCode>
                <c:ptCount val="13"/>
                <c:pt idx="4">
                  <c:v>1.8083141320025115E-2</c:v>
                </c:pt>
                <c:pt idx="5">
                  <c:v>3.4571664698131069E-2</c:v>
                </c:pt>
                <c:pt idx="8">
                  <c:v>2.2232858565645601E-2</c:v>
                </c:pt>
                <c:pt idx="9">
                  <c:v>8.9554452708952518E-3</c:v>
                </c:pt>
                <c:pt idx="10">
                  <c:v>1.6071714283174606E-2</c:v>
                </c:pt>
                <c:pt idx="11">
                  <c:v>2.2176564206386876E-2</c:v>
                </c:pt>
                <c:pt idx="12">
                  <c:v>1.4113823011501849E-2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79E-4FA9-868A-863F161655B9}"/>
            </c:ext>
          </c:extLst>
        </c:ser>
        <c:ser>
          <c:idx val="7"/>
          <c:order val="4"/>
          <c:tx>
            <c:strRef>
              <c:f>'Pitch Stiffness'!$AE$7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'Pitch Stiffness'!$AF$10:$AR$10</c:f>
              <c:numCache>
                <c:formatCode>0.000</c:formatCode>
                <c:ptCount val="13"/>
                <c:pt idx="0">
                  <c:v>8.3486525858967268E-3</c:v>
                </c:pt>
                <c:pt idx="1">
                  <c:v>1.1013627921806702E-2</c:v>
                </c:pt>
                <c:pt idx="2">
                  <c:v>1.6916789818927736E-2</c:v>
                </c:pt>
                <c:pt idx="3">
                  <c:v>4.1599145290364917E-2</c:v>
                </c:pt>
                <c:pt idx="4">
                  <c:v>1.5927962832703965E-2</c:v>
                </c:pt>
                <c:pt idx="5">
                  <c:v>2.9271146202361098E-2</c:v>
                </c:pt>
                <c:pt idx="6">
                  <c:v>2.3287335614019883E-2</c:v>
                </c:pt>
                <c:pt idx="7">
                  <c:v>3.8976916245388106E-2</c:v>
                </c:pt>
                <c:pt idx="8">
                  <c:v>2.3920702330826289E-2</c:v>
                </c:pt>
                <c:pt idx="9">
                  <c:v>1.7049926686059341E-2</c:v>
                </c:pt>
                <c:pt idx="11">
                  <c:v>1.9256167843057472E-2</c:v>
                </c:pt>
                <c:pt idx="12">
                  <c:v>1.8270194306574804E-2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79E-4FA9-868A-863F161655B9}"/>
            </c:ext>
          </c:extLst>
        </c:ser>
        <c:ser>
          <c:idx val="8"/>
          <c:order val="5"/>
          <c:tx>
            <c:strRef>
              <c:f>'Pitch Stiffness'!$AE$17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'Pitch Stiffness'!$AF$20:$AR$20</c:f>
              <c:numCache>
                <c:formatCode>0.000</c:formatCode>
                <c:ptCount val="13"/>
                <c:pt idx="0">
                  <c:v>3.5025704846583718E-2</c:v>
                </c:pt>
                <c:pt idx="1">
                  <c:v>6.0288473193472081E-2</c:v>
                </c:pt>
                <c:pt idx="2">
                  <c:v>1.2318008497047431E-2</c:v>
                </c:pt>
                <c:pt idx="3">
                  <c:v>2.8595454184188056E-2</c:v>
                </c:pt>
                <c:pt idx="4">
                  <c:v>1.4370107863199926E-2</c:v>
                </c:pt>
                <c:pt idx="5">
                  <c:v>2.6583829671437454E-2</c:v>
                </c:pt>
                <c:pt idx="6">
                  <c:v>2.8233353010618883E-2</c:v>
                </c:pt>
                <c:pt idx="7">
                  <c:v>1.7126003620226187E-2</c:v>
                </c:pt>
                <c:pt idx="8">
                  <c:v>4.9799598391954978E-3</c:v>
                </c:pt>
                <c:pt idx="9">
                  <c:v>2.7040710049848937E-2</c:v>
                </c:pt>
                <c:pt idx="10">
                  <c:v>1.4310835055998667E-2</c:v>
                </c:pt>
                <c:pt idx="11">
                  <c:v>1.262141038077759E-2</c:v>
                </c:pt>
                <c:pt idx="12">
                  <c:v>2.0591260281973972E-2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79E-4FA9-868A-863F16165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0.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'Pitch Stiffness'!$A$7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'Pitch Stiffness'!$B$8:$N$8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'Pitch Stiffness'!$B$13:$N$13</c:f>
              <c:numCache>
                <c:formatCode>0.00</c:formatCode>
                <c:ptCount val="13"/>
                <c:pt idx="0">
                  <c:v>6.6363368311338276</c:v>
                </c:pt>
                <c:pt idx="1">
                  <c:v>4.4604616312145353</c:v>
                </c:pt>
                <c:pt idx="2">
                  <c:v>7.4172108876990235</c:v>
                </c:pt>
                <c:pt idx="3">
                  <c:v>4.5223744585275147</c:v>
                </c:pt>
                <c:pt idx="4">
                  <c:v>11.379599289798842</c:v>
                </c:pt>
                <c:pt idx="5">
                  <c:v>6.2224873466292081</c:v>
                </c:pt>
                <c:pt idx="6">
                  <c:v>26.660179623338877</c:v>
                </c:pt>
                <c:pt idx="7">
                  <c:v>7.9615723809968744</c:v>
                </c:pt>
                <c:pt idx="8">
                  <c:v>9.4640346504586041</c:v>
                </c:pt>
                <c:pt idx="9">
                  <c:v>10.964041374430032</c:v>
                </c:pt>
                <c:pt idx="10">
                  <c:v>5.5639191682040714</c:v>
                </c:pt>
                <c:pt idx="11">
                  <c:v>6.6861673035286904</c:v>
                </c:pt>
                <c:pt idx="12">
                  <c:v>7.7873597924039091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33-4775-9D24-128532870BF9}"/>
            </c:ext>
          </c:extLst>
        </c:ser>
        <c:ser>
          <c:idx val="1"/>
          <c:order val="1"/>
          <c:tx>
            <c:strRef>
              <c:f>'Pitch Stiffness'!$A$17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'Pitch Stiffness'!$B$23:$N$23</c:f>
              <c:numCache>
                <c:formatCode>0.00</c:formatCode>
                <c:ptCount val="13"/>
                <c:pt idx="0">
                  <c:v>4.8392372109891904</c:v>
                </c:pt>
                <c:pt idx="1">
                  <c:v>8.7416739476148528</c:v>
                </c:pt>
                <c:pt idx="2">
                  <c:v>14.093181223887889</c:v>
                </c:pt>
                <c:pt idx="3">
                  <c:v>6.4027675625169564</c:v>
                </c:pt>
                <c:pt idx="4">
                  <c:v>6.9531707844181385</c:v>
                </c:pt>
                <c:pt idx="5">
                  <c:v>8.5193251966760872</c:v>
                </c:pt>
                <c:pt idx="6">
                  <c:v>7.8117625535707749</c:v>
                </c:pt>
                <c:pt idx="7">
                  <c:v>5.1010216531726478</c:v>
                </c:pt>
                <c:pt idx="8">
                  <c:v>6.936992069576398</c:v>
                </c:pt>
                <c:pt idx="9">
                  <c:v>10.293524659740088</c:v>
                </c:pt>
                <c:pt idx="10">
                  <c:v>4.8581046643896801</c:v>
                </c:pt>
                <c:pt idx="11">
                  <c:v>7.8746899488012865</c:v>
                </c:pt>
                <c:pt idx="12">
                  <c:v>4.696565782934977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33-4775-9D24-128532870BF9}"/>
            </c:ext>
          </c:extLst>
        </c:ser>
        <c:ser>
          <c:idx val="5"/>
          <c:order val="2"/>
          <c:tx>
            <c:strRef>
              <c:f>'Pitch Stiffness'!$P$7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3533-4775-9D24-128532870BF9}"/>
              </c:ext>
            </c:extLst>
          </c:dPt>
          <c:val>
            <c:numRef>
              <c:f>'Pitch Stiffness'!$Q$13:$AC$13</c:f>
              <c:numCache>
                <c:formatCode>0.00</c:formatCode>
                <c:ptCount val="13"/>
                <c:pt idx="4">
                  <c:v>9.2450522916650542</c:v>
                </c:pt>
                <c:pt idx="5">
                  <c:v>7.6986605139833619</c:v>
                </c:pt>
                <c:pt idx="6">
                  <c:v>14.521910545306548</c:v>
                </c:pt>
                <c:pt idx="9">
                  <c:v>7.6444956222098055</c:v>
                </c:pt>
                <c:pt idx="10">
                  <c:v>7.9645253313361364</c:v>
                </c:pt>
                <c:pt idx="11">
                  <c:v>5.0461578012182979</c:v>
                </c:pt>
                <c:pt idx="12">
                  <c:v>3.5454848157567018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33-4775-9D24-128532870BF9}"/>
            </c:ext>
          </c:extLst>
        </c:ser>
        <c:ser>
          <c:idx val="6"/>
          <c:order val="3"/>
          <c:tx>
            <c:strRef>
              <c:f>'Pitch Stiffness'!$P$17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'Pitch Stiffness'!$Q$23:$AC$23</c:f>
              <c:numCache>
                <c:formatCode>0.00</c:formatCode>
                <c:ptCount val="13"/>
                <c:pt idx="4">
                  <c:v>10.064622997689831</c:v>
                </c:pt>
                <c:pt idx="5">
                  <c:v>5.0793041507628889</c:v>
                </c:pt>
                <c:pt idx="8">
                  <c:v>7.5174019049259453</c:v>
                </c:pt>
                <c:pt idx="9">
                  <c:v>18.007665927095243</c:v>
                </c:pt>
                <c:pt idx="10">
                  <c:v>11.539942995429602</c:v>
                </c:pt>
                <c:pt idx="11">
                  <c:v>8.2158804359570805</c:v>
                </c:pt>
                <c:pt idx="12">
                  <c:v>12.829030555300932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33-4775-9D24-128532870BF9}"/>
            </c:ext>
          </c:extLst>
        </c:ser>
        <c:ser>
          <c:idx val="7"/>
          <c:order val="4"/>
          <c:tx>
            <c:strRef>
              <c:f>'Pitch Stiffness'!$AE$7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'Pitch Stiffness'!$AF$13:$AR$13</c:f>
              <c:numCache>
                <c:formatCode>0.00</c:formatCode>
                <c:ptCount val="13"/>
                <c:pt idx="0">
                  <c:v>23.468856958345707</c:v>
                </c:pt>
                <c:pt idx="1">
                  <c:v>15.332519662509657</c:v>
                </c:pt>
                <c:pt idx="2">
                  <c:v>10.794010090241462</c:v>
                </c:pt>
                <c:pt idx="3">
                  <c:v>4.2677158892121074</c:v>
                </c:pt>
                <c:pt idx="4">
                  <c:v>11.849182178264385</c:v>
                </c:pt>
                <c:pt idx="5">
                  <c:v>6.4728133759033915</c:v>
                </c:pt>
                <c:pt idx="6">
                  <c:v>7.8383090431110194</c:v>
                </c:pt>
                <c:pt idx="7">
                  <c:v>4.736136610649452</c:v>
                </c:pt>
                <c:pt idx="8">
                  <c:v>7.717164715607387</c:v>
                </c:pt>
                <c:pt idx="9">
                  <c:v>11.218034551612089</c:v>
                </c:pt>
                <c:pt idx="11">
                  <c:v>8.7487119991740645</c:v>
                </c:pt>
                <c:pt idx="12">
                  <c:v>10.114834954628639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33-4775-9D24-128532870BF9}"/>
            </c:ext>
          </c:extLst>
        </c:ser>
        <c:ser>
          <c:idx val="8"/>
          <c:order val="5"/>
          <c:tx>
            <c:strRef>
              <c:f>'Pitch Stiffness'!$AE$17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'Pitch Stiffness'!$AF$23:$AR$23</c:f>
              <c:numCache>
                <c:formatCode>0.00</c:formatCode>
                <c:ptCount val="13"/>
                <c:pt idx="0">
                  <c:v>5.3065789105681764</c:v>
                </c:pt>
                <c:pt idx="1">
                  <c:v>3.2222853951408656</c:v>
                </c:pt>
                <c:pt idx="2">
                  <c:v>14.807588421758311</c:v>
                </c:pt>
                <c:pt idx="3">
                  <c:v>6.5301754653223201</c:v>
                </c:pt>
                <c:pt idx="4">
                  <c:v>12.549198311527276</c:v>
                </c:pt>
                <c:pt idx="5">
                  <c:v>6.9867034068793847</c:v>
                </c:pt>
                <c:pt idx="6">
                  <c:v>6.1593817756819114</c:v>
                </c:pt>
                <c:pt idx="7">
                  <c:v>10.307911714139987</c:v>
                </c:pt>
                <c:pt idx="8">
                  <c:v>35.435359393415212</c:v>
                </c:pt>
                <c:pt idx="9">
                  <c:v>6.3385909498688449</c:v>
                </c:pt>
                <c:pt idx="10">
                  <c:v>11.818550956077003</c:v>
                </c:pt>
                <c:pt idx="11">
                  <c:v>14.272044715991205</c:v>
                </c:pt>
                <c:pt idx="12">
                  <c:v>9.0653347153344779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33-4775-9D24-128532870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'Roll Stiffness'!$A$7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'Roll Stiffness'!$B$8:$N$8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'Roll Stiffness'!$B$9:$N$9</c:f>
              <c:numCache>
                <c:formatCode>0.000</c:formatCode>
                <c:ptCount val="13"/>
                <c:pt idx="0">
                  <c:v>0.71630000000000005</c:v>
                </c:pt>
                <c:pt idx="1">
                  <c:v>0.70569999999999999</c:v>
                </c:pt>
                <c:pt idx="2">
                  <c:v>0.70269999999999999</c:v>
                </c:pt>
                <c:pt idx="3">
                  <c:v>0.68859999999999999</c:v>
                </c:pt>
                <c:pt idx="4">
                  <c:v>0.6552</c:v>
                </c:pt>
                <c:pt idx="5">
                  <c:v>0.70020000000000004</c:v>
                </c:pt>
                <c:pt idx="6">
                  <c:v>0.70699999999999996</c:v>
                </c:pt>
                <c:pt idx="7">
                  <c:v>0.71566666666666678</c:v>
                </c:pt>
                <c:pt idx="8">
                  <c:v>0.75793333333333335</c:v>
                </c:pt>
                <c:pt idx="9">
                  <c:v>0.74140000000000006</c:v>
                </c:pt>
                <c:pt idx="10">
                  <c:v>0.66919999999999991</c:v>
                </c:pt>
                <c:pt idx="11">
                  <c:v>0.70950000000000002</c:v>
                </c:pt>
                <c:pt idx="12">
                  <c:v>0.72309999999999985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54-4DA7-8439-8E1507340396}"/>
            </c:ext>
          </c:extLst>
        </c:ser>
        <c:ser>
          <c:idx val="1"/>
          <c:order val="1"/>
          <c:tx>
            <c:strRef>
              <c:f>'Roll Stiffness'!$A$17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'Roll Stiffness'!$B$19:$N$19</c:f>
              <c:numCache>
                <c:formatCode>0.000</c:formatCode>
                <c:ptCount val="13"/>
                <c:pt idx="0">
                  <c:v>0.70746666666666658</c:v>
                </c:pt>
                <c:pt idx="1">
                  <c:v>0.68279999999999996</c:v>
                </c:pt>
                <c:pt idx="2">
                  <c:v>0.72160000000000002</c:v>
                </c:pt>
                <c:pt idx="3">
                  <c:v>0.67339999999999989</c:v>
                </c:pt>
                <c:pt idx="4">
                  <c:v>0.68580000000000008</c:v>
                </c:pt>
                <c:pt idx="5">
                  <c:v>0.73299999999999998</c:v>
                </c:pt>
                <c:pt idx="6">
                  <c:v>0.71219999999999994</c:v>
                </c:pt>
                <c:pt idx="7">
                  <c:v>0.74099999999999999</c:v>
                </c:pt>
                <c:pt idx="8">
                  <c:v>0.73629999999999995</c:v>
                </c:pt>
                <c:pt idx="9">
                  <c:v>0.73160000000000003</c:v>
                </c:pt>
                <c:pt idx="10">
                  <c:v>0.73809999999999998</c:v>
                </c:pt>
                <c:pt idx="11">
                  <c:v>0.70389999999999986</c:v>
                </c:pt>
                <c:pt idx="12">
                  <c:v>0.68670000000000009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54-4DA7-8439-8E1507340396}"/>
            </c:ext>
          </c:extLst>
        </c:ser>
        <c:ser>
          <c:idx val="5"/>
          <c:order val="2"/>
          <c:tx>
            <c:strRef>
              <c:f>'Roll Stiffness'!$P$7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1454-4DA7-8439-8E1507340396}"/>
              </c:ext>
            </c:extLst>
          </c:dPt>
          <c:val>
            <c:numRef>
              <c:f>'Roll Stiffness'!$Q$9:$AC$9</c:f>
              <c:numCache>
                <c:formatCode>0.000</c:formatCode>
                <c:ptCount val="13"/>
                <c:pt idx="4">
                  <c:v>0.67879999999999996</c:v>
                </c:pt>
                <c:pt idx="5">
                  <c:v>0.73340000000000005</c:v>
                </c:pt>
                <c:pt idx="6">
                  <c:v>0.71739999999999993</c:v>
                </c:pt>
                <c:pt idx="9">
                  <c:v>0.72399999999999998</c:v>
                </c:pt>
                <c:pt idx="10">
                  <c:v>0.75040000000000018</c:v>
                </c:pt>
                <c:pt idx="11">
                  <c:v>0.73960000000000004</c:v>
                </c:pt>
                <c:pt idx="12">
                  <c:v>0.79459999999999997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454-4DA7-8439-8E1507340396}"/>
            </c:ext>
          </c:extLst>
        </c:ser>
        <c:ser>
          <c:idx val="6"/>
          <c:order val="3"/>
          <c:tx>
            <c:strRef>
              <c:f>'Roll Stiffness'!$P$17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'Roll Stiffness'!$Q$19:$AC$19</c:f>
              <c:numCache>
                <c:formatCode>0.000</c:formatCode>
                <c:ptCount val="13"/>
                <c:pt idx="4">
                  <c:v>0.69180000000000008</c:v>
                </c:pt>
                <c:pt idx="5">
                  <c:v>0.66720000000000002</c:v>
                </c:pt>
                <c:pt idx="8">
                  <c:v>0.71</c:v>
                </c:pt>
                <c:pt idx="9">
                  <c:v>0.66819999999999991</c:v>
                </c:pt>
                <c:pt idx="10">
                  <c:v>0.72719999999999996</c:v>
                </c:pt>
                <c:pt idx="11">
                  <c:v>0.72260000000000002</c:v>
                </c:pt>
                <c:pt idx="12">
                  <c:v>0.74199999999999999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454-4DA7-8439-8E1507340396}"/>
            </c:ext>
          </c:extLst>
        </c:ser>
        <c:ser>
          <c:idx val="7"/>
          <c:order val="4"/>
          <c:tx>
            <c:strRef>
              <c:f>'Roll Stiffness'!$AE$7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'Roll Stiffness'!$AF$9:$AR$9</c:f>
              <c:numCache>
                <c:formatCode>0.000</c:formatCode>
                <c:ptCount val="13"/>
                <c:pt idx="0">
                  <c:v>0.72519999999999984</c:v>
                </c:pt>
                <c:pt idx="1">
                  <c:v>0.72760000000000002</c:v>
                </c:pt>
                <c:pt idx="2">
                  <c:v>0.7095999999999999</c:v>
                </c:pt>
                <c:pt idx="3">
                  <c:v>0.64640000000000009</c:v>
                </c:pt>
                <c:pt idx="4">
                  <c:v>0.66980000000000006</c:v>
                </c:pt>
                <c:pt idx="5">
                  <c:v>0.71399999999999997</c:v>
                </c:pt>
                <c:pt idx="6">
                  <c:v>0.70979999999999999</c:v>
                </c:pt>
                <c:pt idx="7">
                  <c:v>0.75</c:v>
                </c:pt>
                <c:pt idx="8">
                  <c:v>0.74860000000000004</c:v>
                </c:pt>
                <c:pt idx="9">
                  <c:v>0.80620000000000014</c:v>
                </c:pt>
                <c:pt idx="11">
                  <c:v>0.68300000000000005</c:v>
                </c:pt>
                <c:pt idx="12">
                  <c:v>0.75959999999999994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454-4DA7-8439-8E1507340396}"/>
            </c:ext>
          </c:extLst>
        </c:ser>
        <c:ser>
          <c:idx val="8"/>
          <c:order val="5"/>
          <c:tx>
            <c:strRef>
              <c:f>'Roll Stiffness'!$AE$17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'Roll Stiffness'!$AF$19:$AR$19</c:f>
              <c:numCache>
                <c:formatCode>0.000</c:formatCode>
                <c:ptCount val="13"/>
                <c:pt idx="0">
                  <c:v>0.69299999999999995</c:v>
                </c:pt>
                <c:pt idx="1">
                  <c:v>0.74660000000000015</c:v>
                </c:pt>
                <c:pt idx="2">
                  <c:v>0.71519999999999995</c:v>
                </c:pt>
                <c:pt idx="3">
                  <c:v>0.68679999999999997</c:v>
                </c:pt>
                <c:pt idx="4">
                  <c:v>0.7125999999999999</c:v>
                </c:pt>
                <c:pt idx="5">
                  <c:v>0.72919999999999996</c:v>
                </c:pt>
                <c:pt idx="6">
                  <c:v>0.69270000000000009</c:v>
                </c:pt>
                <c:pt idx="7">
                  <c:v>0.75399999999999989</c:v>
                </c:pt>
                <c:pt idx="8">
                  <c:v>0.70280000000000009</c:v>
                </c:pt>
                <c:pt idx="9">
                  <c:v>0.67799999999999994</c:v>
                </c:pt>
                <c:pt idx="10">
                  <c:v>0.74979999999999991</c:v>
                </c:pt>
                <c:pt idx="11">
                  <c:v>0.73699999999999999</c:v>
                </c:pt>
                <c:pt idx="12">
                  <c:v>0.70779999999999998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454-4DA7-8439-8E1507340396}"/>
            </c:ext>
          </c:extLst>
        </c:ser>
        <c:ser>
          <c:idx val="3"/>
          <c:order val="6"/>
          <c:tx>
            <c:strRef>
              <c:f>'Roll Stiffness'!$A$25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'Roll Stiffness'!$B$25:$N$25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454-4DA7-8439-8E1507340396}"/>
            </c:ext>
          </c:extLst>
        </c:ser>
        <c:ser>
          <c:idx val="4"/>
          <c:order val="7"/>
          <c:tx>
            <c:strRef>
              <c:f>'Roll Stiffness'!$A$26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'Roll Stiffness'!$B$26:$N$26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454-4DA7-8439-8E1507340396}"/>
            </c:ext>
          </c:extLst>
        </c:ser>
        <c:ser>
          <c:idx val="2"/>
          <c:order val="8"/>
          <c:tx>
            <c:strRef>
              <c:f>'Roll Stiffness'!$A$24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'Roll Stiffness'!$B$24:$N$24</c:f>
              <c:numCache>
                <c:formatCode>General</c:formatCode>
                <c:ptCount val="13"/>
                <c:pt idx="0">
                  <c:v>0.6</c:v>
                </c:pt>
                <c:pt idx="1">
                  <c:v>0.6</c:v>
                </c:pt>
                <c:pt idx="2">
                  <c:v>0.6</c:v>
                </c:pt>
                <c:pt idx="3">
                  <c:v>0.6</c:v>
                </c:pt>
                <c:pt idx="4">
                  <c:v>0.6</c:v>
                </c:pt>
                <c:pt idx="5">
                  <c:v>0.6</c:v>
                </c:pt>
                <c:pt idx="6">
                  <c:v>0.6</c:v>
                </c:pt>
                <c:pt idx="7">
                  <c:v>0.6</c:v>
                </c:pt>
                <c:pt idx="8">
                  <c:v>0.6</c:v>
                </c:pt>
                <c:pt idx="9">
                  <c:v>0.6</c:v>
                </c:pt>
                <c:pt idx="10">
                  <c:v>0.6</c:v>
                </c:pt>
                <c:pt idx="11">
                  <c:v>0.6</c:v>
                </c:pt>
                <c:pt idx="12">
                  <c:v>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454-4DA7-8439-8E1507340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0.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'Roll Stiffness'!$A$7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'Roll Stiffness'!$B$8:$N$8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'Roll Stiffness'!$B$10:$N$10</c:f>
              <c:numCache>
                <c:formatCode>0.000</c:formatCode>
                <c:ptCount val="13"/>
                <c:pt idx="0">
                  <c:v>2.4344974384414082E-2</c:v>
                </c:pt>
                <c:pt idx="1">
                  <c:v>4.5227941216317451E-2</c:v>
                </c:pt>
                <c:pt idx="2">
                  <c:v>1.6479279919543389E-2</c:v>
                </c:pt>
                <c:pt idx="3">
                  <c:v>3.0583946406207561E-2</c:v>
                </c:pt>
                <c:pt idx="4">
                  <c:v>1.7912131208888713E-2</c:v>
                </c:pt>
                <c:pt idx="5">
                  <c:v>1.7171035042898367E-2</c:v>
                </c:pt>
                <c:pt idx="6">
                  <c:v>1.9811612756158919E-2</c:v>
                </c:pt>
                <c:pt idx="7">
                  <c:v>3.7515076334467899E-2</c:v>
                </c:pt>
                <c:pt idx="8">
                  <c:v>3.2362824057124276E-2</c:v>
                </c:pt>
                <c:pt idx="9">
                  <c:v>3.6929963745205935E-2</c:v>
                </c:pt>
                <c:pt idx="10">
                  <c:v>4.8202812273882005E-2</c:v>
                </c:pt>
                <c:pt idx="11">
                  <c:v>2.7379026847408405E-2</c:v>
                </c:pt>
                <c:pt idx="12">
                  <c:v>1.5014437496401047E-2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9-45CA-A607-AD4CE92C52F8}"/>
            </c:ext>
          </c:extLst>
        </c:ser>
        <c:ser>
          <c:idx val="1"/>
          <c:order val="1"/>
          <c:tx>
            <c:strRef>
              <c:f>'Roll Stiffness'!$A$17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'Roll Stiffness'!$B$20:$N$20</c:f>
              <c:numCache>
                <c:formatCode>0.000</c:formatCode>
                <c:ptCount val="13"/>
                <c:pt idx="0">
                  <c:v>2.4616680368826187E-2</c:v>
                </c:pt>
                <c:pt idx="1">
                  <c:v>3.8829542018073454E-2</c:v>
                </c:pt>
                <c:pt idx="2">
                  <c:v>2.8640879874752476E-2</c:v>
                </c:pt>
                <c:pt idx="3">
                  <c:v>2.4245176250721926E-2</c:v>
                </c:pt>
                <c:pt idx="4">
                  <c:v>3.5190907916676416E-2</c:v>
                </c:pt>
                <c:pt idx="5">
                  <c:v>2.1129231988987324E-2</c:v>
                </c:pt>
                <c:pt idx="6">
                  <c:v>2.8228433262305664E-2</c:v>
                </c:pt>
                <c:pt idx="7">
                  <c:v>1.7288403306519935E-2</c:v>
                </c:pt>
                <c:pt idx="8">
                  <c:v>2.9348670232984059E-2</c:v>
                </c:pt>
                <c:pt idx="9">
                  <c:v>1.6800793632048075E-2</c:v>
                </c:pt>
                <c:pt idx="10">
                  <c:v>2.8246730390928041E-2</c:v>
                </c:pt>
                <c:pt idx="11">
                  <c:v>3.2959402637520938E-2</c:v>
                </c:pt>
                <c:pt idx="12">
                  <c:v>7.1409694330983153E-2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9-45CA-A607-AD4CE92C52F8}"/>
            </c:ext>
          </c:extLst>
        </c:ser>
        <c:ser>
          <c:idx val="5"/>
          <c:order val="2"/>
          <c:tx>
            <c:strRef>
              <c:f>'Roll Stiffness'!$P$7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9019-45CA-A607-AD4CE92C52F8}"/>
              </c:ext>
            </c:extLst>
          </c:dPt>
          <c:val>
            <c:numRef>
              <c:f>'Roll Stiffness'!$Q$10:$AC$10</c:f>
              <c:numCache>
                <c:formatCode>0.000</c:formatCode>
                <c:ptCount val="13"/>
                <c:pt idx="4">
                  <c:v>3.1657542545181848E-2</c:v>
                </c:pt>
                <c:pt idx="5">
                  <c:v>8.6775572599666635E-3</c:v>
                </c:pt>
                <c:pt idx="6">
                  <c:v>3.5472524578890614E-2</c:v>
                </c:pt>
                <c:pt idx="9">
                  <c:v>1.8479718612576346E-2</c:v>
                </c:pt>
                <c:pt idx="10">
                  <c:v>1.4293355099485927E-2</c:v>
                </c:pt>
                <c:pt idx="11">
                  <c:v>2.9364945087638112E-2</c:v>
                </c:pt>
                <c:pt idx="12">
                  <c:v>7.5493708347119895E-2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019-45CA-A607-AD4CE92C52F8}"/>
            </c:ext>
          </c:extLst>
        </c:ser>
        <c:ser>
          <c:idx val="6"/>
          <c:order val="3"/>
          <c:tx>
            <c:strRef>
              <c:f>'Roll Stiffness'!$P$17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'Roll Stiffness'!$Q$20:$AC$20</c:f>
              <c:numCache>
                <c:formatCode>0.000</c:formatCode>
                <c:ptCount val="13"/>
                <c:pt idx="4">
                  <c:v>2.3972901368002963E-2</c:v>
                </c:pt>
                <c:pt idx="5">
                  <c:v>1.0686440005914045E-2</c:v>
                </c:pt>
                <c:pt idx="8">
                  <c:v>3.0446674695276663E-2</c:v>
                </c:pt>
                <c:pt idx="9">
                  <c:v>2.8243583342061944E-2</c:v>
                </c:pt>
                <c:pt idx="10">
                  <c:v>7.4543276021382388E-2</c:v>
                </c:pt>
                <c:pt idx="11">
                  <c:v>1.3575713609236175E-2</c:v>
                </c:pt>
                <c:pt idx="12">
                  <c:v>3.8425252113681731E-2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019-45CA-A607-AD4CE92C52F8}"/>
            </c:ext>
          </c:extLst>
        </c:ser>
        <c:ser>
          <c:idx val="7"/>
          <c:order val="4"/>
          <c:tx>
            <c:strRef>
              <c:f>'Roll Stiffness'!$AE$7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'Roll Stiffness'!$AF$10:$AR$10</c:f>
              <c:numCache>
                <c:formatCode>0.000</c:formatCode>
                <c:ptCount val="13"/>
                <c:pt idx="0">
                  <c:v>1.0034938963441689E-2</c:v>
                </c:pt>
                <c:pt idx="1">
                  <c:v>1.3594116374373154E-2</c:v>
                </c:pt>
                <c:pt idx="2">
                  <c:v>1.7417743188420758E-2</c:v>
                </c:pt>
                <c:pt idx="3">
                  <c:v>1.2920268315067363E-2</c:v>
                </c:pt>
                <c:pt idx="4">
                  <c:v>3.7332291652134066E-2</c:v>
                </c:pt>
                <c:pt idx="5">
                  <c:v>3.33016516106934E-2</c:v>
                </c:pt>
                <c:pt idx="6">
                  <c:v>4.1631718676989539E-2</c:v>
                </c:pt>
                <c:pt idx="7">
                  <c:v>1.75356779167502E-2</c:v>
                </c:pt>
                <c:pt idx="8">
                  <c:v>1.6592166826548016E-2</c:v>
                </c:pt>
                <c:pt idx="9">
                  <c:v>1.9408760908414514E-2</c:v>
                </c:pt>
                <c:pt idx="11">
                  <c:v>2.3054283766796971E-2</c:v>
                </c:pt>
                <c:pt idx="12">
                  <c:v>3.9125439294658393E-2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019-45CA-A607-AD4CE92C52F8}"/>
            </c:ext>
          </c:extLst>
        </c:ser>
        <c:ser>
          <c:idx val="8"/>
          <c:order val="5"/>
          <c:tx>
            <c:strRef>
              <c:f>'Roll Stiffness'!$AE$17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'Roll Stiffness'!$AF$20:$AR$20</c:f>
              <c:numCache>
                <c:formatCode>0.000</c:formatCode>
                <c:ptCount val="13"/>
                <c:pt idx="0">
                  <c:v>1.2449899597988701E-2</c:v>
                </c:pt>
                <c:pt idx="1">
                  <c:v>2.9048235746771293E-2</c:v>
                </c:pt>
                <c:pt idx="2">
                  <c:v>1.2717442090818955E-2</c:v>
                </c:pt>
                <c:pt idx="3">
                  <c:v>1.9639246421387924E-2</c:v>
                </c:pt>
                <c:pt idx="4">
                  <c:v>1.4876155417311302E-2</c:v>
                </c:pt>
                <c:pt idx="5">
                  <c:v>2.8577963538362935E-2</c:v>
                </c:pt>
                <c:pt idx="6">
                  <c:v>3.1965432718624162E-2</c:v>
                </c:pt>
                <c:pt idx="7">
                  <c:v>1.4508618128546922E-2</c:v>
                </c:pt>
                <c:pt idx="8">
                  <c:v>5.3232508864414795E-2</c:v>
                </c:pt>
                <c:pt idx="9">
                  <c:v>3.754996671103715E-2</c:v>
                </c:pt>
                <c:pt idx="10">
                  <c:v>2.1498837177856871E-2</c:v>
                </c:pt>
                <c:pt idx="11">
                  <c:v>6.892024376045117E-3</c:v>
                </c:pt>
                <c:pt idx="12">
                  <c:v>2.1370540470470083E-2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019-45CA-A607-AD4CE92C5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0.5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'Roll Stiffness'!$A$7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'Roll Stiffness'!$B$8:$N$8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'Roll Stiffness'!$B$13:$N$13</c:f>
              <c:numCache>
                <c:formatCode>0.00</c:formatCode>
                <c:ptCount val="13"/>
                <c:pt idx="0">
                  <c:v>9.8076367999601466</c:v>
                </c:pt>
                <c:pt idx="1">
                  <c:v>5.2010621533324457</c:v>
                </c:pt>
                <c:pt idx="2">
                  <c:v>14.213808763303264</c:v>
                </c:pt>
                <c:pt idx="3">
                  <c:v>7.5050266661056346</c:v>
                </c:pt>
                <c:pt idx="4">
                  <c:v>12.192853963219141</c:v>
                </c:pt>
                <c:pt idx="5">
                  <c:v>13.59265760141408</c:v>
                </c:pt>
                <c:pt idx="6">
                  <c:v>11.895380228114139</c:v>
                </c:pt>
                <c:pt idx="7">
                  <c:v>6.3589249673571056</c:v>
                </c:pt>
                <c:pt idx="8">
                  <c:v>7.8066254044608909</c:v>
                </c:pt>
                <c:pt idx="9">
                  <c:v>6.6919462753443666</c:v>
                </c:pt>
                <c:pt idx="10">
                  <c:v>4.6276691367970679</c:v>
                </c:pt>
                <c:pt idx="11">
                  <c:v>8.6379987615369256</c:v>
                </c:pt>
                <c:pt idx="12">
                  <c:v>16.053437459186124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DE-43B7-A748-057DACAB3C41}"/>
            </c:ext>
          </c:extLst>
        </c:ser>
        <c:ser>
          <c:idx val="1"/>
          <c:order val="1"/>
          <c:tx>
            <c:strRef>
              <c:f>'Roll Stiffness'!$A$17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'Roll Stiffness'!$B$23:$N$23</c:f>
              <c:numCache>
                <c:formatCode>0.00</c:formatCode>
                <c:ptCount val="13"/>
                <c:pt idx="0">
                  <c:v>9.5797734986582608</c:v>
                </c:pt>
                <c:pt idx="1">
                  <c:v>5.8615164684162933</c:v>
                </c:pt>
                <c:pt idx="2">
                  <c:v>8.398252231956338</c:v>
                </c:pt>
                <c:pt idx="3">
                  <c:v>9.258199006079936</c:v>
                </c:pt>
                <c:pt idx="4">
                  <c:v>6.495996083456264</c:v>
                </c:pt>
                <c:pt idx="5">
                  <c:v>11.563758373266063</c:v>
                </c:pt>
                <c:pt idx="6">
                  <c:v>8.4099601913439468</c:v>
                </c:pt>
                <c:pt idx="7">
                  <c:v>14.287033661856411</c:v>
                </c:pt>
                <c:pt idx="8">
                  <c:v>8.362673040548815</c:v>
                </c:pt>
                <c:pt idx="9">
                  <c:v>14.515187318382559</c:v>
                </c:pt>
                <c:pt idx="10">
                  <c:v>8.7101526416788921</c:v>
                </c:pt>
                <c:pt idx="11">
                  <c:v>7.118858794674483</c:v>
                </c:pt>
                <c:pt idx="12">
                  <c:v>3.2054471335369539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DE-43B7-A748-057DACAB3C41}"/>
            </c:ext>
          </c:extLst>
        </c:ser>
        <c:ser>
          <c:idx val="5"/>
          <c:order val="2"/>
          <c:tx>
            <c:strRef>
              <c:f>'Roll Stiffness'!$P$7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69DE-43B7-A748-057DACAB3C41}"/>
              </c:ext>
            </c:extLst>
          </c:dPt>
          <c:val>
            <c:numRef>
              <c:f>'Roll Stiffness'!$Q$13:$AC$13</c:f>
              <c:numCache>
                <c:formatCode>0.00</c:formatCode>
                <c:ptCount val="13"/>
                <c:pt idx="4">
                  <c:v>7.1473225170190453</c:v>
                </c:pt>
                <c:pt idx="5">
                  <c:v>28.172290812127219</c:v>
                </c:pt>
                <c:pt idx="6">
                  <c:v>6.7413677535553651</c:v>
                </c:pt>
                <c:pt idx="9">
                  <c:v>13.059361908741092</c:v>
                </c:pt>
                <c:pt idx="10">
                  <c:v>17.49997335071663</c:v>
                </c:pt>
                <c:pt idx="11">
                  <c:v>8.3954978494789536</c:v>
                </c:pt>
                <c:pt idx="12">
                  <c:v>3.5084601414572236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DE-43B7-A748-057DACAB3C41}"/>
            </c:ext>
          </c:extLst>
        </c:ser>
        <c:ser>
          <c:idx val="6"/>
          <c:order val="3"/>
          <c:tx>
            <c:strRef>
              <c:f>'Roll Stiffness'!$P$17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'Roll Stiffness'!$Q$23:$AC$23</c:f>
              <c:numCache>
                <c:formatCode>0.00</c:formatCode>
                <c:ptCount val="13"/>
                <c:pt idx="4">
                  <c:v>9.619194458781104</c:v>
                </c:pt>
                <c:pt idx="5">
                  <c:v>20.81142081712154</c:v>
                </c:pt>
                <c:pt idx="8">
                  <c:v>7.7731531944072003</c:v>
                </c:pt>
                <c:pt idx="9">
                  <c:v>7.8861570302811472</c:v>
                </c:pt>
                <c:pt idx="10">
                  <c:v>3.2518023480812497</c:v>
                </c:pt>
                <c:pt idx="11">
                  <c:v>17.742468175138441</c:v>
                </c:pt>
                <c:pt idx="12">
                  <c:v>6.4367393765327456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9DE-43B7-A748-057DACAB3C41}"/>
            </c:ext>
          </c:extLst>
        </c:ser>
        <c:ser>
          <c:idx val="7"/>
          <c:order val="4"/>
          <c:tx>
            <c:strRef>
              <c:f>'Roll Stiffness'!$AE$7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'Roll Stiffness'!$AF$13:$AR$13</c:f>
              <c:numCache>
                <c:formatCode>0.00</c:formatCode>
                <c:ptCount val="13"/>
                <c:pt idx="0">
                  <c:v>24.089168276358489</c:v>
                </c:pt>
                <c:pt idx="1">
                  <c:v>17.841051720768203</c:v>
                </c:pt>
                <c:pt idx="2">
                  <c:v>13.580021864748796</c:v>
                </c:pt>
                <c:pt idx="3">
                  <c:v>16.676640253313757</c:v>
                </c:pt>
                <c:pt idx="4">
                  <c:v>5.9805240124846142</c:v>
                </c:pt>
                <c:pt idx="5">
                  <c:v>7.1467926811046354</c:v>
                </c:pt>
                <c:pt idx="6">
                  <c:v>5.6831667660833878</c:v>
                </c:pt>
                <c:pt idx="7">
                  <c:v>14.256648712805012</c:v>
                </c:pt>
                <c:pt idx="8">
                  <c:v>15.039225192340265</c:v>
                </c:pt>
                <c:pt idx="9">
                  <c:v>13.845980925903733</c:v>
                </c:pt>
                <c:pt idx="11">
                  <c:v>9.8752435325947836</c:v>
                </c:pt>
                <c:pt idx="12">
                  <c:v>6.4714928334253399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9DE-43B7-A748-057DACAB3C41}"/>
            </c:ext>
          </c:extLst>
        </c:ser>
        <c:ser>
          <c:idx val="8"/>
          <c:order val="5"/>
          <c:tx>
            <c:strRef>
              <c:f>'Roll Stiffness'!$AE$17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'Roll Stiffness'!$AF$23:$AR$23</c:f>
              <c:numCache>
                <c:formatCode>0.00</c:formatCode>
                <c:ptCount val="13"/>
                <c:pt idx="0">
                  <c:v>18.55436649764777</c:v>
                </c:pt>
                <c:pt idx="1">
                  <c:v>8.5673590932051074</c:v>
                </c:pt>
                <c:pt idx="2">
                  <c:v>18.745908044834504</c:v>
                </c:pt>
                <c:pt idx="3">
                  <c:v>11.656930638846498</c:v>
                </c:pt>
                <c:pt idx="4">
                  <c:v>15.967387182370858</c:v>
                </c:pt>
                <c:pt idx="5">
                  <c:v>8.5053879483181163</c:v>
                </c:pt>
                <c:pt idx="6">
                  <c:v>7.2234279458219168</c:v>
                </c:pt>
                <c:pt idx="7">
                  <c:v>17.323037322128833</c:v>
                </c:pt>
                <c:pt idx="8">
                  <c:v>4.4008195680453976</c:v>
                </c:pt>
                <c:pt idx="9">
                  <c:v>6.0186471465917775</c:v>
                </c:pt>
                <c:pt idx="10">
                  <c:v>11.625434960303659</c:v>
                </c:pt>
                <c:pt idx="11">
                  <c:v>35.645066422071878</c:v>
                </c:pt>
                <c:pt idx="12">
                  <c:v>11.040120097072283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9DE-43B7-A748-057DACAB3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'T1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'T1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'T1 Frequency'!$B$9:$N$9</c:f>
              <c:numCache>
                <c:formatCode>0.000</c:formatCode>
                <c:ptCount val="13"/>
                <c:pt idx="0">
                  <c:v>7280.5575757575762</c:v>
                </c:pt>
                <c:pt idx="1">
                  <c:v>7219.68</c:v>
                </c:pt>
                <c:pt idx="2">
                  <c:v>7247.6571428571433</c:v>
                </c:pt>
                <c:pt idx="3">
                  <c:v>7254.2620689655168</c:v>
                </c:pt>
                <c:pt idx="4">
                  <c:v>7278.5379310344824</c:v>
                </c:pt>
                <c:pt idx="5">
                  <c:v>7273.6533333333336</c:v>
                </c:pt>
                <c:pt idx="6">
                  <c:v>7267.884057971014</c:v>
                </c:pt>
                <c:pt idx="7">
                  <c:v>7258.1419354838708</c:v>
                </c:pt>
                <c:pt idx="8">
                  <c:v>7270.0072727272727</c:v>
                </c:pt>
                <c:pt idx="9">
                  <c:v>7250.964705882353</c:v>
                </c:pt>
                <c:pt idx="10">
                  <c:v>7268.1454545454544</c:v>
                </c:pt>
                <c:pt idx="11">
                  <c:v>7236.5333333333338</c:v>
                </c:pt>
                <c:pt idx="12">
                  <c:v>7241.7142857142853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76-4D94-8792-BB73564582C8}"/>
            </c:ext>
          </c:extLst>
        </c:ser>
        <c:ser>
          <c:idx val="1"/>
          <c:order val="1"/>
          <c:tx>
            <c:strRef>
              <c:f>'T1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'T1 Frequency'!$B$19:$N$19</c:f>
              <c:numCache>
                <c:formatCode>0.000</c:formatCode>
                <c:ptCount val="13"/>
                <c:pt idx="0">
                  <c:v>7290.6424242424246</c:v>
                </c:pt>
                <c:pt idx="1">
                  <c:v>7198.2857142857147</c:v>
                </c:pt>
                <c:pt idx="2">
                  <c:v>7297.4857142857145</c:v>
                </c:pt>
                <c:pt idx="3">
                  <c:v>7257.8</c:v>
                </c:pt>
                <c:pt idx="4">
                  <c:v>7224.8</c:v>
                </c:pt>
                <c:pt idx="5">
                  <c:v>7219.272727272727</c:v>
                </c:pt>
                <c:pt idx="6">
                  <c:v>7227.136842105263</c:v>
                </c:pt>
                <c:pt idx="7">
                  <c:v>7206.3466666666664</c:v>
                </c:pt>
                <c:pt idx="8">
                  <c:v>7257.8666666666668</c:v>
                </c:pt>
                <c:pt idx="9">
                  <c:v>7197.2444444444445</c:v>
                </c:pt>
                <c:pt idx="10">
                  <c:v>7197.2387096774191</c:v>
                </c:pt>
                <c:pt idx="11">
                  <c:v>7165.0666666666666</c:v>
                </c:pt>
                <c:pt idx="12">
                  <c:v>7201.9733333333334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76-4D94-8792-BB73564582C8}"/>
            </c:ext>
          </c:extLst>
        </c:ser>
        <c:ser>
          <c:idx val="5"/>
          <c:order val="2"/>
          <c:tx>
            <c:strRef>
              <c:f>'T1 Frequency'!$P$7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FE76-4D94-8792-BB73564582C8}"/>
              </c:ext>
            </c:extLst>
          </c:dPt>
          <c:val>
            <c:numRef>
              <c:f>'T1 Frequency'!$Q$9:$AC$9</c:f>
              <c:numCache>
                <c:formatCode>0.000</c:formatCode>
                <c:ptCount val="13"/>
                <c:pt idx="4">
                  <c:v>7240.8</c:v>
                </c:pt>
                <c:pt idx="5">
                  <c:v>7252.0941176470587</c:v>
                </c:pt>
                <c:pt idx="6">
                  <c:v>7265.9076923076927</c:v>
                </c:pt>
                <c:pt idx="9">
                  <c:v>7245.0666666666666</c:v>
                </c:pt>
                <c:pt idx="10">
                  <c:v>7265.9428571428571</c:v>
                </c:pt>
                <c:pt idx="11">
                  <c:v>7249.6888888888889</c:v>
                </c:pt>
                <c:pt idx="12">
                  <c:v>7215.626666666667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76-4D94-8792-BB73564582C8}"/>
            </c:ext>
          </c:extLst>
        </c:ser>
        <c:ser>
          <c:idx val="6"/>
          <c:order val="3"/>
          <c:tx>
            <c:strRef>
              <c:f>'T1 Frequency'!$P$17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'T1 Frequency'!$Q$19:$AC$19</c:f>
              <c:numCache>
                <c:formatCode>0.000</c:formatCode>
                <c:ptCount val="13"/>
                <c:pt idx="4">
                  <c:v>7252.32</c:v>
                </c:pt>
                <c:pt idx="5">
                  <c:v>7244.8421052631575</c:v>
                </c:pt>
                <c:pt idx="6">
                  <c:v>7311.2</c:v>
                </c:pt>
                <c:pt idx="8">
                  <c:v>7337.2</c:v>
                </c:pt>
                <c:pt idx="9">
                  <c:v>7342.8444444444449</c:v>
                </c:pt>
                <c:pt idx="10">
                  <c:v>7298.8266666666668</c:v>
                </c:pt>
                <c:pt idx="11">
                  <c:v>7278.1894736842105</c:v>
                </c:pt>
                <c:pt idx="12">
                  <c:v>7253.6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E76-4D94-8792-BB73564582C8}"/>
            </c:ext>
          </c:extLst>
        </c:ser>
        <c:ser>
          <c:idx val="7"/>
          <c:order val="4"/>
          <c:tx>
            <c:strRef>
              <c:f>'T1 Frequency'!$AE$7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'T1 Frequency'!$AF$9:$AR$9</c:f>
              <c:numCache>
                <c:formatCode>0.000</c:formatCode>
                <c:ptCount val="13"/>
                <c:pt idx="0">
                  <c:v>7241.6533333333336</c:v>
                </c:pt>
                <c:pt idx="1">
                  <c:v>7263.4909090909086</c:v>
                </c:pt>
                <c:pt idx="2">
                  <c:v>7267.68</c:v>
                </c:pt>
                <c:pt idx="3">
                  <c:v>7285.1870967741934</c:v>
                </c:pt>
                <c:pt idx="4">
                  <c:v>7244.5333333333338</c:v>
                </c:pt>
                <c:pt idx="5">
                  <c:v>7256</c:v>
                </c:pt>
                <c:pt idx="6">
                  <c:v>7276.8</c:v>
                </c:pt>
                <c:pt idx="7">
                  <c:v>7235.68</c:v>
                </c:pt>
                <c:pt idx="8">
                  <c:v>7270.666666666667</c:v>
                </c:pt>
                <c:pt idx="9">
                  <c:v>7255.4285714285716</c:v>
                </c:pt>
                <c:pt idx="10">
                  <c:v>7294.56</c:v>
                </c:pt>
                <c:pt idx="11">
                  <c:v>7214.4888888888891</c:v>
                </c:pt>
                <c:pt idx="12">
                  <c:v>7219.2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E76-4D94-8792-BB73564582C8}"/>
            </c:ext>
          </c:extLst>
        </c:ser>
        <c:ser>
          <c:idx val="8"/>
          <c:order val="5"/>
          <c:tx>
            <c:strRef>
              <c:f>'T1 Frequency'!$AE$17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'T1 Frequency'!$AF$19:$AR$19</c:f>
              <c:numCache>
                <c:formatCode>0.000</c:formatCode>
                <c:ptCount val="13"/>
                <c:pt idx="0">
                  <c:v>7211.6</c:v>
                </c:pt>
                <c:pt idx="1">
                  <c:v>7114.545454545455</c:v>
                </c:pt>
                <c:pt idx="2">
                  <c:v>7250</c:v>
                </c:pt>
                <c:pt idx="3">
                  <c:v>7202.4</c:v>
                </c:pt>
                <c:pt idx="4">
                  <c:v>7185.9428571428571</c:v>
                </c:pt>
                <c:pt idx="5">
                  <c:v>7191.0769230769229</c:v>
                </c:pt>
                <c:pt idx="6">
                  <c:v>7164.5565217391304</c:v>
                </c:pt>
                <c:pt idx="7">
                  <c:v>7174.5142857142855</c:v>
                </c:pt>
                <c:pt idx="8">
                  <c:v>7213.9809523809527</c:v>
                </c:pt>
                <c:pt idx="9">
                  <c:v>7228</c:v>
                </c:pt>
                <c:pt idx="10">
                  <c:v>7207.0933333333332</c:v>
                </c:pt>
                <c:pt idx="11">
                  <c:v>7194.72</c:v>
                </c:pt>
                <c:pt idx="12">
                  <c:v>7217.76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E76-4D94-8792-BB73564582C8}"/>
            </c:ext>
          </c:extLst>
        </c:ser>
        <c:ser>
          <c:idx val="3"/>
          <c:order val="6"/>
          <c:tx>
            <c:strRef>
              <c:f>'T1 Frequency'!$A$25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'T1 Frequency'!$B$25:$N$25</c:f>
              <c:numCache>
                <c:formatCode>General</c:formatCode>
                <c:ptCount val="13"/>
                <c:pt idx="0">
                  <c:v>7612</c:v>
                </c:pt>
                <c:pt idx="1">
                  <c:v>7612</c:v>
                </c:pt>
                <c:pt idx="2">
                  <c:v>7612</c:v>
                </c:pt>
                <c:pt idx="3">
                  <c:v>7612</c:v>
                </c:pt>
                <c:pt idx="4">
                  <c:v>7612</c:v>
                </c:pt>
                <c:pt idx="5">
                  <c:v>7612</c:v>
                </c:pt>
                <c:pt idx="6">
                  <c:v>7612</c:v>
                </c:pt>
                <c:pt idx="7">
                  <c:v>7612</c:v>
                </c:pt>
                <c:pt idx="8">
                  <c:v>7612</c:v>
                </c:pt>
                <c:pt idx="9">
                  <c:v>7612</c:v>
                </c:pt>
                <c:pt idx="10">
                  <c:v>7612</c:v>
                </c:pt>
                <c:pt idx="11">
                  <c:v>7612</c:v>
                </c:pt>
                <c:pt idx="12">
                  <c:v>7612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E76-4D94-8792-BB73564582C8}"/>
            </c:ext>
          </c:extLst>
        </c:ser>
        <c:ser>
          <c:idx val="4"/>
          <c:order val="7"/>
          <c:tx>
            <c:strRef>
              <c:f>'T1 Frequency'!$A$26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'T1 Frequency'!$B$26:$N$26</c:f>
              <c:numCache>
                <c:formatCode>General</c:formatCode>
                <c:ptCount val="13"/>
                <c:pt idx="0">
                  <c:v>6620</c:v>
                </c:pt>
                <c:pt idx="1">
                  <c:v>6620</c:v>
                </c:pt>
                <c:pt idx="2">
                  <c:v>6620</c:v>
                </c:pt>
                <c:pt idx="3">
                  <c:v>6620</c:v>
                </c:pt>
                <c:pt idx="4">
                  <c:v>6620</c:v>
                </c:pt>
                <c:pt idx="5">
                  <c:v>6620</c:v>
                </c:pt>
                <c:pt idx="6">
                  <c:v>6620</c:v>
                </c:pt>
                <c:pt idx="7">
                  <c:v>6620</c:v>
                </c:pt>
                <c:pt idx="8">
                  <c:v>6620</c:v>
                </c:pt>
                <c:pt idx="9">
                  <c:v>6620</c:v>
                </c:pt>
                <c:pt idx="10">
                  <c:v>6620</c:v>
                </c:pt>
                <c:pt idx="11">
                  <c:v>6620</c:v>
                </c:pt>
                <c:pt idx="12">
                  <c:v>6620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E76-4D94-8792-BB73564582C8}"/>
            </c:ext>
          </c:extLst>
        </c:ser>
        <c:ser>
          <c:idx val="2"/>
          <c:order val="8"/>
          <c:tx>
            <c:strRef>
              <c:f>'T1 Frequency'!$A$24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'T1 Frequency'!$B$24:$N$24</c:f>
              <c:numCache>
                <c:formatCode>General</c:formatCode>
                <c:ptCount val="13"/>
                <c:pt idx="0">
                  <c:v>7228</c:v>
                </c:pt>
                <c:pt idx="1">
                  <c:v>7228</c:v>
                </c:pt>
                <c:pt idx="2">
                  <c:v>7228</c:v>
                </c:pt>
                <c:pt idx="3">
                  <c:v>7228</c:v>
                </c:pt>
                <c:pt idx="4">
                  <c:v>7228</c:v>
                </c:pt>
                <c:pt idx="5">
                  <c:v>7228</c:v>
                </c:pt>
                <c:pt idx="6">
                  <c:v>7228</c:v>
                </c:pt>
                <c:pt idx="7">
                  <c:v>7228</c:v>
                </c:pt>
                <c:pt idx="8">
                  <c:v>7228</c:v>
                </c:pt>
                <c:pt idx="9">
                  <c:v>7228</c:v>
                </c:pt>
                <c:pt idx="10">
                  <c:v>7228</c:v>
                </c:pt>
                <c:pt idx="11">
                  <c:v>7228</c:v>
                </c:pt>
                <c:pt idx="12">
                  <c:v>7228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E76-4D94-8792-BB7356458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65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'T1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'T1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'T1 Frequency'!$B$10:$N$10</c:f>
              <c:numCache>
                <c:formatCode>0.000</c:formatCode>
                <c:ptCount val="13"/>
                <c:pt idx="0">
                  <c:v>68.88222110480406</c:v>
                </c:pt>
                <c:pt idx="1">
                  <c:v>78.465443722608526</c:v>
                </c:pt>
                <c:pt idx="2">
                  <c:v>55.637513596984725</c:v>
                </c:pt>
                <c:pt idx="3">
                  <c:v>71.917875684087605</c:v>
                </c:pt>
                <c:pt idx="4">
                  <c:v>67.427020289599724</c:v>
                </c:pt>
                <c:pt idx="5">
                  <c:v>77.705176239517087</c:v>
                </c:pt>
                <c:pt idx="6">
                  <c:v>72.751795357029224</c:v>
                </c:pt>
                <c:pt idx="7">
                  <c:v>78.149078208261642</c:v>
                </c:pt>
                <c:pt idx="8">
                  <c:v>73.69249546948619</c:v>
                </c:pt>
                <c:pt idx="9">
                  <c:v>79.627898988044777</c:v>
                </c:pt>
                <c:pt idx="10">
                  <c:v>63.574639688557617</c:v>
                </c:pt>
                <c:pt idx="11">
                  <c:v>86.893551626081845</c:v>
                </c:pt>
                <c:pt idx="12">
                  <c:v>85.067073469673119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40-4703-B18F-9134B926AE14}"/>
            </c:ext>
          </c:extLst>
        </c:ser>
        <c:ser>
          <c:idx val="1"/>
          <c:order val="1"/>
          <c:tx>
            <c:strRef>
              <c:f>'T1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'T1 Frequency'!$B$20:$N$20</c:f>
              <c:numCache>
                <c:formatCode>0.000</c:formatCode>
                <c:ptCount val="13"/>
                <c:pt idx="0">
                  <c:v>72.451830214317496</c:v>
                </c:pt>
                <c:pt idx="1">
                  <c:v>88.754311737538259</c:v>
                </c:pt>
                <c:pt idx="2">
                  <c:v>57.811748973091419</c:v>
                </c:pt>
                <c:pt idx="3">
                  <c:v>82.16418598829722</c:v>
                </c:pt>
                <c:pt idx="4">
                  <c:v>95.13664538422637</c:v>
                </c:pt>
                <c:pt idx="5">
                  <c:v>109.22133987567116</c:v>
                </c:pt>
                <c:pt idx="6">
                  <c:v>106.7365456152162</c:v>
                </c:pt>
                <c:pt idx="7">
                  <c:v>115.36478395973387</c:v>
                </c:pt>
                <c:pt idx="8">
                  <c:v>99.989497730298595</c:v>
                </c:pt>
                <c:pt idx="9">
                  <c:v>103.61535132602633</c:v>
                </c:pt>
                <c:pt idx="10">
                  <c:v>97.025440757403558</c:v>
                </c:pt>
                <c:pt idx="11">
                  <c:v>126.97709296231773</c:v>
                </c:pt>
                <c:pt idx="12">
                  <c:v>96.847208707592046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40-4703-B18F-9134B926AE14}"/>
            </c:ext>
          </c:extLst>
        </c:ser>
        <c:ser>
          <c:idx val="5"/>
          <c:order val="2"/>
          <c:tx>
            <c:strRef>
              <c:f>'T1 Frequency'!$P$7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8440-4703-B18F-9134B926AE14}"/>
              </c:ext>
            </c:extLst>
          </c:dPt>
          <c:val>
            <c:numRef>
              <c:f>'T1 Frequency'!$Q$10:$AC$10</c:f>
              <c:numCache>
                <c:formatCode>0.000</c:formatCode>
                <c:ptCount val="13"/>
                <c:pt idx="4">
                  <c:v>78.648930299706819</c:v>
                </c:pt>
                <c:pt idx="5">
                  <c:v>75.999941029020263</c:v>
                </c:pt>
                <c:pt idx="6">
                  <c:v>82.731818825370013</c:v>
                </c:pt>
                <c:pt idx="9">
                  <c:v>72.004003892676494</c:v>
                </c:pt>
                <c:pt idx="10">
                  <c:v>57.21555623933407</c:v>
                </c:pt>
                <c:pt idx="11">
                  <c:v>82.227369680625543</c:v>
                </c:pt>
                <c:pt idx="12">
                  <c:v>78.010874732799792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40-4703-B18F-9134B926AE14}"/>
            </c:ext>
          </c:extLst>
        </c:ser>
        <c:ser>
          <c:idx val="6"/>
          <c:order val="3"/>
          <c:tx>
            <c:strRef>
              <c:f>'T1 Frequency'!$P$17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'T1 Frequency'!$Q$20:$AC$20</c:f>
              <c:numCache>
                <c:formatCode>0.000</c:formatCode>
                <c:ptCount val="13"/>
                <c:pt idx="4">
                  <c:v>83.485580564323527</c:v>
                </c:pt>
                <c:pt idx="5">
                  <c:v>103.51753020310376</c:v>
                </c:pt>
                <c:pt idx="6">
                  <c:v>70.316833993412587</c:v>
                </c:pt>
                <c:pt idx="8">
                  <c:v>101.15364926434279</c:v>
                </c:pt>
                <c:pt idx="9">
                  <c:v>130.92341968769986</c:v>
                </c:pt>
                <c:pt idx="10">
                  <c:v>106.69030368735905</c:v>
                </c:pt>
                <c:pt idx="11">
                  <c:v>104.02253179989646</c:v>
                </c:pt>
                <c:pt idx="12">
                  <c:v>111.22511868740361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40-4703-B18F-9134B926AE14}"/>
            </c:ext>
          </c:extLst>
        </c:ser>
        <c:ser>
          <c:idx val="7"/>
          <c:order val="4"/>
          <c:tx>
            <c:strRef>
              <c:f>'T1 Frequency'!$AE$7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'T1 Frequency'!$AF$10:$AR$10</c:f>
              <c:numCache>
                <c:formatCode>0.000</c:formatCode>
                <c:ptCount val="13"/>
                <c:pt idx="0">
                  <c:v>84.036268446513063</c:v>
                </c:pt>
                <c:pt idx="1">
                  <c:v>105.89457943096969</c:v>
                </c:pt>
                <c:pt idx="2">
                  <c:v>92.238696558749837</c:v>
                </c:pt>
                <c:pt idx="3">
                  <c:v>53.220783350844982</c:v>
                </c:pt>
                <c:pt idx="4">
                  <c:v>103.48101711886484</c:v>
                </c:pt>
                <c:pt idx="5">
                  <c:v>66.459086110044268</c:v>
                </c:pt>
                <c:pt idx="6">
                  <c:v>86.4206635732275</c:v>
                </c:pt>
                <c:pt idx="7">
                  <c:v>92.238696558749865</c:v>
                </c:pt>
                <c:pt idx="8">
                  <c:v>78.467370321224678</c:v>
                </c:pt>
                <c:pt idx="9">
                  <c:v>81.030722704280649</c:v>
                </c:pt>
                <c:pt idx="10">
                  <c:v>45.180888139358473</c:v>
                </c:pt>
                <c:pt idx="11">
                  <c:v>82.291229573062452</c:v>
                </c:pt>
                <c:pt idx="12">
                  <c:v>81.620052140343574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40-4703-B18F-9134B926AE14}"/>
            </c:ext>
          </c:extLst>
        </c:ser>
        <c:ser>
          <c:idx val="8"/>
          <c:order val="5"/>
          <c:tx>
            <c:strRef>
              <c:f>'T1 Frequency'!$AE$17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'T1 Frequency'!$AF$20:$AR$20</c:f>
              <c:numCache>
                <c:formatCode>0.000</c:formatCode>
                <c:ptCount val="13"/>
                <c:pt idx="0">
                  <c:v>68.11932940050626</c:v>
                </c:pt>
                <c:pt idx="1">
                  <c:v>88.135799717930738</c:v>
                </c:pt>
                <c:pt idx="2">
                  <c:v>67.276869837930732</c:v>
                </c:pt>
                <c:pt idx="3">
                  <c:v>80.197850582763436</c:v>
                </c:pt>
                <c:pt idx="4">
                  <c:v>90.925656160624769</c:v>
                </c:pt>
                <c:pt idx="5">
                  <c:v>74.45390933580731</c:v>
                </c:pt>
                <c:pt idx="6">
                  <c:v>94.012894907284917</c:v>
                </c:pt>
                <c:pt idx="7">
                  <c:v>89.141922806591509</c:v>
                </c:pt>
                <c:pt idx="8">
                  <c:v>115.37113865130931</c:v>
                </c:pt>
                <c:pt idx="9">
                  <c:v>127.65912056656894</c:v>
                </c:pt>
                <c:pt idx="10">
                  <c:v>111.65888852835404</c:v>
                </c:pt>
                <c:pt idx="11">
                  <c:v>122.52507299942133</c:v>
                </c:pt>
                <c:pt idx="12">
                  <c:v>96.740924569111286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440-4703-B18F-9134B926AE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'T1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'T1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'T1 Frequency'!$B$13:$N$13</c:f>
              <c:numCache>
                <c:formatCode>0.00</c:formatCode>
                <c:ptCount val="13"/>
                <c:pt idx="0">
                  <c:v>1.6039089086966545</c:v>
                </c:pt>
                <c:pt idx="1">
                  <c:v>1.6666360008826797</c:v>
                </c:pt>
                <c:pt idx="2">
                  <c:v>2.1828369241540071</c:v>
                </c:pt>
                <c:pt idx="3">
                  <c:v>1.6580853630230141</c:v>
                </c:pt>
                <c:pt idx="4">
                  <c:v>1.6485086025023534</c:v>
                </c:pt>
                <c:pt idx="5">
                  <c:v>1.4514119609559104</c:v>
                </c:pt>
                <c:pt idx="6">
                  <c:v>1.576666437532517</c:v>
                </c:pt>
                <c:pt idx="7">
                  <c:v>1.5093292317243674</c:v>
                </c:pt>
                <c:pt idx="8">
                  <c:v>1.5469360215217391</c:v>
                </c:pt>
                <c:pt idx="9">
                  <c:v>1.5113433805064242</c:v>
                </c:pt>
                <c:pt idx="10">
                  <c:v>1.8028915677647364</c:v>
                </c:pt>
                <c:pt idx="11">
                  <c:v>1.4403319143188169</c:v>
                </c:pt>
                <c:pt idx="12">
                  <c:v>1.4509558915597882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6B-4E3B-870F-6EECE564FE21}"/>
            </c:ext>
          </c:extLst>
        </c:ser>
        <c:ser>
          <c:idx val="1"/>
          <c:order val="1"/>
          <c:tx>
            <c:strRef>
              <c:f>'T1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'T1 Frequency'!$B$23:$N$23</c:f>
              <c:numCache>
                <c:formatCode>0.00</c:formatCode>
                <c:ptCount val="13"/>
                <c:pt idx="0">
                  <c:v>1.478488419165201</c:v>
                </c:pt>
                <c:pt idx="1">
                  <c:v>1.5537809848897239</c:v>
                </c:pt>
                <c:pt idx="2">
                  <c:v>1.8134392593258553</c:v>
                </c:pt>
                <c:pt idx="3">
                  <c:v>1.436960218695321</c:v>
                </c:pt>
                <c:pt idx="4">
                  <c:v>1.3566451302272406</c:v>
                </c:pt>
                <c:pt idx="5">
                  <c:v>1.1985669747148995</c:v>
                </c:pt>
                <c:pt idx="6">
                  <c:v>1.20190997899371</c:v>
                </c:pt>
                <c:pt idx="7">
                  <c:v>1.1720888570724786</c:v>
                </c:pt>
                <c:pt idx="8">
                  <c:v>1.1805684309250695</c:v>
                </c:pt>
                <c:pt idx="9">
                  <c:v>1.3342796224937898</c:v>
                </c:pt>
                <c:pt idx="10">
                  <c:v>1.4249228074783138</c:v>
                </c:pt>
                <c:pt idx="11">
                  <c:v>1.1732649905758126</c:v>
                </c:pt>
                <c:pt idx="12">
                  <c:v>1.4112493006196603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6B-4E3B-870F-6EECE564FE21}"/>
            </c:ext>
          </c:extLst>
        </c:ser>
        <c:ser>
          <c:idx val="5"/>
          <c:order val="2"/>
          <c:tx>
            <c:strRef>
              <c:f>'T1 Frequency'!$P$7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FA6B-4E3B-870F-6EECE564FE21}"/>
              </c:ext>
            </c:extLst>
          </c:dPt>
          <c:val>
            <c:numRef>
              <c:f>'T1 Frequency'!$Q$13:$AC$13</c:f>
              <c:numCache>
                <c:formatCode>0.00</c:formatCode>
                <c:ptCount val="13"/>
                <c:pt idx="4">
                  <c:v>1.573236061340233</c:v>
                </c:pt>
                <c:pt idx="5">
                  <c:v>1.5785357965629327</c:v>
                </c:pt>
                <c:pt idx="6">
                  <c:v>1.3944345017678446</c:v>
                </c:pt>
                <c:pt idx="9">
                  <c:v>1.6986709696507776</c:v>
                </c:pt>
                <c:pt idx="10">
                  <c:v>2.016101713140027</c:v>
                </c:pt>
                <c:pt idx="11">
                  <c:v>1.4687368796964735</c:v>
                </c:pt>
                <c:pt idx="12">
                  <c:v>1.6936670034401293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6B-4E3B-870F-6EECE564FE21}"/>
            </c:ext>
          </c:extLst>
        </c:ser>
        <c:ser>
          <c:idx val="6"/>
          <c:order val="3"/>
          <c:tx>
            <c:strRef>
              <c:f>'T1 Frequency'!$P$17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'T1 Frequency'!$Q$23:$AC$23</c:f>
              <c:numCache>
                <c:formatCode>0.00</c:formatCode>
                <c:ptCount val="13"/>
                <c:pt idx="4">
                  <c:v>1.4360962997790816</c:v>
                </c:pt>
                <c:pt idx="5">
                  <c:v>1.1822728447264612</c:v>
                </c:pt>
                <c:pt idx="6">
                  <c:v>1.4259269220804209</c:v>
                </c:pt>
                <c:pt idx="8">
                  <c:v>0.90555309339976087</c:v>
                </c:pt>
                <c:pt idx="9">
                  <c:v>0.6852747868374488</c:v>
                </c:pt>
                <c:pt idx="10">
                  <c:v>0.97844984504884858</c:v>
                </c:pt>
                <c:pt idx="11">
                  <c:v>1.0696737861816517</c:v>
                </c:pt>
                <c:pt idx="12">
                  <c:v>1.0740979023131068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A6B-4E3B-870F-6EECE564FE21}"/>
            </c:ext>
          </c:extLst>
        </c:ser>
        <c:ser>
          <c:idx val="7"/>
          <c:order val="4"/>
          <c:tx>
            <c:strRef>
              <c:f>'T1 Frequency'!$AE$7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'T1 Frequency'!$AF$13:$AR$13</c:f>
              <c:numCache>
                <c:formatCode>0.00</c:formatCode>
                <c:ptCount val="13"/>
                <c:pt idx="0">
                  <c:v>1.4689953655838592</c:v>
                </c:pt>
                <c:pt idx="1">
                  <c:v>1.0970315722857706</c:v>
                </c:pt>
                <c:pt idx="2">
                  <c:v>1.2443078405843513</c:v>
                </c:pt>
                <c:pt idx="3">
                  <c:v>2.0469002436596533</c:v>
                </c:pt>
                <c:pt idx="4">
                  <c:v>1.1836846244774561</c:v>
                </c:pt>
                <c:pt idx="5">
                  <c:v>1.7855597121840654</c:v>
                </c:pt>
                <c:pt idx="6">
                  <c:v>1.2929006641873027</c:v>
                </c:pt>
                <c:pt idx="7">
                  <c:v>1.3599498332037145</c:v>
                </c:pt>
                <c:pt idx="8">
                  <c:v>1.4500011573218463</c:v>
                </c:pt>
                <c:pt idx="9">
                  <c:v>1.4668157816006238</c:v>
                </c:pt>
                <c:pt idx="10">
                  <c:v>2.3419932119739788</c:v>
                </c:pt>
                <c:pt idx="11">
                  <c:v>1.6101801418103729</c:v>
                </c:pt>
                <c:pt idx="12">
                  <c:v>1.6041809567604406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A6B-4E3B-870F-6EECE564FE21}"/>
            </c:ext>
          </c:extLst>
        </c:ser>
        <c:ser>
          <c:idx val="8"/>
          <c:order val="5"/>
          <c:tx>
            <c:strRef>
              <c:f>'T1 Frequency'!$AE$17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'T1 Frequency'!$AF$23:$AR$23</c:f>
              <c:numCache>
                <c:formatCode>0.00</c:formatCode>
                <c:ptCount val="13"/>
                <c:pt idx="0">
                  <c:v>1.9593068199769248</c:v>
                </c:pt>
                <c:pt idx="1">
                  <c:v>1.8703918881551544</c:v>
                </c:pt>
                <c:pt idx="2">
                  <c:v>1.7935832472193103</c:v>
                </c:pt>
                <c:pt idx="3">
                  <c:v>1.7024562671094572</c:v>
                </c:pt>
                <c:pt idx="4">
                  <c:v>1.561924913339793</c:v>
                </c:pt>
                <c:pt idx="5">
                  <c:v>1.8844906004178592</c:v>
                </c:pt>
                <c:pt idx="6">
                  <c:v>1.5864613703688779</c:v>
                </c:pt>
                <c:pt idx="7">
                  <c:v>1.6359145824683554</c:v>
                </c:pt>
                <c:pt idx="8">
                  <c:v>1.1499671185009157</c:v>
                </c:pt>
                <c:pt idx="9">
                  <c:v>1.0026702317227174</c:v>
                </c:pt>
                <c:pt idx="10">
                  <c:v>1.2087608131135541</c:v>
                </c:pt>
                <c:pt idx="11">
                  <c:v>1.1352234275672717</c:v>
                </c:pt>
                <c:pt idx="12">
                  <c:v>1.3584047694257062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A6B-4E3B-870F-6EECE564FE21}"/>
            </c:ext>
          </c:extLst>
        </c:ser>
        <c:ser>
          <c:idx val="2"/>
          <c:order val="6"/>
          <c:tx>
            <c:strRef>
              <c:f>PSA!$A$30</c:f>
              <c:strCache>
                <c:ptCount val="1"/>
              </c:strCache>
            </c:strRef>
          </c:tx>
          <c:cat>
            <c:numRef>
              <c:f>PSA!$B$29:$N$29</c:f>
              <c:numCache>
                <c:formatCode>General</c:formatCode>
                <c:ptCount val="13"/>
              </c:numCache>
            </c:numRef>
          </c:cat>
          <c:val>
            <c:numRef>
              <c:f>PSA!$B$30:$N$30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C0-4F48-BA6B-46E187077F4F}"/>
            </c:ext>
          </c:extLst>
        </c:ser>
        <c:ser>
          <c:idx val="3"/>
          <c:order val="7"/>
          <c:tx>
            <c:strRef>
              <c:f>PSA!$A$31</c:f>
              <c:strCache>
                <c:ptCount val="1"/>
              </c:strCache>
            </c:strRef>
          </c:tx>
          <c:cat>
            <c:numRef>
              <c:f>PSA!$B$29:$N$29</c:f>
              <c:numCache>
                <c:formatCode>General</c:formatCode>
                <c:ptCount val="13"/>
              </c:numCache>
            </c:numRef>
          </c:cat>
          <c:val>
            <c:numRef>
              <c:f>PSA!$B$31:$N$31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C0-4F48-BA6B-46E187077F4F}"/>
            </c:ext>
          </c:extLst>
        </c:ser>
        <c:ser>
          <c:idx val="4"/>
          <c:order val="8"/>
          <c:tx>
            <c:strRef>
              <c:f>PSA!$A$32</c:f>
              <c:strCache>
                <c:ptCount val="1"/>
              </c:strCache>
            </c:strRef>
          </c:tx>
          <c:cat>
            <c:numRef>
              <c:f>PSA!$B$29:$N$29</c:f>
              <c:numCache>
                <c:formatCode>General</c:formatCode>
                <c:ptCount val="13"/>
              </c:numCache>
            </c:numRef>
          </c:cat>
          <c:val>
            <c:numRef>
              <c:f>PSA!$B$32:$N$32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C0-4F48-BA6B-46E187077F4F}"/>
            </c:ext>
          </c:extLst>
        </c:ser>
        <c:ser>
          <c:idx val="9"/>
          <c:order val="9"/>
          <c:tx>
            <c:strRef>
              <c:f>PSA!$A$33</c:f>
              <c:strCache>
                <c:ptCount val="1"/>
              </c:strCache>
            </c:strRef>
          </c:tx>
          <c:cat>
            <c:numRef>
              <c:f>PSA!$B$29:$N$29</c:f>
              <c:numCache>
                <c:formatCode>General</c:formatCode>
                <c:ptCount val="13"/>
              </c:numCache>
            </c:numRef>
          </c:cat>
          <c:val>
            <c:numRef>
              <c:f>PSA!$B$33:$N$33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C0-4F48-BA6B-46E187077F4F}"/>
            </c:ext>
          </c:extLst>
        </c:ser>
        <c:ser>
          <c:idx val="10"/>
          <c:order val="10"/>
          <c:tx>
            <c:strRef>
              <c:f>PSA!$A$30</c:f>
              <c:strCache>
                <c:ptCount val="1"/>
              </c:strCache>
            </c:strRef>
          </c:tx>
          <c:cat>
            <c:numRef>
              <c:f>PSA!$B$29:$N$29</c:f>
              <c:numCache>
                <c:formatCode>General</c:formatCode>
                <c:ptCount val="13"/>
              </c:numCache>
            </c:numRef>
          </c:cat>
          <c:val>
            <c:numRef>
              <c:f>PSA!$B$30:$N$30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6C0-4F48-BA6B-46E187077F4F}"/>
            </c:ext>
          </c:extLst>
        </c:ser>
        <c:ser>
          <c:idx val="11"/>
          <c:order val="11"/>
          <c:tx>
            <c:strRef>
              <c:f>PSA!$A$31</c:f>
              <c:strCache>
                <c:ptCount val="1"/>
              </c:strCache>
            </c:strRef>
          </c:tx>
          <c:cat>
            <c:numRef>
              <c:f>PSA!$B$29:$N$29</c:f>
              <c:numCache>
                <c:formatCode>General</c:formatCode>
                <c:ptCount val="13"/>
              </c:numCache>
            </c:numRef>
          </c:cat>
          <c:val>
            <c:numRef>
              <c:f>PSA!$B$31:$N$31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6C0-4F48-BA6B-46E187077F4F}"/>
            </c:ext>
          </c:extLst>
        </c:ser>
        <c:ser>
          <c:idx val="12"/>
          <c:order val="12"/>
          <c:tx>
            <c:strRef>
              <c:f>PSA!$A$32</c:f>
              <c:strCache>
                <c:ptCount val="1"/>
              </c:strCache>
            </c:strRef>
          </c:tx>
          <c:cat>
            <c:numRef>
              <c:f>PSA!$B$29:$N$29</c:f>
              <c:numCache>
                <c:formatCode>General</c:formatCode>
                <c:ptCount val="13"/>
              </c:numCache>
            </c:numRef>
          </c:cat>
          <c:val>
            <c:numRef>
              <c:f>PSA!$B$32:$N$32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6C0-4F48-BA6B-46E187077F4F}"/>
            </c:ext>
          </c:extLst>
        </c:ser>
        <c:ser>
          <c:idx val="13"/>
          <c:order val="13"/>
          <c:tx>
            <c:strRef>
              <c:f>PSA!$A$33</c:f>
              <c:strCache>
                <c:ptCount val="1"/>
              </c:strCache>
            </c:strRef>
          </c:tx>
          <c:cat>
            <c:numRef>
              <c:f>PSA!$B$29:$N$29</c:f>
              <c:numCache>
                <c:formatCode>General</c:formatCode>
                <c:ptCount val="13"/>
              </c:numCache>
            </c:numRef>
          </c:cat>
          <c:val>
            <c:numRef>
              <c:f>PSA!$B$33:$N$33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6C0-4F48-BA6B-46E187077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'T1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'T1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'T1 Gain'!$B$9:$N$9</c:f>
              <c:numCache>
                <c:formatCode>0.000</c:formatCode>
                <c:ptCount val="13"/>
                <c:pt idx="0">
                  <c:v>1.6137212121212121</c:v>
                </c:pt>
                <c:pt idx="1">
                  <c:v>1.6535399999999993</c:v>
                </c:pt>
                <c:pt idx="2">
                  <c:v>1.7083571428571434</c:v>
                </c:pt>
                <c:pt idx="3">
                  <c:v>1.5759586206896548</c:v>
                </c:pt>
                <c:pt idx="4">
                  <c:v>1.5445724137931038</c:v>
                </c:pt>
                <c:pt idx="5">
                  <c:v>1.5542133333333337</c:v>
                </c:pt>
                <c:pt idx="6">
                  <c:v>1.5529101449275373</c:v>
                </c:pt>
                <c:pt idx="7">
                  <c:v>1.5040129032258063</c:v>
                </c:pt>
                <c:pt idx="8">
                  <c:v>1.5616218181818176</c:v>
                </c:pt>
                <c:pt idx="9">
                  <c:v>1.5296882352941172</c:v>
                </c:pt>
                <c:pt idx="10">
                  <c:v>1.5784606060606055</c:v>
                </c:pt>
                <c:pt idx="11">
                  <c:v>1.5191238095238109</c:v>
                </c:pt>
                <c:pt idx="12">
                  <c:v>1.6120285714285718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F3-404A-BBD5-00D620F018FC}"/>
            </c:ext>
          </c:extLst>
        </c:ser>
        <c:ser>
          <c:idx val="1"/>
          <c:order val="1"/>
          <c:tx>
            <c:strRef>
              <c:f>'T1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'T1 Gain'!$B$19:$N$19</c:f>
              <c:numCache>
                <c:formatCode>0.000</c:formatCode>
                <c:ptCount val="13"/>
                <c:pt idx="0">
                  <c:v>1.3213878787878792</c:v>
                </c:pt>
                <c:pt idx="1">
                  <c:v>1.2574071428571425</c:v>
                </c:pt>
                <c:pt idx="2">
                  <c:v>1.4568285714285709</c:v>
                </c:pt>
                <c:pt idx="3">
                  <c:v>1.5825875</c:v>
                </c:pt>
                <c:pt idx="4">
                  <c:v>1.5482642857142868</c:v>
                </c:pt>
                <c:pt idx="5">
                  <c:v>1.3957272727272725</c:v>
                </c:pt>
                <c:pt idx="6">
                  <c:v>1.4182999999999992</c:v>
                </c:pt>
                <c:pt idx="7">
                  <c:v>1.3978400000000006</c:v>
                </c:pt>
                <c:pt idx="8">
                  <c:v>1.4530769230769232</c:v>
                </c:pt>
                <c:pt idx="9">
                  <c:v>1.4237333333333333</c:v>
                </c:pt>
                <c:pt idx="10">
                  <c:v>1.4485999999999999</c:v>
                </c:pt>
                <c:pt idx="11">
                  <c:v>1.3880380952380951</c:v>
                </c:pt>
                <c:pt idx="12">
                  <c:v>1.4928333333333335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F3-404A-BBD5-00D620F018FC}"/>
            </c:ext>
          </c:extLst>
        </c:ser>
        <c:ser>
          <c:idx val="5"/>
          <c:order val="2"/>
          <c:tx>
            <c:strRef>
              <c:f>'T1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C0F3-404A-BBD5-00D620F018FC}"/>
              </c:ext>
            </c:extLst>
          </c:dPt>
          <c:val>
            <c:numRef>
              <c:f>'T1 Gain'!$Q$9:$AC$9</c:f>
              <c:numCache>
                <c:formatCode>0.000</c:formatCode>
                <c:ptCount val="13"/>
                <c:pt idx="4">
                  <c:v>1.5183499999999996</c:v>
                </c:pt>
                <c:pt idx="5">
                  <c:v>1.498282352941176</c:v>
                </c:pt>
                <c:pt idx="6">
                  <c:v>1.5702461538461541</c:v>
                </c:pt>
                <c:pt idx="9">
                  <c:v>1.6412533333333337</c:v>
                </c:pt>
                <c:pt idx="10">
                  <c:v>1.664614285714286</c:v>
                </c:pt>
                <c:pt idx="11">
                  <c:v>1.5806111111111107</c:v>
                </c:pt>
                <c:pt idx="12">
                  <c:v>1.6654133333333334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0F3-404A-BBD5-00D620F018FC}"/>
            </c:ext>
          </c:extLst>
        </c:ser>
        <c:ser>
          <c:idx val="6"/>
          <c:order val="3"/>
          <c:tx>
            <c:strRef>
              <c:f>'T1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'T1 Gain'!$Q$19:$AC$19</c:f>
              <c:numCache>
                <c:formatCode>0.000</c:formatCode>
                <c:ptCount val="13"/>
                <c:pt idx="4">
                  <c:v>1.4796933333333335</c:v>
                </c:pt>
                <c:pt idx="5">
                  <c:v>1.5655263157894737</c:v>
                </c:pt>
                <c:pt idx="6">
                  <c:v>1.5825999999999998</c:v>
                </c:pt>
                <c:pt idx="8">
                  <c:v>1.5515875000000001</c:v>
                </c:pt>
                <c:pt idx="9">
                  <c:v>1.534466666666666</c:v>
                </c:pt>
                <c:pt idx="10">
                  <c:v>1.5342666666666669</c:v>
                </c:pt>
                <c:pt idx="11">
                  <c:v>1.4864736842105257</c:v>
                </c:pt>
                <c:pt idx="12">
                  <c:v>1.54532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0F3-404A-BBD5-00D620F018FC}"/>
            </c:ext>
          </c:extLst>
        </c:ser>
        <c:ser>
          <c:idx val="7"/>
          <c:order val="4"/>
          <c:tx>
            <c:strRef>
              <c:f>'T1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'T1 Gain'!$AF$9:$AR$9</c:f>
              <c:numCache>
                <c:formatCode>0.000</c:formatCode>
                <c:ptCount val="13"/>
                <c:pt idx="0">
                  <c:v>1.5518933333333336</c:v>
                </c:pt>
                <c:pt idx="1">
                  <c:v>1.5318363636363643</c:v>
                </c:pt>
                <c:pt idx="2">
                  <c:v>1.5859600000000003</c:v>
                </c:pt>
                <c:pt idx="3">
                  <c:v>1.6066967741935483</c:v>
                </c:pt>
                <c:pt idx="4">
                  <c:v>1.4579499999999996</c:v>
                </c:pt>
                <c:pt idx="5">
                  <c:v>1.5222625000000003</c:v>
                </c:pt>
                <c:pt idx="6">
                  <c:v>1.4935499999999993</c:v>
                </c:pt>
                <c:pt idx="7">
                  <c:v>1.52138</c:v>
                </c:pt>
                <c:pt idx="8">
                  <c:v>1.5183142857142855</c:v>
                </c:pt>
                <c:pt idx="9">
                  <c:v>1.5811333333333333</c:v>
                </c:pt>
                <c:pt idx="10">
                  <c:v>1.5256199999999998</c:v>
                </c:pt>
                <c:pt idx="11">
                  <c:v>1.5646222222222224</c:v>
                </c:pt>
                <c:pt idx="12">
                  <c:v>1.5419000000000005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0F3-404A-BBD5-00D620F018FC}"/>
            </c:ext>
          </c:extLst>
        </c:ser>
        <c:ser>
          <c:idx val="8"/>
          <c:order val="5"/>
          <c:tx>
            <c:strRef>
              <c:f>'T1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'T1 Gain'!$AF$19:$AR$19</c:f>
              <c:numCache>
                <c:formatCode>0.000</c:formatCode>
                <c:ptCount val="13"/>
                <c:pt idx="0">
                  <c:v>1.3458874999999997</c:v>
                </c:pt>
                <c:pt idx="1">
                  <c:v>1.3049272727272727</c:v>
                </c:pt>
                <c:pt idx="2">
                  <c:v>1.6032750000000004</c:v>
                </c:pt>
                <c:pt idx="3">
                  <c:v>1.6662117647058818</c:v>
                </c:pt>
                <c:pt idx="4">
                  <c:v>1.5220714285714279</c:v>
                </c:pt>
                <c:pt idx="5">
                  <c:v>1.4450769230769231</c:v>
                </c:pt>
                <c:pt idx="6">
                  <c:v>1.4608782608695654</c:v>
                </c:pt>
                <c:pt idx="7">
                  <c:v>1.4355999999999998</c:v>
                </c:pt>
                <c:pt idx="8">
                  <c:v>1.453685714285714</c:v>
                </c:pt>
                <c:pt idx="9">
                  <c:v>1.4310526315789476</c:v>
                </c:pt>
                <c:pt idx="10">
                  <c:v>1.4173600000000002</c:v>
                </c:pt>
                <c:pt idx="11">
                  <c:v>1.4047466666666668</c:v>
                </c:pt>
                <c:pt idx="12">
                  <c:v>1.5841733333333334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0F3-404A-BBD5-00D620F018FC}"/>
            </c:ext>
          </c:extLst>
        </c:ser>
        <c:ser>
          <c:idx val="3"/>
          <c:order val="6"/>
          <c:tx>
            <c:strRef>
              <c:f>'T1 Gain'!$A$25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'T1 Gain'!$B$25:$N$25</c:f>
              <c:numCache>
                <c:formatCode>General</c:formatCode>
                <c:ptCount val="13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  <c:pt idx="4">
                  <c:v>2.8</c:v>
                </c:pt>
                <c:pt idx="5">
                  <c:v>2.8</c:v>
                </c:pt>
                <c:pt idx="6">
                  <c:v>2.8</c:v>
                </c:pt>
                <c:pt idx="7">
                  <c:v>2.8</c:v>
                </c:pt>
                <c:pt idx="8">
                  <c:v>2.8</c:v>
                </c:pt>
                <c:pt idx="9">
                  <c:v>2.8</c:v>
                </c:pt>
                <c:pt idx="10">
                  <c:v>2.8</c:v>
                </c:pt>
                <c:pt idx="11">
                  <c:v>2.8</c:v>
                </c:pt>
                <c:pt idx="12">
                  <c:v>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0F3-404A-BBD5-00D620F018FC}"/>
            </c:ext>
          </c:extLst>
        </c:ser>
        <c:ser>
          <c:idx val="4"/>
          <c:order val="7"/>
          <c:tx>
            <c:strRef>
              <c:f>'T1 Gain'!$A$26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'T1 Gain'!$B$26:$N$26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0F3-404A-BBD5-00D620F018FC}"/>
            </c:ext>
          </c:extLst>
        </c:ser>
        <c:ser>
          <c:idx val="2"/>
          <c:order val="8"/>
          <c:tx>
            <c:strRef>
              <c:f>'T1 Gain'!$A$24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'T1 Gain'!$B$24:$N$24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0F3-404A-BBD5-00D620F01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3.5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  <c:majorUnit val="0.70000000000000007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'T1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'T1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'T1 Gain'!$B$10:$N$10</c:f>
              <c:numCache>
                <c:formatCode>0.000</c:formatCode>
                <c:ptCount val="13"/>
                <c:pt idx="0">
                  <c:v>0.19863097257682213</c:v>
                </c:pt>
                <c:pt idx="1">
                  <c:v>0.17963461343359657</c:v>
                </c:pt>
                <c:pt idx="2">
                  <c:v>0.1172139176227467</c:v>
                </c:pt>
                <c:pt idx="3">
                  <c:v>0.16536163550861999</c:v>
                </c:pt>
                <c:pt idx="4">
                  <c:v>0.15085279546757877</c:v>
                </c:pt>
                <c:pt idx="5">
                  <c:v>0.13497990774739588</c:v>
                </c:pt>
                <c:pt idx="6">
                  <c:v>0.15255311898449514</c:v>
                </c:pt>
                <c:pt idx="7">
                  <c:v>0.1483061937518218</c:v>
                </c:pt>
                <c:pt idx="8">
                  <c:v>0.18056489491054362</c:v>
                </c:pt>
                <c:pt idx="9">
                  <c:v>0.16313508535502771</c:v>
                </c:pt>
                <c:pt idx="10">
                  <c:v>0.11975648548911089</c:v>
                </c:pt>
                <c:pt idx="11">
                  <c:v>0.17302762427003815</c:v>
                </c:pt>
                <c:pt idx="12">
                  <c:v>0.18038260467652389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50-49BA-AB70-A5647951E5FA}"/>
            </c:ext>
          </c:extLst>
        </c:ser>
        <c:ser>
          <c:idx val="1"/>
          <c:order val="1"/>
          <c:tx>
            <c:strRef>
              <c:f>'T1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'T1 Gain'!$B$20:$N$20</c:f>
              <c:numCache>
                <c:formatCode>0.000</c:formatCode>
                <c:ptCount val="13"/>
                <c:pt idx="0">
                  <c:v>0.18080111657458833</c:v>
                </c:pt>
                <c:pt idx="1">
                  <c:v>0.14962114729675377</c:v>
                </c:pt>
                <c:pt idx="2">
                  <c:v>0.12738904877539184</c:v>
                </c:pt>
                <c:pt idx="3">
                  <c:v>0.1883487460994461</c:v>
                </c:pt>
                <c:pt idx="4">
                  <c:v>0.2506997002840351</c:v>
                </c:pt>
                <c:pt idx="5">
                  <c:v>0.18958858930412587</c:v>
                </c:pt>
                <c:pt idx="6">
                  <c:v>0.160177281084632</c:v>
                </c:pt>
                <c:pt idx="7">
                  <c:v>0.16515264771409999</c:v>
                </c:pt>
                <c:pt idx="8">
                  <c:v>0.14599427764089182</c:v>
                </c:pt>
                <c:pt idx="9">
                  <c:v>0.16605971195013433</c:v>
                </c:pt>
                <c:pt idx="10">
                  <c:v>0.13960940875523759</c:v>
                </c:pt>
                <c:pt idx="11">
                  <c:v>0.15233700514028969</c:v>
                </c:pt>
                <c:pt idx="12">
                  <c:v>0.20352729865435332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50-49BA-AB70-A5647951E5FA}"/>
            </c:ext>
          </c:extLst>
        </c:ser>
        <c:ser>
          <c:idx val="5"/>
          <c:order val="2"/>
          <c:tx>
            <c:strRef>
              <c:f>'T1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6150-49BA-AB70-A5647951E5FA}"/>
              </c:ext>
            </c:extLst>
          </c:dPt>
          <c:val>
            <c:numRef>
              <c:f>'T1 Gain'!$Q$10:$AC$10</c:f>
              <c:numCache>
                <c:formatCode>0.000</c:formatCode>
                <c:ptCount val="13"/>
                <c:pt idx="4">
                  <c:v>0.15290396066302755</c:v>
                </c:pt>
                <c:pt idx="5">
                  <c:v>0.17438631252021952</c:v>
                </c:pt>
                <c:pt idx="6">
                  <c:v>0.18602343860798354</c:v>
                </c:pt>
                <c:pt idx="9">
                  <c:v>0.17564499618458396</c:v>
                </c:pt>
                <c:pt idx="10">
                  <c:v>9.2755763578435568E-2</c:v>
                </c:pt>
                <c:pt idx="11">
                  <c:v>0.14465112578118014</c:v>
                </c:pt>
                <c:pt idx="12">
                  <c:v>0.16779919573731597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50-49BA-AB70-A5647951E5FA}"/>
            </c:ext>
          </c:extLst>
        </c:ser>
        <c:ser>
          <c:idx val="6"/>
          <c:order val="3"/>
          <c:tx>
            <c:strRef>
              <c:f>'T1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'T1 Gain'!$Q$20:$AC$20</c:f>
              <c:numCache>
                <c:formatCode>0.000</c:formatCode>
                <c:ptCount val="13"/>
                <c:pt idx="4">
                  <c:v>0.17705541759827617</c:v>
                </c:pt>
                <c:pt idx="5">
                  <c:v>0.2555631596209289</c:v>
                </c:pt>
                <c:pt idx="6">
                  <c:v>0.18973959598806853</c:v>
                </c:pt>
                <c:pt idx="8">
                  <c:v>0.17813831162784738</c:v>
                </c:pt>
                <c:pt idx="9">
                  <c:v>0.20860118391942739</c:v>
                </c:pt>
                <c:pt idx="10">
                  <c:v>0.17575815181073834</c:v>
                </c:pt>
                <c:pt idx="11">
                  <c:v>0.19422233596956748</c:v>
                </c:pt>
                <c:pt idx="12">
                  <c:v>0.21502502431363824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150-49BA-AB70-A5647951E5FA}"/>
            </c:ext>
          </c:extLst>
        </c:ser>
        <c:ser>
          <c:idx val="7"/>
          <c:order val="4"/>
          <c:tx>
            <c:strRef>
              <c:f>'T1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'T1 Gain'!$AF$10:$AR$10</c:f>
              <c:numCache>
                <c:formatCode>0.000</c:formatCode>
                <c:ptCount val="13"/>
                <c:pt idx="0">
                  <c:v>0.21731000234024431</c:v>
                </c:pt>
                <c:pt idx="1">
                  <c:v>0.1836943681102364</c:v>
                </c:pt>
                <c:pt idx="2">
                  <c:v>0.1904041844849704</c:v>
                </c:pt>
                <c:pt idx="3">
                  <c:v>0.16268291899392737</c:v>
                </c:pt>
                <c:pt idx="4">
                  <c:v>0.17377078463660611</c:v>
                </c:pt>
                <c:pt idx="5">
                  <c:v>0.15215479657326994</c:v>
                </c:pt>
                <c:pt idx="6">
                  <c:v>0.15253123939573726</c:v>
                </c:pt>
                <c:pt idx="7">
                  <c:v>0.14435555452579227</c:v>
                </c:pt>
                <c:pt idx="8">
                  <c:v>0.19910445240384264</c:v>
                </c:pt>
                <c:pt idx="9">
                  <c:v>0.20789651950071655</c:v>
                </c:pt>
                <c:pt idx="10">
                  <c:v>0.10274813469680837</c:v>
                </c:pt>
                <c:pt idx="11">
                  <c:v>0.20387700045157403</c:v>
                </c:pt>
                <c:pt idx="12">
                  <c:v>0.19752183663930828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150-49BA-AB70-A5647951E5FA}"/>
            </c:ext>
          </c:extLst>
        </c:ser>
        <c:ser>
          <c:idx val="8"/>
          <c:order val="5"/>
          <c:tx>
            <c:strRef>
              <c:f>'T1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'T1 Gain'!$AF$20:$AR$20</c:f>
              <c:numCache>
                <c:formatCode>0.000</c:formatCode>
                <c:ptCount val="13"/>
                <c:pt idx="0">
                  <c:v>0.16741625480645003</c:v>
                </c:pt>
                <c:pt idx="1">
                  <c:v>0.2486609959545143</c:v>
                </c:pt>
                <c:pt idx="2">
                  <c:v>0.19493335277810878</c:v>
                </c:pt>
                <c:pt idx="3">
                  <c:v>0.18695995841469012</c:v>
                </c:pt>
                <c:pt idx="4">
                  <c:v>0.23261402511261267</c:v>
                </c:pt>
                <c:pt idx="5">
                  <c:v>0.1876471345781347</c:v>
                </c:pt>
                <c:pt idx="6">
                  <c:v>0.19332706347180731</c:v>
                </c:pt>
                <c:pt idx="7">
                  <c:v>0.17335750110221929</c:v>
                </c:pt>
                <c:pt idx="8">
                  <c:v>0.13269262589546174</c:v>
                </c:pt>
                <c:pt idx="9">
                  <c:v>0.1739776439796322</c:v>
                </c:pt>
                <c:pt idx="10">
                  <c:v>0.16415579613709624</c:v>
                </c:pt>
                <c:pt idx="11">
                  <c:v>0.19142559724153668</c:v>
                </c:pt>
                <c:pt idx="12">
                  <c:v>0.23334578062037814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150-49BA-AB70-A5647951E5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0.8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'T1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'T1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'T1 Gain'!$B$13:$N$13</c:f>
              <c:numCache>
                <c:formatCode>0.00</c:formatCode>
                <c:ptCount val="13"/>
                <c:pt idx="0">
                  <c:v>1.9907583268431526</c:v>
                </c:pt>
                <c:pt idx="1">
                  <c:v>2.1273925221243601</c:v>
                </c:pt>
                <c:pt idx="2">
                  <c:v>3.1044176302689919</c:v>
                </c:pt>
                <c:pt idx="3">
                  <c:v>2.4674029852721153</c:v>
                </c:pt>
                <c:pt idx="4">
                  <c:v>2.7740676649171148</c:v>
                </c:pt>
                <c:pt idx="5">
                  <c:v>3.0764743371980381</c:v>
                </c:pt>
                <c:pt idx="6">
                  <c:v>2.7249303136157916</c:v>
                </c:pt>
                <c:pt idx="7">
                  <c:v>2.9128635021652594</c:v>
                </c:pt>
                <c:pt idx="8">
                  <c:v>2.2861183923776287</c:v>
                </c:pt>
                <c:pt idx="9">
                  <c:v>2.5956234612587639</c:v>
                </c:pt>
                <c:pt idx="10">
                  <c:v>3.4000646922526951</c:v>
                </c:pt>
                <c:pt idx="11">
                  <c:v>2.4675755213074537</c:v>
                </c:pt>
                <c:pt idx="12">
                  <c:v>2.1952808415234766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94-4473-8AD5-0989A7A4BD82}"/>
            </c:ext>
          </c:extLst>
        </c:ser>
        <c:ser>
          <c:idx val="1"/>
          <c:order val="1"/>
          <c:tx>
            <c:strRef>
              <c:f>'T1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'T1 Gain'!$B$23:$N$23</c:f>
              <c:numCache>
                <c:formatCode>0.00</c:formatCode>
                <c:ptCount val="13"/>
                <c:pt idx="0">
                  <c:v>2.7260379604313796</c:v>
                </c:pt>
                <c:pt idx="1">
                  <c:v>3.436664056771173</c:v>
                </c:pt>
                <c:pt idx="2">
                  <c:v>3.5146177307063611</c:v>
                </c:pt>
                <c:pt idx="3">
                  <c:v>2.154536067112474</c:v>
                </c:pt>
                <c:pt idx="4">
                  <c:v>1.6643228437150566</c:v>
                </c:pt>
                <c:pt idx="5">
                  <c:v>2.4689824994690355</c:v>
                </c:pt>
                <c:pt idx="6">
                  <c:v>2.8753557530004503</c:v>
                </c:pt>
                <c:pt idx="7">
                  <c:v>2.8300282988848688</c:v>
                </c:pt>
                <c:pt idx="8">
                  <c:v>3.0752873758430432</c:v>
                </c:pt>
                <c:pt idx="9">
                  <c:v>2.7625939498998657</c:v>
                </c:pt>
                <c:pt idx="10">
                  <c:v>3.226621118755844</c:v>
                </c:pt>
                <c:pt idx="11">
                  <c:v>3.0895577067471898</c:v>
                </c:pt>
                <c:pt idx="12">
                  <c:v>2.1408539547424605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94-4473-8AD5-0989A7A4BD82}"/>
            </c:ext>
          </c:extLst>
        </c:ser>
        <c:ser>
          <c:idx val="5"/>
          <c:order val="2"/>
          <c:tx>
            <c:strRef>
              <c:f>'T1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9694-4473-8AD5-0989A7A4BD82}"/>
              </c:ext>
            </c:extLst>
          </c:dPt>
          <c:val>
            <c:numRef>
              <c:f>'T1 Gain'!$Q$13:$AC$13</c:f>
              <c:numCache>
                <c:formatCode>0.00</c:formatCode>
                <c:ptCount val="13"/>
                <c:pt idx="4">
                  <c:v>2.794019623913957</c:v>
                </c:pt>
                <c:pt idx="5">
                  <c:v>2.4881877257576126</c:v>
                </c:pt>
                <c:pt idx="6">
                  <c:v>2.2035822570820716</c:v>
                </c:pt>
                <c:pt idx="9">
                  <c:v>2.1990315538677958</c:v>
                </c:pt>
                <c:pt idx="10">
                  <c:v>4.080198255732884</c:v>
                </c:pt>
                <c:pt idx="11">
                  <c:v>2.809953678326961</c:v>
                </c:pt>
                <c:pt idx="12">
                  <c:v>2.2538579752647201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94-4473-8AD5-0989A7A4BD82}"/>
            </c:ext>
          </c:extLst>
        </c:ser>
        <c:ser>
          <c:idx val="6"/>
          <c:order val="3"/>
          <c:tx>
            <c:strRef>
              <c:f>'T1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'T1 Gain'!$Q$23:$AC$23</c:f>
              <c:numCache>
                <c:formatCode>0.00</c:formatCode>
                <c:ptCount val="13"/>
                <c:pt idx="4">
                  <c:v>2.4856749835284733</c:v>
                </c:pt>
                <c:pt idx="5">
                  <c:v>1.6101351567281101</c:v>
                </c:pt>
                <c:pt idx="6">
                  <c:v>2.1387206918344979</c:v>
                </c:pt>
                <c:pt idx="8">
                  <c:v>2.3360359498037782</c:v>
                </c:pt>
                <c:pt idx="9">
                  <c:v>2.0222533569482657</c:v>
                </c:pt>
                <c:pt idx="10">
                  <c:v>2.4005208678197612</c:v>
                </c:pt>
                <c:pt idx="11">
                  <c:v>2.2543344619836265</c:v>
                </c:pt>
                <c:pt idx="12">
                  <c:v>1.9450139257123666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94-4473-8AD5-0989A7A4BD82}"/>
            </c:ext>
          </c:extLst>
        </c:ser>
        <c:ser>
          <c:idx val="7"/>
          <c:order val="4"/>
          <c:tx>
            <c:strRef>
              <c:f>'T1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'T1 Gain'!$AF$13:$AR$13</c:f>
              <c:numCache>
                <c:formatCode>0.00</c:formatCode>
                <c:ptCount val="13"/>
                <c:pt idx="0">
                  <c:v>1.914479550297757</c:v>
                </c:pt>
                <c:pt idx="1">
                  <c:v>2.3012203175849875</c:v>
                </c:pt>
                <c:pt idx="2">
                  <c:v>2.125373458018426</c:v>
                </c:pt>
                <c:pt idx="3">
                  <c:v>2.4450492061205993</c:v>
                </c:pt>
                <c:pt idx="4">
                  <c:v>2.5743683032536788</c:v>
                </c:pt>
                <c:pt idx="5">
                  <c:v>2.7992052146374649</c:v>
                </c:pt>
                <c:pt idx="6">
                  <c:v>2.8550435639186436</c:v>
                </c:pt>
                <c:pt idx="7">
                  <c:v>2.9524784693374269</c:v>
                </c:pt>
                <c:pt idx="8">
                  <c:v>2.1457509677484548</c:v>
                </c:pt>
                <c:pt idx="9">
                  <c:v>1.9542842269059175</c:v>
                </c:pt>
                <c:pt idx="10">
                  <c:v>4.1343167405113839</c:v>
                </c:pt>
                <c:pt idx="11">
                  <c:v>2.0198089616803232</c:v>
                </c:pt>
                <c:pt idx="12">
                  <c:v>2.1231407818086754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694-4473-8AD5-0989A7A4BD82}"/>
            </c:ext>
          </c:extLst>
        </c:ser>
        <c:ser>
          <c:idx val="8"/>
          <c:order val="5"/>
          <c:tx>
            <c:strRef>
              <c:f>'T1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'T1 Gain'!$AF$23:$AR$23</c:f>
              <c:numCache>
                <c:formatCode>0.00</c:formatCode>
                <c:ptCount val="13"/>
                <c:pt idx="0">
                  <c:v>2.8952037376958009</c:v>
                </c:pt>
                <c:pt idx="1">
                  <c:v>2.0041646412802776</c:v>
                </c:pt>
                <c:pt idx="2">
                  <c:v>2.0463831748044039</c:v>
                </c:pt>
                <c:pt idx="3">
                  <c:v>2.0214457414802824</c:v>
                </c:pt>
                <c:pt idx="4">
                  <c:v>1.8312575532363875</c:v>
                </c:pt>
                <c:pt idx="5">
                  <c:v>2.4068634282980006</c:v>
                </c:pt>
                <c:pt idx="6">
                  <c:v>2.3089054632466</c:v>
                </c:pt>
                <c:pt idx="7">
                  <c:v>2.6234803634590333</c:v>
                </c:pt>
                <c:pt idx="8">
                  <c:v>3.3820374383500473</c:v>
                </c:pt>
                <c:pt idx="9">
                  <c:v>2.6228415274269699</c:v>
                </c:pt>
                <c:pt idx="10">
                  <c:v>2.8075767706373989</c:v>
                </c:pt>
                <c:pt idx="11">
                  <c:v>2.4295833532524433</c:v>
                </c:pt>
                <c:pt idx="12">
                  <c:v>1.7368025874651818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694-4473-8AD5-0989A7A4B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'GT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'GT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'GT Frequency'!$B$9:$N$9</c:f>
              <c:numCache>
                <c:formatCode>0.000</c:formatCode>
                <c:ptCount val="13"/>
                <c:pt idx="0">
                  <c:v>10645.79393939394</c:v>
                </c:pt>
                <c:pt idx="1">
                  <c:v>10645.28</c:v>
                </c:pt>
                <c:pt idx="2">
                  <c:v>10593.942857142858</c:v>
                </c:pt>
                <c:pt idx="3">
                  <c:v>10637.434482758621</c:v>
                </c:pt>
                <c:pt idx="4">
                  <c:v>10629.268965517242</c:v>
                </c:pt>
                <c:pt idx="5">
                  <c:v>10655.413333333334</c:v>
                </c:pt>
                <c:pt idx="6">
                  <c:v>10638.08695652174</c:v>
                </c:pt>
                <c:pt idx="7">
                  <c:v>10665.083870967743</c:v>
                </c:pt>
                <c:pt idx="8">
                  <c:v>10694.58909090909</c:v>
                </c:pt>
                <c:pt idx="9">
                  <c:v>10685.694117647059</c:v>
                </c:pt>
                <c:pt idx="10">
                  <c:v>10631.248484848486</c:v>
                </c:pt>
                <c:pt idx="11">
                  <c:v>10612.533333333333</c:v>
                </c:pt>
                <c:pt idx="12">
                  <c:v>10699.314285714287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1E-4EB2-986F-F345201A0302}"/>
            </c:ext>
          </c:extLst>
        </c:ser>
        <c:ser>
          <c:idx val="1"/>
          <c:order val="1"/>
          <c:tx>
            <c:strRef>
              <c:f>'GT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'GT Frequency'!$B$19:$N$19</c:f>
              <c:numCache>
                <c:formatCode>0.000</c:formatCode>
                <c:ptCount val="13"/>
                <c:pt idx="0">
                  <c:v>10709.406060606061</c:v>
                </c:pt>
                <c:pt idx="1">
                  <c:v>10675.771428571428</c:v>
                </c:pt>
                <c:pt idx="2">
                  <c:v>10681.257142857143</c:v>
                </c:pt>
                <c:pt idx="3">
                  <c:v>10649.2</c:v>
                </c:pt>
                <c:pt idx="4">
                  <c:v>10655.657142857142</c:v>
                </c:pt>
                <c:pt idx="5">
                  <c:v>10639.49090909091</c:v>
                </c:pt>
                <c:pt idx="6">
                  <c:v>10685.010526315789</c:v>
                </c:pt>
                <c:pt idx="7">
                  <c:v>10738.826666666666</c:v>
                </c:pt>
                <c:pt idx="8">
                  <c:v>10666.933333333332</c:v>
                </c:pt>
                <c:pt idx="9">
                  <c:v>10708.711111111112</c:v>
                </c:pt>
                <c:pt idx="10">
                  <c:v>10701.754838709678</c:v>
                </c:pt>
                <c:pt idx="11">
                  <c:v>10679.733333333334</c:v>
                </c:pt>
                <c:pt idx="12">
                  <c:v>10733.493333333334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1E-4EB2-986F-F345201A0302}"/>
            </c:ext>
          </c:extLst>
        </c:ser>
        <c:ser>
          <c:idx val="5"/>
          <c:order val="2"/>
          <c:tx>
            <c:strRef>
              <c:f>'GT Frequency'!$P$7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E71E-4EB2-986F-F345201A0302}"/>
              </c:ext>
            </c:extLst>
          </c:dPt>
          <c:val>
            <c:numRef>
              <c:f>'GT Frequency'!$Q$9:$AC$9</c:f>
              <c:numCache>
                <c:formatCode>0.000</c:formatCode>
                <c:ptCount val="13"/>
                <c:pt idx="4">
                  <c:v>10545.333333333334</c:v>
                </c:pt>
                <c:pt idx="5">
                  <c:v>10601.176470588236</c:v>
                </c:pt>
                <c:pt idx="6">
                  <c:v>10605.723076923077</c:v>
                </c:pt>
                <c:pt idx="9">
                  <c:v>10610.186666666666</c:v>
                </c:pt>
                <c:pt idx="10">
                  <c:v>10641.942857142858</c:v>
                </c:pt>
                <c:pt idx="11">
                  <c:v>10574.844444444445</c:v>
                </c:pt>
                <c:pt idx="12">
                  <c:v>10561.12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1E-4EB2-986F-F345201A0302}"/>
            </c:ext>
          </c:extLst>
        </c:ser>
        <c:ser>
          <c:idx val="6"/>
          <c:order val="3"/>
          <c:tx>
            <c:strRef>
              <c:f>'GT Frequency'!$P$17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'GT Frequency'!$Q$19:$AC$19</c:f>
              <c:numCache>
                <c:formatCode>0.000</c:formatCode>
                <c:ptCount val="13"/>
                <c:pt idx="4">
                  <c:v>10608.906666666666</c:v>
                </c:pt>
                <c:pt idx="5">
                  <c:v>10608.21052631579</c:v>
                </c:pt>
                <c:pt idx="6">
                  <c:v>10530.4</c:v>
                </c:pt>
                <c:pt idx="8">
                  <c:v>10677.6</c:v>
                </c:pt>
                <c:pt idx="9">
                  <c:v>10644.177777777777</c:v>
                </c:pt>
                <c:pt idx="10">
                  <c:v>10637.066666666668</c:v>
                </c:pt>
                <c:pt idx="11">
                  <c:v>10586.989473684211</c:v>
                </c:pt>
                <c:pt idx="12">
                  <c:v>10588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71E-4EB2-986F-F345201A0302}"/>
            </c:ext>
          </c:extLst>
        </c:ser>
        <c:ser>
          <c:idx val="7"/>
          <c:order val="4"/>
          <c:tx>
            <c:strRef>
              <c:f>'GT Frequency'!$AE$7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'GT Frequency'!$AF$9:$AR$9</c:f>
              <c:numCache>
                <c:formatCode>0.000</c:formatCode>
                <c:ptCount val="13"/>
                <c:pt idx="0">
                  <c:v>10690.4</c:v>
                </c:pt>
                <c:pt idx="1">
                  <c:v>10695.636363636364</c:v>
                </c:pt>
                <c:pt idx="2">
                  <c:v>10709.6</c:v>
                </c:pt>
                <c:pt idx="3">
                  <c:v>10669.548387096775</c:v>
                </c:pt>
                <c:pt idx="4">
                  <c:v>10669.6</c:v>
                </c:pt>
                <c:pt idx="5">
                  <c:v>10709.2</c:v>
                </c:pt>
                <c:pt idx="6">
                  <c:v>10686.4</c:v>
                </c:pt>
                <c:pt idx="7">
                  <c:v>10625.76</c:v>
                </c:pt>
                <c:pt idx="8">
                  <c:v>10634.933333333332</c:v>
                </c:pt>
                <c:pt idx="9">
                  <c:v>10620.304761904761</c:v>
                </c:pt>
                <c:pt idx="10">
                  <c:v>10659.04</c:v>
                </c:pt>
                <c:pt idx="11">
                  <c:v>10641.333333333334</c:v>
                </c:pt>
                <c:pt idx="12">
                  <c:v>10663.6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71E-4EB2-986F-F345201A0302}"/>
            </c:ext>
          </c:extLst>
        </c:ser>
        <c:ser>
          <c:idx val="8"/>
          <c:order val="5"/>
          <c:tx>
            <c:strRef>
              <c:f>'GT Frequency'!$AE$17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'GT Frequency'!$AF$19:$AR$19</c:f>
              <c:numCache>
                <c:formatCode>0.000</c:formatCode>
                <c:ptCount val="13"/>
                <c:pt idx="0">
                  <c:v>10626.4</c:v>
                </c:pt>
                <c:pt idx="1">
                  <c:v>10684</c:v>
                </c:pt>
                <c:pt idx="2">
                  <c:v>10668</c:v>
                </c:pt>
                <c:pt idx="3">
                  <c:v>10682.117647058823</c:v>
                </c:pt>
                <c:pt idx="4">
                  <c:v>10707.771428571428</c:v>
                </c:pt>
                <c:pt idx="5">
                  <c:v>10677.6</c:v>
                </c:pt>
                <c:pt idx="6">
                  <c:v>10700.417391304349</c:v>
                </c:pt>
                <c:pt idx="7">
                  <c:v>10719.657142857142</c:v>
                </c:pt>
                <c:pt idx="8">
                  <c:v>10704.72380952381</c:v>
                </c:pt>
                <c:pt idx="9">
                  <c:v>10744.631578947368</c:v>
                </c:pt>
                <c:pt idx="10">
                  <c:v>10748.426666666666</c:v>
                </c:pt>
                <c:pt idx="11">
                  <c:v>10759.52</c:v>
                </c:pt>
                <c:pt idx="12">
                  <c:v>10766.346666666666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71E-4EB2-986F-F345201A0302}"/>
            </c:ext>
          </c:extLst>
        </c:ser>
        <c:ser>
          <c:idx val="3"/>
          <c:order val="6"/>
          <c:tx>
            <c:strRef>
              <c:f>'GT Frequency'!$A$25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'GT Frequency'!$B$25:$N$25</c:f>
              <c:numCache>
                <c:formatCode>General</c:formatCode>
                <c:ptCount val="13"/>
                <c:pt idx="0">
                  <c:v>12092</c:v>
                </c:pt>
                <c:pt idx="1">
                  <c:v>12092</c:v>
                </c:pt>
                <c:pt idx="2">
                  <c:v>12092</c:v>
                </c:pt>
                <c:pt idx="3">
                  <c:v>12092</c:v>
                </c:pt>
                <c:pt idx="4">
                  <c:v>12092</c:v>
                </c:pt>
                <c:pt idx="5">
                  <c:v>12092</c:v>
                </c:pt>
                <c:pt idx="6">
                  <c:v>12092</c:v>
                </c:pt>
                <c:pt idx="7">
                  <c:v>12092</c:v>
                </c:pt>
                <c:pt idx="8">
                  <c:v>12092</c:v>
                </c:pt>
                <c:pt idx="9">
                  <c:v>12092</c:v>
                </c:pt>
                <c:pt idx="10">
                  <c:v>12092</c:v>
                </c:pt>
                <c:pt idx="11">
                  <c:v>12092</c:v>
                </c:pt>
                <c:pt idx="12">
                  <c:v>12092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71E-4EB2-986F-F345201A0302}"/>
            </c:ext>
          </c:extLst>
        </c:ser>
        <c:ser>
          <c:idx val="4"/>
          <c:order val="7"/>
          <c:tx>
            <c:strRef>
              <c:f>'GT Frequency'!$A$26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'GT Frequency'!$B$26:$N$26</c:f>
              <c:numCache>
                <c:formatCode>General</c:formatCode>
                <c:ptCount val="13"/>
                <c:pt idx="0">
                  <c:v>9340</c:v>
                </c:pt>
                <c:pt idx="1">
                  <c:v>9340</c:v>
                </c:pt>
                <c:pt idx="2">
                  <c:v>9340</c:v>
                </c:pt>
                <c:pt idx="3">
                  <c:v>9340</c:v>
                </c:pt>
                <c:pt idx="4">
                  <c:v>9340</c:v>
                </c:pt>
                <c:pt idx="5">
                  <c:v>9340</c:v>
                </c:pt>
                <c:pt idx="6">
                  <c:v>9340</c:v>
                </c:pt>
                <c:pt idx="7">
                  <c:v>9340</c:v>
                </c:pt>
                <c:pt idx="8">
                  <c:v>9340</c:v>
                </c:pt>
                <c:pt idx="9">
                  <c:v>9340</c:v>
                </c:pt>
                <c:pt idx="10">
                  <c:v>9340</c:v>
                </c:pt>
                <c:pt idx="11">
                  <c:v>9340</c:v>
                </c:pt>
                <c:pt idx="12">
                  <c:v>9340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71E-4EB2-986F-F345201A0302}"/>
            </c:ext>
          </c:extLst>
        </c:ser>
        <c:ser>
          <c:idx val="2"/>
          <c:order val="8"/>
          <c:tx>
            <c:strRef>
              <c:f>'GT Frequency'!$A$24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'GT Frequency'!$B$24:$N$24</c:f>
              <c:numCache>
                <c:formatCode>General</c:formatCode>
                <c:ptCount val="13"/>
                <c:pt idx="0">
                  <c:v>10600</c:v>
                </c:pt>
                <c:pt idx="1">
                  <c:v>10600</c:v>
                </c:pt>
                <c:pt idx="2">
                  <c:v>10600</c:v>
                </c:pt>
                <c:pt idx="3">
                  <c:v>10600</c:v>
                </c:pt>
                <c:pt idx="4">
                  <c:v>10600</c:v>
                </c:pt>
                <c:pt idx="5">
                  <c:v>10600</c:v>
                </c:pt>
                <c:pt idx="6">
                  <c:v>10600</c:v>
                </c:pt>
                <c:pt idx="7">
                  <c:v>10600</c:v>
                </c:pt>
                <c:pt idx="8">
                  <c:v>10600</c:v>
                </c:pt>
                <c:pt idx="9">
                  <c:v>10600</c:v>
                </c:pt>
                <c:pt idx="10">
                  <c:v>10600</c:v>
                </c:pt>
                <c:pt idx="11">
                  <c:v>10600</c:v>
                </c:pt>
                <c:pt idx="12">
                  <c:v>10600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71E-4EB2-986F-F345201A03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90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  <c:majorUnit val="50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'GT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'GT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'GT Frequency'!$B$10:$N$10</c:f>
              <c:numCache>
                <c:formatCode>0.000</c:formatCode>
                <c:ptCount val="13"/>
                <c:pt idx="0">
                  <c:v>114.12052341925236</c:v>
                </c:pt>
                <c:pt idx="1">
                  <c:v>122.74421790985934</c:v>
                </c:pt>
                <c:pt idx="2">
                  <c:v>92.020773602090088</c:v>
                </c:pt>
                <c:pt idx="3">
                  <c:v>95.478532621584137</c:v>
                </c:pt>
                <c:pt idx="4">
                  <c:v>83.387586936980043</c:v>
                </c:pt>
                <c:pt idx="5">
                  <c:v>75.611219911971958</c:v>
                </c:pt>
                <c:pt idx="6">
                  <c:v>93.020149594245893</c:v>
                </c:pt>
                <c:pt idx="7">
                  <c:v>93.151807034267861</c:v>
                </c:pt>
                <c:pt idx="8">
                  <c:v>100.39361524891513</c:v>
                </c:pt>
                <c:pt idx="9">
                  <c:v>84.072386890004097</c:v>
                </c:pt>
                <c:pt idx="10">
                  <c:v>95.792038855304469</c:v>
                </c:pt>
                <c:pt idx="11">
                  <c:v>113.72165016437491</c:v>
                </c:pt>
                <c:pt idx="12">
                  <c:v>100.93541532995967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8B-4B76-93F0-E1C45A38F5F0}"/>
            </c:ext>
          </c:extLst>
        </c:ser>
        <c:ser>
          <c:idx val="1"/>
          <c:order val="1"/>
          <c:tx>
            <c:strRef>
              <c:f>'GT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'GT Frequency'!$B$20:$N$20</c:f>
              <c:numCache>
                <c:formatCode>0.000</c:formatCode>
                <c:ptCount val="13"/>
                <c:pt idx="0">
                  <c:v>127.53559507770987</c:v>
                </c:pt>
                <c:pt idx="1">
                  <c:v>115.43326845225496</c:v>
                </c:pt>
                <c:pt idx="2">
                  <c:v>88.616935991591447</c:v>
                </c:pt>
                <c:pt idx="3">
                  <c:v>101.47173600341719</c:v>
                </c:pt>
                <c:pt idx="4">
                  <c:v>120.2907611365046</c:v>
                </c:pt>
                <c:pt idx="5">
                  <c:v>135.0078316080081</c:v>
                </c:pt>
                <c:pt idx="6">
                  <c:v>96.865531049706519</c:v>
                </c:pt>
                <c:pt idx="7">
                  <c:v>118.42505327779199</c:v>
                </c:pt>
                <c:pt idx="8">
                  <c:v>109.42629523723751</c:v>
                </c:pt>
                <c:pt idx="9">
                  <c:v>105.66366419786635</c:v>
                </c:pt>
                <c:pt idx="10">
                  <c:v>100.47687218120383</c:v>
                </c:pt>
                <c:pt idx="11">
                  <c:v>117.54980755738528</c:v>
                </c:pt>
                <c:pt idx="12">
                  <c:v>126.7366739306964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8B-4B76-93F0-E1C45A38F5F0}"/>
            </c:ext>
          </c:extLst>
        </c:ser>
        <c:ser>
          <c:idx val="5"/>
          <c:order val="2"/>
          <c:tx>
            <c:strRef>
              <c:f>'GT Frequency'!$P$7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718B-4B76-93F0-E1C45A38F5F0}"/>
              </c:ext>
            </c:extLst>
          </c:dPt>
          <c:val>
            <c:numRef>
              <c:f>'GT Frequency'!$Q$10:$AC$10</c:f>
              <c:numCache>
                <c:formatCode>0.000</c:formatCode>
                <c:ptCount val="13"/>
                <c:pt idx="4">
                  <c:v>145.35458301085626</c:v>
                </c:pt>
                <c:pt idx="5">
                  <c:v>77.961708621633534</c:v>
                </c:pt>
                <c:pt idx="6">
                  <c:v>113.28276398192541</c:v>
                </c:pt>
                <c:pt idx="9">
                  <c:v>112.08933374205913</c:v>
                </c:pt>
                <c:pt idx="10">
                  <c:v>81.819151174800155</c:v>
                </c:pt>
                <c:pt idx="11">
                  <c:v>110.00673228745724</c:v>
                </c:pt>
                <c:pt idx="12">
                  <c:v>140.96894041654059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8B-4B76-93F0-E1C45A38F5F0}"/>
            </c:ext>
          </c:extLst>
        </c:ser>
        <c:ser>
          <c:idx val="6"/>
          <c:order val="3"/>
          <c:tx>
            <c:strRef>
              <c:f>'GT Frequency'!$P$17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'GT Frequency'!$Q$20:$AC$20</c:f>
              <c:numCache>
                <c:formatCode>0.000</c:formatCode>
                <c:ptCount val="13"/>
                <c:pt idx="4">
                  <c:v>56.7805575149779</c:v>
                </c:pt>
                <c:pt idx="5">
                  <c:v>94.057236392556007</c:v>
                </c:pt>
                <c:pt idx="6">
                  <c:v>101.33734327905553</c:v>
                </c:pt>
                <c:pt idx="8">
                  <c:v>108.29607798221092</c:v>
                </c:pt>
                <c:pt idx="9">
                  <c:v>114.65851377688051</c:v>
                </c:pt>
                <c:pt idx="10">
                  <c:v>115.65715099628119</c:v>
                </c:pt>
                <c:pt idx="11">
                  <c:v>107.60521765575007</c:v>
                </c:pt>
                <c:pt idx="12">
                  <c:v>116.68947010091541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8B-4B76-93F0-E1C45A38F5F0}"/>
            </c:ext>
          </c:extLst>
        </c:ser>
        <c:ser>
          <c:idx val="7"/>
          <c:order val="4"/>
          <c:tx>
            <c:strRef>
              <c:f>'GT Frequency'!$AE$7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'GT Frequency'!$AF$10:$AR$10</c:f>
              <c:numCache>
                <c:formatCode>0.000</c:formatCode>
                <c:ptCount val="13"/>
                <c:pt idx="0">
                  <c:v>100.78180874033256</c:v>
                </c:pt>
                <c:pt idx="1">
                  <c:v>77.986789868152599</c:v>
                </c:pt>
                <c:pt idx="2">
                  <c:v>115.46816859716651</c:v>
                </c:pt>
                <c:pt idx="3">
                  <c:v>125.06736852376639</c:v>
                </c:pt>
                <c:pt idx="4">
                  <c:v>82.362407090218724</c:v>
                </c:pt>
                <c:pt idx="5">
                  <c:v>82.366024702643358</c:v>
                </c:pt>
                <c:pt idx="6">
                  <c:v>122.79588857979259</c:v>
                </c:pt>
                <c:pt idx="7">
                  <c:v>97.338156622641421</c:v>
                </c:pt>
                <c:pt idx="8">
                  <c:v>157.27317406999606</c:v>
                </c:pt>
                <c:pt idx="9">
                  <c:v>155.3474470470284</c:v>
                </c:pt>
                <c:pt idx="10">
                  <c:v>118.55610227970176</c:v>
                </c:pt>
                <c:pt idx="11">
                  <c:v>163.02593212570366</c:v>
                </c:pt>
                <c:pt idx="12">
                  <c:v>146.53133764281418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8B-4B76-93F0-E1C45A38F5F0}"/>
            </c:ext>
          </c:extLst>
        </c:ser>
        <c:ser>
          <c:idx val="8"/>
          <c:order val="5"/>
          <c:tx>
            <c:strRef>
              <c:f>'GT Frequency'!$AE$17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'GT Frequency'!$AF$20:$AR$20</c:f>
              <c:numCache>
                <c:formatCode>0.000</c:formatCode>
                <c:ptCount val="13"/>
                <c:pt idx="0">
                  <c:v>222.30971667154424</c:v>
                </c:pt>
                <c:pt idx="1">
                  <c:v>167.97883464558529</c:v>
                </c:pt>
                <c:pt idx="2">
                  <c:v>86.25660862592251</c:v>
                </c:pt>
                <c:pt idx="3">
                  <c:v>104.20234571035625</c:v>
                </c:pt>
                <c:pt idx="4">
                  <c:v>77.562536046274275</c:v>
                </c:pt>
                <c:pt idx="5">
                  <c:v>104.796946520402</c:v>
                </c:pt>
                <c:pt idx="6">
                  <c:v>108.75418786924907</c:v>
                </c:pt>
                <c:pt idx="7">
                  <c:v>84.320280661587304</c:v>
                </c:pt>
                <c:pt idx="8">
                  <c:v>105.38541856863517</c:v>
                </c:pt>
                <c:pt idx="9">
                  <c:v>79.689430761801589</c:v>
                </c:pt>
                <c:pt idx="10">
                  <c:v>84.088944758693586</c:v>
                </c:pt>
                <c:pt idx="11">
                  <c:v>86.38558438298125</c:v>
                </c:pt>
                <c:pt idx="12">
                  <c:v>113.34156620865382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8B-4B76-93F0-E1C45A38F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8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  <c:majorUnit val="20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'GT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'GT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'GT Frequency'!$B$13:$N$13</c:f>
              <c:numCache>
                <c:formatCode>0.00</c:formatCode>
                <c:ptCount val="13"/>
                <c:pt idx="0">
                  <c:v>3.8140786023701021</c:v>
                </c:pt>
                <c:pt idx="1">
                  <c:v>3.5447155128142698</c:v>
                </c:pt>
                <c:pt idx="2">
                  <c:v>4.5422455823764016</c:v>
                </c:pt>
                <c:pt idx="3">
                  <c:v>4.5295853323763078</c:v>
                </c:pt>
                <c:pt idx="4">
                  <c:v>5.1537205671135178</c:v>
                </c:pt>
                <c:pt idx="5">
                  <c:v>5.7990217803864006</c:v>
                </c:pt>
                <c:pt idx="6">
                  <c:v>4.6516335875757315</c:v>
                </c:pt>
                <c:pt idx="7">
                  <c:v>4.741664576548982</c:v>
                </c:pt>
                <c:pt idx="8">
                  <c:v>4.4975937548436491</c:v>
                </c:pt>
                <c:pt idx="9">
                  <c:v>5.3354581982932352</c:v>
                </c:pt>
                <c:pt idx="10">
                  <c:v>4.4932352078476256</c:v>
                </c:pt>
                <c:pt idx="11">
                  <c:v>3.7299650256979651</c:v>
                </c:pt>
                <c:pt idx="12">
                  <c:v>4.4890562982631481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CF-42D4-B5B1-2DBBC73C6438}"/>
            </c:ext>
          </c:extLst>
        </c:ser>
        <c:ser>
          <c:idx val="1"/>
          <c:order val="1"/>
          <c:tx>
            <c:strRef>
              <c:f>'GT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'GT Frequency'!$B$23:$N$23</c:f>
              <c:numCache>
                <c:formatCode>0.00</c:formatCode>
                <c:ptCount val="13"/>
                <c:pt idx="0">
                  <c:v>3.5791473477702596</c:v>
                </c:pt>
                <c:pt idx="1">
                  <c:v>3.8572687824507734</c:v>
                </c:pt>
                <c:pt idx="2">
                  <c:v>5.045149770560073</c:v>
                </c:pt>
                <c:pt idx="3">
                  <c:v>4.3007049764606755</c:v>
                </c:pt>
                <c:pt idx="4">
                  <c:v>3.645769440719695</c:v>
                </c:pt>
                <c:pt idx="5">
                  <c:v>3.2084334012660571</c:v>
                </c:pt>
                <c:pt idx="6">
                  <c:v>4.6284456116304078</c:v>
                </c:pt>
                <c:pt idx="7">
                  <c:v>3.8088036719706846</c:v>
                </c:pt>
                <c:pt idx="8">
                  <c:v>4.0420916211425695</c:v>
                </c:pt>
                <c:pt idx="9">
                  <c:v>4.3178233548922291</c:v>
                </c:pt>
                <c:pt idx="10">
                  <c:v>4.5176394300101119</c:v>
                </c:pt>
                <c:pt idx="11">
                  <c:v>3.799051542979075</c:v>
                </c:pt>
                <c:pt idx="12">
                  <c:v>3.5730427626906174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CF-42D4-B5B1-2DBBC73C6438}"/>
            </c:ext>
          </c:extLst>
        </c:ser>
        <c:ser>
          <c:idx val="5"/>
          <c:order val="2"/>
          <c:tx>
            <c:strRef>
              <c:f>'GT Frequency'!$P$7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C3CF-42D4-B5B1-2DBBC73C6438}"/>
              </c:ext>
            </c:extLst>
          </c:dPt>
          <c:val>
            <c:numRef>
              <c:f>'GT Frequency'!$Q$13:$AC$13</c:f>
              <c:numCache>
                <c:formatCode>0.00</c:formatCode>
                <c:ptCount val="13"/>
                <c:pt idx="4">
                  <c:v>2.7641218422935445</c:v>
                </c:pt>
                <c:pt idx="5">
                  <c:v>5.392290193420556</c:v>
                </c:pt>
                <c:pt idx="6">
                  <c:v>3.7243767496263511</c:v>
                </c:pt>
                <c:pt idx="9">
                  <c:v>3.777304596438023</c:v>
                </c:pt>
                <c:pt idx="10">
                  <c:v>5.304148798290349</c:v>
                </c:pt>
                <c:pt idx="11">
                  <c:v>3.7417238586746611</c:v>
                </c:pt>
                <c:pt idx="12">
                  <c:v>2.8874445590444422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CF-42D4-B5B1-2DBBC73C6438}"/>
            </c:ext>
          </c:extLst>
        </c:ser>
        <c:ser>
          <c:idx val="6"/>
          <c:order val="3"/>
          <c:tx>
            <c:strRef>
              <c:f>'GT Frequency'!$P$17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'GT Frequency'!$Q$23:$AC$23</c:f>
              <c:numCache>
                <c:formatCode>0.00</c:formatCode>
                <c:ptCount val="13"/>
                <c:pt idx="4">
                  <c:v>7.4491852035323083</c:v>
                </c:pt>
                <c:pt idx="5">
                  <c:v>4.4944637788520021</c:v>
                </c:pt>
                <c:pt idx="6">
                  <c:v>3.9156345248495454</c:v>
                </c:pt>
                <c:pt idx="8">
                  <c:v>4.1171081628635378</c:v>
                </c:pt>
                <c:pt idx="9">
                  <c:v>3.7914840477688352</c:v>
                </c:pt>
                <c:pt idx="10">
                  <c:v>3.7382518230062374</c:v>
                </c:pt>
                <c:pt idx="11">
                  <c:v>3.8628531863996018</c:v>
                </c:pt>
                <c:pt idx="12">
                  <c:v>3.5650174745007819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CF-42D4-B5B1-2DBBC73C6438}"/>
            </c:ext>
          </c:extLst>
        </c:ser>
        <c:ser>
          <c:idx val="7"/>
          <c:order val="4"/>
          <c:tx>
            <c:strRef>
              <c:f>'GT Frequency'!$AE$7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'GT Frequency'!$AF$13:$AR$13</c:f>
              <c:numCache>
                <c:formatCode>0.00</c:formatCode>
                <c:ptCount val="13"/>
                <c:pt idx="0">
                  <c:v>4.4664145142811993</c:v>
                </c:pt>
                <c:pt idx="1">
                  <c:v>5.7942991196682314</c:v>
                </c:pt>
                <c:pt idx="2">
                  <c:v>3.9537591951080477</c:v>
                </c:pt>
                <c:pt idx="3">
                  <c:v>3.5435525743448215</c:v>
                </c:pt>
                <c:pt idx="4">
                  <c:v>5.3810957651410609</c:v>
                </c:pt>
                <c:pt idx="5">
                  <c:v>5.5411196746193472</c:v>
                </c:pt>
                <c:pt idx="6">
                  <c:v>3.6548454935310826</c:v>
                </c:pt>
                <c:pt idx="7">
                  <c:v>4.4030694800211059</c:v>
                </c:pt>
                <c:pt idx="8">
                  <c:v>2.7445522543618042</c:v>
                </c:pt>
                <c:pt idx="9">
                  <c:v>2.747185499862498</c:v>
                </c:pt>
                <c:pt idx="10">
                  <c:v>3.7086239471899272</c:v>
                </c:pt>
                <c:pt idx="11">
                  <c:v>2.6607900480722719</c:v>
                </c:pt>
                <c:pt idx="12">
                  <c:v>3.0109600246431403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3CF-42D4-B5B1-2DBBC73C6438}"/>
            </c:ext>
          </c:extLst>
        </c:ser>
        <c:ser>
          <c:idx val="8"/>
          <c:order val="5"/>
          <c:tx>
            <c:strRef>
              <c:f>'GT Frequency'!$AE$17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'GT Frequency'!$AF$23:$AR$23</c:f>
              <c:numCache>
                <c:formatCode>0.00</c:formatCode>
                <c:ptCount val="13"/>
                <c:pt idx="0">
                  <c:v>1.9288405672053404</c:v>
                </c:pt>
                <c:pt idx="1">
                  <c:v>2.6670026670040006</c:v>
                </c:pt>
                <c:pt idx="2">
                  <c:v>5.1319739289359569</c:v>
                </c:pt>
                <c:pt idx="3">
                  <c:v>4.2933059325088232</c:v>
                </c:pt>
                <c:pt idx="4">
                  <c:v>5.8781446915531808</c:v>
                </c:pt>
                <c:pt idx="5">
                  <c:v>4.2545768886488018</c:v>
                </c:pt>
                <c:pt idx="6">
                  <c:v>4.1697011641823716</c:v>
                </c:pt>
                <c:pt idx="7">
                  <c:v>5.4251197393845096</c:v>
                </c:pt>
                <c:pt idx="8">
                  <c:v>4.3166117541362254</c:v>
                </c:pt>
                <c:pt idx="9">
                  <c:v>5.6359143580785478</c:v>
                </c:pt>
                <c:pt idx="10">
                  <c:v>5.3260006896623091</c:v>
                </c:pt>
                <c:pt idx="11">
                  <c:v>5.1415986031982381</c:v>
                </c:pt>
                <c:pt idx="12">
                  <c:v>3.898697179029329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CF-42D4-B5B1-2DBBC73C6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24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  <c:majorUnit val="4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'GT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'GT Gain'!$B$9:$N$9</c:f>
              <c:numCache>
                <c:formatCode>0.000</c:formatCode>
                <c:ptCount val="13"/>
                <c:pt idx="0">
                  <c:v>4.3740969696969714</c:v>
                </c:pt>
                <c:pt idx="1">
                  <c:v>4.4648100000000017</c:v>
                </c:pt>
                <c:pt idx="2">
                  <c:v>4.6395428571428585</c:v>
                </c:pt>
                <c:pt idx="3">
                  <c:v>4.525427586206896</c:v>
                </c:pt>
                <c:pt idx="4">
                  <c:v>4.4502482758620685</c:v>
                </c:pt>
                <c:pt idx="5">
                  <c:v>4.458853333333332</c:v>
                </c:pt>
                <c:pt idx="6">
                  <c:v>4.46662608695652</c:v>
                </c:pt>
                <c:pt idx="7">
                  <c:v>4.5821225806451595</c:v>
                </c:pt>
                <c:pt idx="8">
                  <c:v>4.6336109090909101</c:v>
                </c:pt>
                <c:pt idx="9">
                  <c:v>4.5878058823529431</c:v>
                </c:pt>
                <c:pt idx="10">
                  <c:v>4.5809939393939398</c:v>
                </c:pt>
                <c:pt idx="11">
                  <c:v>4.5121523809523811</c:v>
                </c:pt>
                <c:pt idx="12">
                  <c:v>4.6379214285714276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2B-45C7-B8E9-B619FE919D85}"/>
            </c:ext>
          </c:extLst>
        </c:ser>
        <c:ser>
          <c:idx val="1"/>
          <c:order val="1"/>
          <c:tx>
            <c:strRef>
              <c:f>'GT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'GT Gain'!$B$19:$N$19</c:f>
              <c:numCache>
                <c:formatCode>0.000</c:formatCode>
                <c:ptCount val="13"/>
                <c:pt idx="0">
                  <c:v>3.7748848484848483</c:v>
                </c:pt>
                <c:pt idx="1">
                  <c:v>3.5899785714285724</c:v>
                </c:pt>
                <c:pt idx="2">
                  <c:v>4.4945714285714278</c:v>
                </c:pt>
                <c:pt idx="3">
                  <c:v>4.1915875000000007</c:v>
                </c:pt>
                <c:pt idx="4">
                  <c:v>4.2056714285714305</c:v>
                </c:pt>
                <c:pt idx="5">
                  <c:v>4.167409090909092</c:v>
                </c:pt>
                <c:pt idx="6">
                  <c:v>4.1627789473684205</c:v>
                </c:pt>
                <c:pt idx="7">
                  <c:v>4.1217533333333343</c:v>
                </c:pt>
                <c:pt idx="8">
                  <c:v>4.2559999999999985</c:v>
                </c:pt>
                <c:pt idx="9">
                  <c:v>4.1711500000000008</c:v>
                </c:pt>
                <c:pt idx="10">
                  <c:v>4.2727354838709664</c:v>
                </c:pt>
                <c:pt idx="11">
                  <c:v>4.1404523809523806</c:v>
                </c:pt>
                <c:pt idx="12">
                  <c:v>4.1895733333333345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2B-45C7-B8E9-B619FE919D85}"/>
            </c:ext>
          </c:extLst>
        </c:ser>
        <c:ser>
          <c:idx val="5"/>
          <c:order val="2"/>
          <c:tx>
            <c:strRef>
              <c:f>'GT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982B-45C7-B8E9-B619FE919D85}"/>
              </c:ext>
            </c:extLst>
          </c:dPt>
          <c:val>
            <c:numRef>
              <c:f>'GT Gain'!$Q$9:$AC$9</c:f>
              <c:numCache>
                <c:formatCode>0.000</c:formatCode>
                <c:ptCount val="13"/>
                <c:pt idx="4">
                  <c:v>4.6223833333333335</c:v>
                </c:pt>
                <c:pt idx="5">
                  <c:v>4.6197058823529398</c:v>
                </c:pt>
                <c:pt idx="6">
                  <c:v>4.7111999999999998</c:v>
                </c:pt>
                <c:pt idx="9">
                  <c:v>4.3949733333333336</c:v>
                </c:pt>
                <c:pt idx="10">
                  <c:v>4.6127714285714267</c:v>
                </c:pt>
                <c:pt idx="11">
                  <c:v>4.299033333333333</c:v>
                </c:pt>
                <c:pt idx="12">
                  <c:v>4.4416933333333324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82B-45C7-B8E9-B619FE919D85}"/>
            </c:ext>
          </c:extLst>
        </c:ser>
        <c:ser>
          <c:idx val="6"/>
          <c:order val="3"/>
          <c:tx>
            <c:strRef>
              <c:f>'GT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'GT Gain'!$Q$19:$AC$19</c:f>
              <c:numCache>
                <c:formatCode>0.000</c:formatCode>
                <c:ptCount val="13"/>
                <c:pt idx="4">
                  <c:v>4.2691599999999994</c:v>
                </c:pt>
                <c:pt idx="5">
                  <c:v>4.3705999999999978</c:v>
                </c:pt>
                <c:pt idx="6">
                  <c:v>4.2766666666666664</c:v>
                </c:pt>
                <c:pt idx="8">
                  <c:v>4.0124249999999995</c:v>
                </c:pt>
                <c:pt idx="9">
                  <c:v>3.9318777777777782</c:v>
                </c:pt>
                <c:pt idx="10">
                  <c:v>3.9767866666666669</c:v>
                </c:pt>
                <c:pt idx="11">
                  <c:v>3.9656315789473697</c:v>
                </c:pt>
                <c:pt idx="12">
                  <c:v>4.0846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82B-45C7-B8E9-B619FE919D85}"/>
            </c:ext>
          </c:extLst>
        </c:ser>
        <c:ser>
          <c:idx val="7"/>
          <c:order val="4"/>
          <c:tx>
            <c:strRef>
              <c:f>'GT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'GT Gain'!$AF$9:$AR$9</c:f>
              <c:numCache>
                <c:formatCode>0.000</c:formatCode>
                <c:ptCount val="13"/>
                <c:pt idx="0">
                  <c:v>4.2996933333333338</c:v>
                </c:pt>
                <c:pt idx="1">
                  <c:v>4.676218181818184</c:v>
                </c:pt>
                <c:pt idx="2">
                  <c:v>4.7440000000000015</c:v>
                </c:pt>
                <c:pt idx="3">
                  <c:v>4.4921354838709666</c:v>
                </c:pt>
                <c:pt idx="4">
                  <c:v>4.5952999999999999</c:v>
                </c:pt>
                <c:pt idx="5">
                  <c:v>4.6055499999999991</c:v>
                </c:pt>
                <c:pt idx="6">
                  <c:v>4.6760916666666654</c:v>
                </c:pt>
                <c:pt idx="7">
                  <c:v>4.729020000000002</c:v>
                </c:pt>
                <c:pt idx="8">
                  <c:v>4.8064761904761903</c:v>
                </c:pt>
                <c:pt idx="9">
                  <c:v>4.5722571428571444</c:v>
                </c:pt>
                <c:pt idx="10">
                  <c:v>4.9190400000000016</c:v>
                </c:pt>
                <c:pt idx="11">
                  <c:v>4.4379555555555559</c:v>
                </c:pt>
                <c:pt idx="12">
                  <c:v>4.5459249999999987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82B-45C7-B8E9-B619FE919D85}"/>
            </c:ext>
          </c:extLst>
        </c:ser>
        <c:ser>
          <c:idx val="8"/>
          <c:order val="5"/>
          <c:tx>
            <c:strRef>
              <c:f>'GT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'GT Gain'!$AF$19:$AR$19</c:f>
              <c:numCache>
                <c:formatCode>0.000</c:formatCode>
                <c:ptCount val="13"/>
                <c:pt idx="0">
                  <c:v>3.5000875000000002</c:v>
                </c:pt>
                <c:pt idx="1">
                  <c:v>3.3142545454545447</c:v>
                </c:pt>
                <c:pt idx="2">
                  <c:v>4.0625874999999994</c:v>
                </c:pt>
                <c:pt idx="3">
                  <c:v>4.1529529411764718</c:v>
                </c:pt>
                <c:pt idx="4">
                  <c:v>4.3051285714285692</c:v>
                </c:pt>
                <c:pt idx="5">
                  <c:v>4.3192307692307672</c:v>
                </c:pt>
                <c:pt idx="6">
                  <c:v>4.2696000000000023</c:v>
                </c:pt>
                <c:pt idx="7">
                  <c:v>4.3797000000000006</c:v>
                </c:pt>
                <c:pt idx="8">
                  <c:v>4.2966190476190445</c:v>
                </c:pt>
                <c:pt idx="9">
                  <c:v>4.2117894736842096</c:v>
                </c:pt>
                <c:pt idx="10">
                  <c:v>4.3388799999999996</c:v>
                </c:pt>
                <c:pt idx="11">
                  <c:v>4.1095333333333324</c:v>
                </c:pt>
                <c:pt idx="12">
                  <c:v>4.2997199999999989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82B-45C7-B8E9-B619FE919D85}"/>
            </c:ext>
          </c:extLst>
        </c:ser>
        <c:ser>
          <c:idx val="3"/>
          <c:order val="6"/>
          <c:tx>
            <c:strRef>
              <c:f>'GT Gain'!$A$25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'GT Gain'!$B$25:$N$25</c:f>
              <c:numCache>
                <c:formatCode>General</c:formatCode>
                <c:ptCount val="13"/>
                <c:pt idx="0">
                  <c:v>5.5</c:v>
                </c:pt>
                <c:pt idx="1">
                  <c:v>5.5</c:v>
                </c:pt>
                <c:pt idx="2">
                  <c:v>5.5</c:v>
                </c:pt>
                <c:pt idx="3">
                  <c:v>5.5</c:v>
                </c:pt>
                <c:pt idx="4">
                  <c:v>5.5</c:v>
                </c:pt>
                <c:pt idx="5">
                  <c:v>5.5</c:v>
                </c:pt>
                <c:pt idx="6">
                  <c:v>5.5</c:v>
                </c:pt>
                <c:pt idx="7">
                  <c:v>5.5</c:v>
                </c:pt>
                <c:pt idx="8">
                  <c:v>5.5</c:v>
                </c:pt>
                <c:pt idx="9">
                  <c:v>5.5</c:v>
                </c:pt>
                <c:pt idx="10">
                  <c:v>5.5</c:v>
                </c:pt>
                <c:pt idx="11">
                  <c:v>5.5</c:v>
                </c:pt>
                <c:pt idx="12">
                  <c:v>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82B-45C7-B8E9-B619FE919D85}"/>
            </c:ext>
          </c:extLst>
        </c:ser>
        <c:ser>
          <c:idx val="4"/>
          <c:order val="7"/>
          <c:tx>
            <c:strRef>
              <c:f>'GT Gain'!$A$26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'GT Gain'!$B$26:$N$26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82B-45C7-B8E9-B619FE919D85}"/>
            </c:ext>
          </c:extLst>
        </c:ser>
        <c:ser>
          <c:idx val="2"/>
          <c:order val="8"/>
          <c:tx>
            <c:strRef>
              <c:f>'GT Gain'!$A$24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'GT Gain'!$B$24:$N$24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82B-45C7-B8E9-B619FE919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7.5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  <c:majorUnit val="1.5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'GT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'GT Gain'!$B$10:$N$10</c:f>
              <c:numCache>
                <c:formatCode>0.000</c:formatCode>
                <c:ptCount val="13"/>
                <c:pt idx="0">
                  <c:v>0.41977333059179328</c:v>
                </c:pt>
                <c:pt idx="1">
                  <c:v>0.4008733318416407</c:v>
                </c:pt>
                <c:pt idx="2">
                  <c:v>0.30573919385382226</c:v>
                </c:pt>
                <c:pt idx="3">
                  <c:v>0.32181382093506739</c:v>
                </c:pt>
                <c:pt idx="4">
                  <c:v>0.33601809497891144</c:v>
                </c:pt>
                <c:pt idx="5">
                  <c:v>0.33503637129435676</c:v>
                </c:pt>
                <c:pt idx="6">
                  <c:v>0.33797961083584349</c:v>
                </c:pt>
                <c:pt idx="7">
                  <c:v>0.3812026821474554</c:v>
                </c:pt>
                <c:pt idx="8">
                  <c:v>0.37278403841448965</c:v>
                </c:pt>
                <c:pt idx="9">
                  <c:v>0.36451962872869664</c:v>
                </c:pt>
                <c:pt idx="10">
                  <c:v>0.30334887942099253</c:v>
                </c:pt>
                <c:pt idx="11">
                  <c:v>0.36798391063622204</c:v>
                </c:pt>
                <c:pt idx="12">
                  <c:v>0.32156241923702844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88-4C43-92C6-7A0E4D1E5DB2}"/>
            </c:ext>
          </c:extLst>
        </c:ser>
        <c:ser>
          <c:idx val="1"/>
          <c:order val="1"/>
          <c:tx>
            <c:strRef>
              <c:f>'GT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'GT Gain'!$B$20:$N$20</c:f>
              <c:numCache>
                <c:formatCode>0.000</c:formatCode>
                <c:ptCount val="13"/>
                <c:pt idx="0">
                  <c:v>0.32769843003822829</c:v>
                </c:pt>
                <c:pt idx="1">
                  <c:v>0.33640345911910152</c:v>
                </c:pt>
                <c:pt idx="2">
                  <c:v>0.35190258392263685</c:v>
                </c:pt>
                <c:pt idx="3">
                  <c:v>0.35198587356409511</c:v>
                </c:pt>
                <c:pt idx="4">
                  <c:v>0.44078010379009852</c:v>
                </c:pt>
                <c:pt idx="5">
                  <c:v>0.36851978387768786</c:v>
                </c:pt>
                <c:pt idx="6">
                  <c:v>0.38544908677572526</c:v>
                </c:pt>
                <c:pt idx="7">
                  <c:v>0.41762043935210635</c:v>
                </c:pt>
                <c:pt idx="8">
                  <c:v>0.36425362185011673</c:v>
                </c:pt>
                <c:pt idx="9">
                  <c:v>0.34935379251751186</c:v>
                </c:pt>
                <c:pt idx="10">
                  <c:v>0.41416119387496897</c:v>
                </c:pt>
                <c:pt idx="11">
                  <c:v>0.34493719020379854</c:v>
                </c:pt>
                <c:pt idx="12">
                  <c:v>0.37925818350289414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88-4C43-92C6-7A0E4D1E5DB2}"/>
            </c:ext>
          </c:extLst>
        </c:ser>
        <c:ser>
          <c:idx val="5"/>
          <c:order val="2"/>
          <c:tx>
            <c:strRef>
              <c:f>'GT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A688-4C43-92C6-7A0E4D1E5DB2}"/>
              </c:ext>
            </c:extLst>
          </c:dPt>
          <c:val>
            <c:numRef>
              <c:f>'GT Gain'!$Q$10:$AC$10</c:f>
              <c:numCache>
                <c:formatCode>0.000</c:formatCode>
                <c:ptCount val="13"/>
                <c:pt idx="4">
                  <c:v>0.2781795598424231</c:v>
                </c:pt>
                <c:pt idx="5">
                  <c:v>0.26843101550311504</c:v>
                </c:pt>
                <c:pt idx="6">
                  <c:v>0.35998282077065846</c:v>
                </c:pt>
                <c:pt idx="9">
                  <c:v>0.36006482049063754</c:v>
                </c:pt>
                <c:pt idx="10">
                  <c:v>0.29498318160992199</c:v>
                </c:pt>
                <c:pt idx="11">
                  <c:v>0.35601134466206263</c:v>
                </c:pt>
                <c:pt idx="12">
                  <c:v>0.37612652318261391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88-4C43-92C6-7A0E4D1E5DB2}"/>
            </c:ext>
          </c:extLst>
        </c:ser>
        <c:ser>
          <c:idx val="6"/>
          <c:order val="3"/>
          <c:tx>
            <c:strRef>
              <c:f>'GT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'GT Gain'!$Q$20:$AC$20</c:f>
              <c:numCache>
                <c:formatCode>0.000</c:formatCode>
                <c:ptCount val="13"/>
                <c:pt idx="4">
                  <c:v>0.30301052697795733</c:v>
                </c:pt>
                <c:pt idx="5">
                  <c:v>0.34320335141943448</c:v>
                </c:pt>
                <c:pt idx="6">
                  <c:v>0.21306828773446143</c:v>
                </c:pt>
                <c:pt idx="8">
                  <c:v>0.31099581889004324</c:v>
                </c:pt>
                <c:pt idx="9">
                  <c:v>0.34027912626296536</c:v>
                </c:pt>
                <c:pt idx="10">
                  <c:v>0.30004604571556936</c:v>
                </c:pt>
                <c:pt idx="11">
                  <c:v>0.32140254644993355</c:v>
                </c:pt>
                <c:pt idx="12">
                  <c:v>0.3237414300232726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88-4C43-92C6-7A0E4D1E5DB2}"/>
            </c:ext>
          </c:extLst>
        </c:ser>
        <c:ser>
          <c:idx val="7"/>
          <c:order val="4"/>
          <c:tx>
            <c:strRef>
              <c:f>'GT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'GT Gain'!$AF$10:$AR$10</c:f>
              <c:numCache>
                <c:formatCode>0.000</c:formatCode>
                <c:ptCount val="13"/>
                <c:pt idx="0">
                  <c:v>0.5468289167044289</c:v>
                </c:pt>
                <c:pt idx="1">
                  <c:v>0.37672859328252872</c:v>
                </c:pt>
                <c:pt idx="2">
                  <c:v>0.36102806719993735</c:v>
                </c:pt>
                <c:pt idx="3">
                  <c:v>0.3893444720149023</c:v>
                </c:pt>
                <c:pt idx="4">
                  <c:v>0.308601619117648</c:v>
                </c:pt>
                <c:pt idx="5">
                  <c:v>0.40215750110647253</c:v>
                </c:pt>
                <c:pt idx="6">
                  <c:v>0.41785675636219538</c:v>
                </c:pt>
                <c:pt idx="7">
                  <c:v>0.36444117075157062</c:v>
                </c:pt>
                <c:pt idx="8">
                  <c:v>0.38497737434111479</c:v>
                </c:pt>
                <c:pt idx="9">
                  <c:v>0.39908638520643996</c:v>
                </c:pt>
                <c:pt idx="10">
                  <c:v>0.33149641916371791</c:v>
                </c:pt>
                <c:pt idx="11">
                  <c:v>0.40000727013595155</c:v>
                </c:pt>
                <c:pt idx="12">
                  <c:v>0.40394810341572912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688-4C43-92C6-7A0E4D1E5DB2}"/>
            </c:ext>
          </c:extLst>
        </c:ser>
        <c:ser>
          <c:idx val="8"/>
          <c:order val="5"/>
          <c:tx>
            <c:strRef>
              <c:f>'GT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'GT Gain'!$AF$20:$AR$20</c:f>
              <c:numCache>
                <c:formatCode>0.000</c:formatCode>
                <c:ptCount val="13"/>
                <c:pt idx="0">
                  <c:v>0.37471052772587576</c:v>
                </c:pt>
                <c:pt idx="1">
                  <c:v>0.29170915361542959</c:v>
                </c:pt>
                <c:pt idx="2">
                  <c:v>0.48815002606067909</c:v>
                </c:pt>
                <c:pt idx="3">
                  <c:v>0.33064485716343367</c:v>
                </c:pt>
                <c:pt idx="4">
                  <c:v>0.43278437652386087</c:v>
                </c:pt>
                <c:pt idx="5">
                  <c:v>0.41919598523657353</c:v>
                </c:pt>
                <c:pt idx="6">
                  <c:v>0.42159402605707963</c:v>
                </c:pt>
                <c:pt idx="7">
                  <c:v>0.35372393026282473</c:v>
                </c:pt>
                <c:pt idx="8">
                  <c:v>0.50530933749219797</c:v>
                </c:pt>
                <c:pt idx="9">
                  <c:v>0.37857270851541686</c:v>
                </c:pt>
                <c:pt idx="10">
                  <c:v>0.37484436265764515</c:v>
                </c:pt>
                <c:pt idx="11">
                  <c:v>0.3962057318893582</c:v>
                </c:pt>
                <c:pt idx="12">
                  <c:v>0.40004778633477206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688-4C43-92C6-7A0E4D1E5D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'GT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'GT Gain'!$B$13:$N$13</c:f>
              <c:numCache>
                <c:formatCode>0.00</c:formatCode>
                <c:ptCount val="13"/>
                <c:pt idx="0">
                  <c:v>0.89405634600919737</c:v>
                </c:pt>
                <c:pt idx="1">
                  <c:v>0.86077896912744778</c:v>
                </c:pt>
                <c:pt idx="2">
                  <c:v>0.93811671314924361</c:v>
                </c:pt>
                <c:pt idx="3">
                  <c:v>1.0094577986751996</c:v>
                </c:pt>
                <c:pt idx="4">
                  <c:v>1.0413642795078384</c:v>
                </c:pt>
                <c:pt idx="5">
                  <c:v>1.0358543687305477</c:v>
                </c:pt>
                <c:pt idx="6">
                  <c:v>1.0191679023554956</c:v>
                </c:pt>
                <c:pt idx="7">
                  <c:v>0.80261539100765522</c:v>
                </c:pt>
                <c:pt idx="8">
                  <c:v>0.77470152655854196</c:v>
                </c:pt>
                <c:pt idx="9">
                  <c:v>0.83415180395857491</c:v>
                </c:pt>
                <c:pt idx="10">
                  <c:v>1.0098450144930853</c:v>
                </c:pt>
                <c:pt idx="11">
                  <c:v>0.89482863289655767</c:v>
                </c:pt>
                <c:pt idx="12">
                  <c:v>0.89363528390955149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05-4E9C-A499-702706103E08}"/>
            </c:ext>
          </c:extLst>
        </c:ser>
        <c:ser>
          <c:idx val="1"/>
          <c:order val="1"/>
          <c:tx>
            <c:strRef>
              <c:f>'GT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'GT Gain'!$B$23:$N$23</c:f>
              <c:numCache>
                <c:formatCode>0.00</c:formatCode>
                <c:ptCount val="13"/>
                <c:pt idx="0">
                  <c:v>1.7547791845426348</c:v>
                </c:pt>
                <c:pt idx="1">
                  <c:v>1.8925899608493588</c:v>
                </c:pt>
                <c:pt idx="2">
                  <c:v>0.95237395931294455</c:v>
                </c:pt>
                <c:pt idx="3">
                  <c:v>1.2390767151641984</c:v>
                </c:pt>
                <c:pt idx="4">
                  <c:v>0.97881654238257443</c:v>
                </c:pt>
                <c:pt idx="5">
                  <c:v>1.205354472487151</c:v>
                </c:pt>
                <c:pt idx="6">
                  <c:v>1.1564182305004358</c:v>
                </c:pt>
                <c:pt idx="7">
                  <c:v>1.1000791921685862</c:v>
                </c:pt>
                <c:pt idx="8">
                  <c:v>1.1384009431683686</c:v>
                </c:pt>
                <c:pt idx="9">
                  <c:v>1.2679123841994537</c:v>
                </c:pt>
                <c:pt idx="10">
                  <c:v>0.98775109327724886</c:v>
                </c:pt>
                <c:pt idx="11">
                  <c:v>1.3138117679186372</c:v>
                </c:pt>
                <c:pt idx="12">
                  <c:v>1.151745454387948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05-4E9C-A499-702706103E08}"/>
            </c:ext>
          </c:extLst>
        </c:ser>
        <c:ser>
          <c:idx val="5"/>
          <c:order val="2"/>
          <c:tx>
            <c:strRef>
              <c:f>'GT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F905-4E9C-A499-702706103E08}"/>
              </c:ext>
            </c:extLst>
          </c:dPt>
          <c:val>
            <c:numRef>
              <c:f>'GT Gain'!$Q$13:$AC$13</c:f>
              <c:numCache>
                <c:formatCode>0.00</c:formatCode>
                <c:ptCount val="13"/>
                <c:pt idx="4">
                  <c:v>1.0516189221616417</c:v>
                </c:pt>
                <c:pt idx="5">
                  <c:v>1.0931351282155206</c:v>
                </c:pt>
                <c:pt idx="6">
                  <c:v>0.73040522536725627</c:v>
                </c:pt>
                <c:pt idx="9">
                  <c:v>1.0229886433234592</c:v>
                </c:pt>
                <c:pt idx="10">
                  <c:v>1.0025753181208152</c:v>
                </c:pt>
                <c:pt idx="11">
                  <c:v>1.1244647908684511</c:v>
                </c:pt>
                <c:pt idx="12">
                  <c:v>0.93789952887107531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05-4E9C-A499-702706103E08}"/>
            </c:ext>
          </c:extLst>
        </c:ser>
        <c:ser>
          <c:idx val="6"/>
          <c:order val="3"/>
          <c:tx>
            <c:strRef>
              <c:f>'GT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'GT Gain'!$Q$23:$AC$23</c:f>
              <c:numCache>
                <c:formatCode>0.00</c:formatCode>
                <c:ptCount val="13"/>
                <c:pt idx="4">
                  <c:v>1.3540123641639892</c:v>
                </c:pt>
                <c:pt idx="5">
                  <c:v>1.0969201352774125</c:v>
                </c:pt>
                <c:pt idx="6">
                  <c:v>1.9138360856683427</c:v>
                </c:pt>
                <c:pt idx="8">
                  <c:v>1.5944212211696998</c:v>
                </c:pt>
                <c:pt idx="9">
                  <c:v>1.5361136404337143</c:v>
                </c:pt>
                <c:pt idx="10">
                  <c:v>1.69219953079832</c:v>
                </c:pt>
                <c:pt idx="11">
                  <c:v>1.5913257253254176</c:v>
                </c:pt>
                <c:pt idx="12">
                  <c:v>1.457335874392363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905-4E9C-A499-702706103E08}"/>
            </c:ext>
          </c:extLst>
        </c:ser>
        <c:ser>
          <c:idx val="7"/>
          <c:order val="4"/>
          <c:tx>
            <c:strRef>
              <c:f>'GT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'GT Gain'!$AF$13:$AR$13</c:f>
              <c:numCache>
                <c:formatCode>0.00</c:formatCode>
                <c:ptCount val="13"/>
                <c:pt idx="0">
                  <c:v>0.73167714800730754</c:v>
                </c:pt>
                <c:pt idx="1">
                  <c:v>0.72889062388743642</c:v>
                </c:pt>
                <c:pt idx="2">
                  <c:v>0.69800667287300378</c:v>
                </c:pt>
                <c:pt idx="3">
                  <c:v>0.86287301568986707</c:v>
                </c:pt>
                <c:pt idx="4">
                  <c:v>0.97720377335966158</c:v>
                </c:pt>
                <c:pt idx="5">
                  <c:v>0.74137620007009175</c:v>
                </c:pt>
                <c:pt idx="6">
                  <c:v>0.65724942083516014</c:v>
                </c:pt>
                <c:pt idx="7">
                  <c:v>0.70517096848126926</c:v>
                </c:pt>
                <c:pt idx="8">
                  <c:v>0.6004888042323433</c:v>
                </c:pt>
                <c:pt idx="9">
                  <c:v>0.77488892257662589</c:v>
                </c:pt>
                <c:pt idx="10">
                  <c:v>0.58417926148907262</c:v>
                </c:pt>
                <c:pt idx="11">
                  <c:v>0.88502095148044368</c:v>
                </c:pt>
                <c:pt idx="12">
                  <c:v>0.78729172710757933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905-4E9C-A499-702706103E08}"/>
            </c:ext>
          </c:extLst>
        </c:ser>
        <c:ser>
          <c:idx val="8"/>
          <c:order val="5"/>
          <c:tx>
            <c:strRef>
              <c:f>'GT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'GT Gain'!$AF$23:$AR$23</c:f>
              <c:numCache>
                <c:formatCode>0.00</c:formatCode>
                <c:ptCount val="13"/>
                <c:pt idx="0">
                  <c:v>1.7790733130607075</c:v>
                </c:pt>
                <c:pt idx="1">
                  <c:v>2.497630976442835</c:v>
                </c:pt>
                <c:pt idx="2">
                  <c:v>0.98153738486217235</c:v>
                </c:pt>
                <c:pt idx="3">
                  <c:v>1.3579999100139231</c:v>
                </c:pt>
                <c:pt idx="4">
                  <c:v>0.92029772282807398</c:v>
                </c:pt>
                <c:pt idx="5">
                  <c:v>0.93891582326968526</c:v>
                </c:pt>
                <c:pt idx="6">
                  <c:v>0.97281580853758254</c:v>
                </c:pt>
                <c:pt idx="7">
                  <c:v>1.0557197333408115</c:v>
                </c:pt>
                <c:pt idx="8">
                  <c:v>0.79382460280219658</c:v>
                </c:pt>
                <c:pt idx="9">
                  <c:v>1.1342695844500985</c:v>
                </c:pt>
                <c:pt idx="10">
                  <c:v>1.0325352027595878</c:v>
                </c:pt>
                <c:pt idx="11">
                  <c:v>1.169818737045228</c:v>
                </c:pt>
                <c:pt idx="12">
                  <c:v>1.0001138538947532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905-4E9C-A499-702706103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8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'1st Sway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'1st Sway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'1st Sway Frequency'!$B$9:$N$9</c:f>
              <c:numCache>
                <c:formatCode>0.000</c:formatCode>
                <c:ptCount val="13"/>
                <c:pt idx="0">
                  <c:v>25478.472727272729</c:v>
                </c:pt>
                <c:pt idx="1">
                  <c:v>25227.040000000001</c:v>
                </c:pt>
                <c:pt idx="2">
                  <c:v>25296.571428571428</c:v>
                </c:pt>
                <c:pt idx="3">
                  <c:v>25537.296551724139</c:v>
                </c:pt>
                <c:pt idx="4">
                  <c:v>25547.889655172414</c:v>
                </c:pt>
                <c:pt idx="5">
                  <c:v>25566.560000000001</c:v>
                </c:pt>
                <c:pt idx="6">
                  <c:v>25559.455072463767</c:v>
                </c:pt>
                <c:pt idx="7">
                  <c:v>25530.554838709679</c:v>
                </c:pt>
                <c:pt idx="8">
                  <c:v>25445.192727272726</c:v>
                </c:pt>
                <c:pt idx="9">
                  <c:v>25203.341176470589</c:v>
                </c:pt>
                <c:pt idx="10">
                  <c:v>25104.945454545454</c:v>
                </c:pt>
                <c:pt idx="11">
                  <c:v>25155.619047619046</c:v>
                </c:pt>
                <c:pt idx="12">
                  <c:v>24949.142857142859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4B-480A-A255-49AE584E777F}"/>
            </c:ext>
          </c:extLst>
        </c:ser>
        <c:ser>
          <c:idx val="1"/>
          <c:order val="1"/>
          <c:tx>
            <c:strRef>
              <c:f>'1st Sway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'1st Sway Frequency'!$B$19:$N$19</c:f>
              <c:numCache>
                <c:formatCode>0.000</c:formatCode>
                <c:ptCount val="13"/>
                <c:pt idx="0">
                  <c:v>25363.272727272728</c:v>
                </c:pt>
                <c:pt idx="1">
                  <c:v>25267.314285714285</c:v>
                </c:pt>
                <c:pt idx="2">
                  <c:v>25646.285714285714</c:v>
                </c:pt>
                <c:pt idx="3">
                  <c:v>25344.6</c:v>
                </c:pt>
                <c:pt idx="4">
                  <c:v>25466.400000000001</c:v>
                </c:pt>
                <c:pt idx="5">
                  <c:v>25704.50909090909</c:v>
                </c:pt>
                <c:pt idx="6">
                  <c:v>25759.031578947368</c:v>
                </c:pt>
                <c:pt idx="7">
                  <c:v>25708.213333333333</c:v>
                </c:pt>
                <c:pt idx="8">
                  <c:v>25726.625641025643</c:v>
                </c:pt>
                <c:pt idx="9">
                  <c:v>25845.955555555556</c:v>
                </c:pt>
                <c:pt idx="10">
                  <c:v>25688.283870967742</c:v>
                </c:pt>
                <c:pt idx="11">
                  <c:v>25626.17142857143</c:v>
                </c:pt>
                <c:pt idx="12">
                  <c:v>25478.453333333335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4B-480A-A255-49AE584E777F}"/>
            </c:ext>
          </c:extLst>
        </c:ser>
        <c:ser>
          <c:idx val="5"/>
          <c:order val="2"/>
          <c:tx>
            <c:strRef>
              <c:f>'1st Sway Frequency'!$P$7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B24B-480A-A255-49AE584E777F}"/>
              </c:ext>
            </c:extLst>
          </c:dPt>
          <c:val>
            <c:numRef>
              <c:f>'1st Sway Frequency'!$Q$9:$AC$9</c:f>
              <c:numCache>
                <c:formatCode>0.000</c:formatCode>
                <c:ptCount val="13"/>
                <c:pt idx="4">
                  <c:v>25412.533333333333</c:v>
                </c:pt>
                <c:pt idx="5">
                  <c:v>25576.423529411764</c:v>
                </c:pt>
                <c:pt idx="6">
                  <c:v>25465.538461538461</c:v>
                </c:pt>
                <c:pt idx="9">
                  <c:v>25038.346666666668</c:v>
                </c:pt>
                <c:pt idx="10">
                  <c:v>25041.942857142858</c:v>
                </c:pt>
                <c:pt idx="11">
                  <c:v>24952.088888888888</c:v>
                </c:pt>
                <c:pt idx="12">
                  <c:v>24874.080000000002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4B-480A-A255-49AE584E777F}"/>
            </c:ext>
          </c:extLst>
        </c:ser>
        <c:ser>
          <c:idx val="6"/>
          <c:order val="3"/>
          <c:tx>
            <c:strRef>
              <c:f>'1st Sway Frequency'!$P$17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'1st Sway Frequency'!$Q$19:$AC$19</c:f>
              <c:numCache>
                <c:formatCode>0.000</c:formatCode>
                <c:ptCount val="13"/>
                <c:pt idx="4">
                  <c:v>25436.853333333333</c:v>
                </c:pt>
                <c:pt idx="5">
                  <c:v>25373.684210526317</c:v>
                </c:pt>
                <c:pt idx="6">
                  <c:v>25433.866666666665</c:v>
                </c:pt>
                <c:pt idx="8">
                  <c:v>25569.200000000001</c:v>
                </c:pt>
                <c:pt idx="9">
                  <c:v>25572.177777777779</c:v>
                </c:pt>
                <c:pt idx="10">
                  <c:v>25427.466666666667</c:v>
                </c:pt>
                <c:pt idx="11">
                  <c:v>25425.894736842107</c:v>
                </c:pt>
                <c:pt idx="12">
                  <c:v>25227.786666666667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24B-480A-A255-49AE584E777F}"/>
            </c:ext>
          </c:extLst>
        </c:ser>
        <c:ser>
          <c:idx val="7"/>
          <c:order val="4"/>
          <c:tx>
            <c:strRef>
              <c:f>'1st Sway Frequency'!$AE$7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'1st Sway Frequency'!$AF$9:$AR$9</c:f>
              <c:numCache>
                <c:formatCode>0.000</c:formatCode>
                <c:ptCount val="13"/>
                <c:pt idx="0">
                  <c:v>25502.560000000001</c:v>
                </c:pt>
                <c:pt idx="1">
                  <c:v>25560.50909090909</c:v>
                </c:pt>
                <c:pt idx="2">
                  <c:v>25578.720000000001</c:v>
                </c:pt>
                <c:pt idx="3">
                  <c:v>25552.438709677419</c:v>
                </c:pt>
                <c:pt idx="4">
                  <c:v>25749.066666666666</c:v>
                </c:pt>
                <c:pt idx="5">
                  <c:v>25878.799999999999</c:v>
                </c:pt>
                <c:pt idx="6">
                  <c:v>25763.733333333334</c:v>
                </c:pt>
                <c:pt idx="7">
                  <c:v>25629.279999999999</c:v>
                </c:pt>
                <c:pt idx="8">
                  <c:v>25624.647619047621</c:v>
                </c:pt>
                <c:pt idx="9">
                  <c:v>25494.819047619047</c:v>
                </c:pt>
                <c:pt idx="10">
                  <c:v>25468</c:v>
                </c:pt>
                <c:pt idx="11">
                  <c:v>25459.466666666667</c:v>
                </c:pt>
                <c:pt idx="12">
                  <c:v>25166.799999999999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24B-480A-A255-49AE584E777F}"/>
            </c:ext>
          </c:extLst>
        </c:ser>
        <c:ser>
          <c:idx val="8"/>
          <c:order val="5"/>
          <c:tx>
            <c:strRef>
              <c:f>'1st Sway Frequency'!$AE$17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'1st Sway Frequency'!$AF$19:$AR$19</c:f>
              <c:numCache>
                <c:formatCode>0.000</c:formatCode>
                <c:ptCount val="13"/>
                <c:pt idx="0">
                  <c:v>25260.400000000001</c:v>
                </c:pt>
                <c:pt idx="1">
                  <c:v>25181.745454545453</c:v>
                </c:pt>
                <c:pt idx="2">
                  <c:v>25255.200000000001</c:v>
                </c:pt>
                <c:pt idx="3">
                  <c:v>25059.529411764706</c:v>
                </c:pt>
                <c:pt idx="4">
                  <c:v>25588.228571428572</c:v>
                </c:pt>
                <c:pt idx="5">
                  <c:v>25672.307692307691</c:v>
                </c:pt>
                <c:pt idx="6">
                  <c:v>25695.060869565219</c:v>
                </c:pt>
                <c:pt idx="7">
                  <c:v>25653.142857142859</c:v>
                </c:pt>
                <c:pt idx="8">
                  <c:v>25638.971428571429</c:v>
                </c:pt>
                <c:pt idx="9">
                  <c:v>25730.736842105263</c:v>
                </c:pt>
                <c:pt idx="10">
                  <c:v>25609.226666666666</c:v>
                </c:pt>
                <c:pt idx="11">
                  <c:v>25487.200000000001</c:v>
                </c:pt>
                <c:pt idx="12">
                  <c:v>25332.746666666666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24B-480A-A255-49AE584E777F}"/>
            </c:ext>
          </c:extLst>
        </c:ser>
        <c:ser>
          <c:idx val="3"/>
          <c:order val="6"/>
          <c:tx>
            <c:strRef>
              <c:f>'1st Sway Frequency'!$A$25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'1st Sway Frequency'!$B$25:$N$25</c:f>
              <c:numCache>
                <c:formatCode>General</c:formatCode>
                <c:ptCount val="13"/>
                <c:pt idx="0">
                  <c:v>26172</c:v>
                </c:pt>
                <c:pt idx="1">
                  <c:v>26172</c:v>
                </c:pt>
                <c:pt idx="2">
                  <c:v>26172</c:v>
                </c:pt>
                <c:pt idx="3">
                  <c:v>26172</c:v>
                </c:pt>
                <c:pt idx="4">
                  <c:v>26172</c:v>
                </c:pt>
                <c:pt idx="5">
                  <c:v>26172</c:v>
                </c:pt>
                <c:pt idx="6">
                  <c:v>26172</c:v>
                </c:pt>
                <c:pt idx="7">
                  <c:v>26172</c:v>
                </c:pt>
                <c:pt idx="8">
                  <c:v>26172</c:v>
                </c:pt>
                <c:pt idx="9">
                  <c:v>26172</c:v>
                </c:pt>
                <c:pt idx="10">
                  <c:v>26172</c:v>
                </c:pt>
                <c:pt idx="11">
                  <c:v>26172</c:v>
                </c:pt>
                <c:pt idx="12">
                  <c:v>26172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24B-480A-A255-49AE584E777F}"/>
            </c:ext>
          </c:extLst>
        </c:ser>
        <c:ser>
          <c:idx val="4"/>
          <c:order val="7"/>
          <c:tx>
            <c:strRef>
              <c:f>'1st Sway Frequency'!$A$26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'1st Sway Frequency'!$B$26:$N$26</c:f>
              <c:numCache>
                <c:formatCode>General</c:formatCode>
                <c:ptCount val="13"/>
                <c:pt idx="0">
                  <c:v>24034</c:v>
                </c:pt>
                <c:pt idx="1">
                  <c:v>24034</c:v>
                </c:pt>
                <c:pt idx="2">
                  <c:v>24034</c:v>
                </c:pt>
                <c:pt idx="3">
                  <c:v>24034</c:v>
                </c:pt>
                <c:pt idx="4">
                  <c:v>24034</c:v>
                </c:pt>
                <c:pt idx="5">
                  <c:v>24034</c:v>
                </c:pt>
                <c:pt idx="6">
                  <c:v>24034</c:v>
                </c:pt>
                <c:pt idx="7">
                  <c:v>24034</c:v>
                </c:pt>
                <c:pt idx="8">
                  <c:v>24034</c:v>
                </c:pt>
                <c:pt idx="9">
                  <c:v>24034</c:v>
                </c:pt>
                <c:pt idx="10">
                  <c:v>24034</c:v>
                </c:pt>
                <c:pt idx="11">
                  <c:v>24034</c:v>
                </c:pt>
                <c:pt idx="12">
                  <c:v>24034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24B-480A-A255-49AE584E777F}"/>
            </c:ext>
          </c:extLst>
        </c:ser>
        <c:ser>
          <c:idx val="2"/>
          <c:order val="8"/>
          <c:tx>
            <c:strRef>
              <c:f>'1st Sway Frequency'!$A$24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'1st Sway Frequency'!$B$24:$N$24</c:f>
              <c:numCache>
                <c:formatCode>General</c:formatCode>
                <c:ptCount val="13"/>
                <c:pt idx="0">
                  <c:v>25055</c:v>
                </c:pt>
                <c:pt idx="1">
                  <c:v>25055</c:v>
                </c:pt>
                <c:pt idx="2">
                  <c:v>25055</c:v>
                </c:pt>
                <c:pt idx="3">
                  <c:v>25055</c:v>
                </c:pt>
                <c:pt idx="4">
                  <c:v>25055</c:v>
                </c:pt>
                <c:pt idx="5">
                  <c:v>25055</c:v>
                </c:pt>
                <c:pt idx="6">
                  <c:v>25055</c:v>
                </c:pt>
                <c:pt idx="7">
                  <c:v>25055</c:v>
                </c:pt>
                <c:pt idx="8">
                  <c:v>25055</c:v>
                </c:pt>
                <c:pt idx="9">
                  <c:v>25055</c:v>
                </c:pt>
                <c:pt idx="10">
                  <c:v>25055</c:v>
                </c:pt>
                <c:pt idx="11">
                  <c:v>25055</c:v>
                </c:pt>
                <c:pt idx="12">
                  <c:v>25055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24B-480A-A255-49AE584E7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235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'1st Sway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'1st Sway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'1st Sway Frequency'!$B$10:$N$10</c:f>
              <c:numCache>
                <c:formatCode>0.000</c:formatCode>
                <c:ptCount val="13"/>
                <c:pt idx="0">
                  <c:v>160.35720658231276</c:v>
                </c:pt>
                <c:pt idx="1">
                  <c:v>212.04239713278602</c:v>
                </c:pt>
                <c:pt idx="2">
                  <c:v>153.90459791312011</c:v>
                </c:pt>
                <c:pt idx="3">
                  <c:v>168.57104190394719</c:v>
                </c:pt>
                <c:pt idx="4">
                  <c:v>167.64509127425271</c:v>
                </c:pt>
                <c:pt idx="5">
                  <c:v>189.88091858647422</c:v>
                </c:pt>
                <c:pt idx="6">
                  <c:v>178.76925456244285</c:v>
                </c:pt>
                <c:pt idx="7">
                  <c:v>255.09820217400352</c:v>
                </c:pt>
                <c:pt idx="8">
                  <c:v>389.97926571055115</c:v>
                </c:pt>
                <c:pt idx="9">
                  <c:v>324.88160985910417</c:v>
                </c:pt>
                <c:pt idx="10">
                  <c:v>260.17700950496112</c:v>
                </c:pt>
                <c:pt idx="11">
                  <c:v>296.47577116695521</c:v>
                </c:pt>
                <c:pt idx="12">
                  <c:v>323.93063853502036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0E-4C6E-B5AE-EDD19D951333}"/>
            </c:ext>
          </c:extLst>
        </c:ser>
        <c:ser>
          <c:idx val="1"/>
          <c:order val="1"/>
          <c:tx>
            <c:strRef>
              <c:f>'1st Sway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'1st Sway Frequency'!$B$20:$N$20</c:f>
              <c:numCache>
                <c:formatCode>0.000</c:formatCode>
                <c:ptCount val="13"/>
                <c:pt idx="0">
                  <c:v>196.89257822838081</c:v>
                </c:pt>
                <c:pt idx="1">
                  <c:v>241.23898075894681</c:v>
                </c:pt>
                <c:pt idx="2">
                  <c:v>164.50792425551157</c:v>
                </c:pt>
                <c:pt idx="3">
                  <c:v>334.59731171408004</c:v>
                </c:pt>
                <c:pt idx="4">
                  <c:v>334.90084004354247</c:v>
                </c:pt>
                <c:pt idx="5">
                  <c:v>148.77911374665254</c:v>
                </c:pt>
                <c:pt idx="6">
                  <c:v>172.03097128758515</c:v>
                </c:pt>
                <c:pt idx="7">
                  <c:v>140.33194523908716</c:v>
                </c:pt>
                <c:pt idx="8">
                  <c:v>158.25334757774058</c:v>
                </c:pt>
                <c:pt idx="9">
                  <c:v>155.40352311610033</c:v>
                </c:pt>
                <c:pt idx="10">
                  <c:v>164.82914234666302</c:v>
                </c:pt>
                <c:pt idx="11">
                  <c:v>157.6604344053917</c:v>
                </c:pt>
                <c:pt idx="12">
                  <c:v>184.90689065118912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0E-4C6E-B5AE-EDD19D951333}"/>
            </c:ext>
          </c:extLst>
        </c:ser>
        <c:ser>
          <c:idx val="5"/>
          <c:order val="2"/>
          <c:tx>
            <c:strRef>
              <c:f>'1st Sway Frequency'!$P$7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EB0E-4C6E-B5AE-EDD19D951333}"/>
              </c:ext>
            </c:extLst>
          </c:dPt>
          <c:val>
            <c:numRef>
              <c:f>'1st Sway Frequency'!$Q$10:$AC$10</c:f>
              <c:numCache>
                <c:formatCode>0.000</c:formatCode>
                <c:ptCount val="13"/>
                <c:pt idx="4">
                  <c:v>180.91064061299895</c:v>
                </c:pt>
                <c:pt idx="5">
                  <c:v>207.6242242306879</c:v>
                </c:pt>
                <c:pt idx="6">
                  <c:v>216.46673221039327</c:v>
                </c:pt>
                <c:pt idx="9">
                  <c:v>135.06689967341148</c:v>
                </c:pt>
                <c:pt idx="10">
                  <c:v>137.99179619747477</c:v>
                </c:pt>
                <c:pt idx="11">
                  <c:v>192.40872019088198</c:v>
                </c:pt>
                <c:pt idx="12">
                  <c:v>176.39189783440065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0E-4C6E-B5AE-EDD19D951333}"/>
            </c:ext>
          </c:extLst>
        </c:ser>
        <c:ser>
          <c:idx val="6"/>
          <c:order val="3"/>
          <c:tx>
            <c:strRef>
              <c:f>'1st Sway Frequency'!$P$17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'1st Sway Frequency'!$Q$20:$AC$20</c:f>
              <c:numCache>
                <c:formatCode>0.000</c:formatCode>
                <c:ptCount val="13"/>
                <c:pt idx="4">
                  <c:v>237.20014888408213</c:v>
                </c:pt>
                <c:pt idx="5">
                  <c:v>253.87923344293489</c:v>
                </c:pt>
                <c:pt idx="6">
                  <c:v>147.37215605721585</c:v>
                </c:pt>
                <c:pt idx="8">
                  <c:v>156.22431130601279</c:v>
                </c:pt>
                <c:pt idx="9">
                  <c:v>158.99449342296893</c:v>
                </c:pt>
                <c:pt idx="10">
                  <c:v>207.87244876355041</c:v>
                </c:pt>
                <c:pt idx="11">
                  <c:v>172.40510641128168</c:v>
                </c:pt>
                <c:pt idx="12">
                  <c:v>282.53668947749236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B0E-4C6E-B5AE-EDD19D951333}"/>
            </c:ext>
          </c:extLst>
        </c:ser>
        <c:ser>
          <c:idx val="7"/>
          <c:order val="4"/>
          <c:tx>
            <c:strRef>
              <c:f>'1st Sway Frequency'!$AE$7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'1st Sway Frequency'!$AF$10:$AR$10</c:f>
              <c:numCache>
                <c:formatCode>0.000</c:formatCode>
                <c:ptCount val="13"/>
                <c:pt idx="0">
                  <c:v>189.73510980282981</c:v>
                </c:pt>
                <c:pt idx="1">
                  <c:v>177.6005581330144</c:v>
                </c:pt>
                <c:pt idx="2">
                  <c:v>211.00101943848912</c:v>
                </c:pt>
                <c:pt idx="3">
                  <c:v>218.00920640249655</c:v>
                </c:pt>
                <c:pt idx="4">
                  <c:v>224.81916399002799</c:v>
                </c:pt>
                <c:pt idx="5">
                  <c:v>126.51736259492091</c:v>
                </c:pt>
                <c:pt idx="6">
                  <c:v>207.96362534776873</c:v>
                </c:pt>
                <c:pt idx="7">
                  <c:v>165.95733899815028</c:v>
                </c:pt>
                <c:pt idx="8">
                  <c:v>212.95512261761687</c:v>
                </c:pt>
                <c:pt idx="9">
                  <c:v>221.48583827589647</c:v>
                </c:pt>
                <c:pt idx="10">
                  <c:v>202.07575867703173</c:v>
                </c:pt>
                <c:pt idx="11">
                  <c:v>202.20169948031418</c:v>
                </c:pt>
                <c:pt idx="12">
                  <c:v>318.4852757759391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B0E-4C6E-B5AE-EDD19D951333}"/>
            </c:ext>
          </c:extLst>
        </c:ser>
        <c:ser>
          <c:idx val="8"/>
          <c:order val="5"/>
          <c:tx>
            <c:strRef>
              <c:f>'1st Sway Frequency'!$AE$17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'1st Sway Frequency'!$AF$20:$AR$20</c:f>
              <c:numCache>
                <c:formatCode>0.000</c:formatCode>
                <c:ptCount val="13"/>
                <c:pt idx="0">
                  <c:v>203.66226696995619</c:v>
                </c:pt>
                <c:pt idx="1">
                  <c:v>197.68551701215662</c:v>
                </c:pt>
                <c:pt idx="2">
                  <c:v>183.51548756771231</c:v>
                </c:pt>
                <c:pt idx="3">
                  <c:v>259.34232700627717</c:v>
                </c:pt>
                <c:pt idx="4">
                  <c:v>234.03989325670685</c:v>
                </c:pt>
                <c:pt idx="5">
                  <c:v>160.56822178175179</c:v>
                </c:pt>
                <c:pt idx="6">
                  <c:v>159.43613839812917</c:v>
                </c:pt>
                <c:pt idx="7">
                  <c:v>156.75720039531336</c:v>
                </c:pt>
                <c:pt idx="8">
                  <c:v>135.09771799180558</c:v>
                </c:pt>
                <c:pt idx="9">
                  <c:v>152.74761623841246</c:v>
                </c:pt>
                <c:pt idx="10">
                  <c:v>173.93129843871276</c:v>
                </c:pt>
                <c:pt idx="11">
                  <c:v>154.72381671694725</c:v>
                </c:pt>
                <c:pt idx="12">
                  <c:v>149.22168284344824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B0E-4C6E-B5AE-EDD19D951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'1st Sway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'1st Sway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'1st Sway Frequency'!$B$13:$N$13</c:f>
              <c:numCache>
                <c:formatCode>0.00</c:formatCode>
                <c:ptCount val="13"/>
                <c:pt idx="0">
                  <c:v>1.4416299865955358</c:v>
                </c:pt>
                <c:pt idx="1">
                  <c:v>1.4854890857954892</c:v>
                </c:pt>
                <c:pt idx="2">
                  <c:v>1.89604162426812</c:v>
                </c:pt>
                <c:pt idx="3">
                  <c:v>1.2550661946581918</c:v>
                </c:pt>
                <c:pt idx="4">
                  <c:v>1.2409357174011462</c:v>
                </c:pt>
                <c:pt idx="5">
                  <c:v>1.0628415684718973</c:v>
                </c:pt>
                <c:pt idx="6">
                  <c:v>1.1421518930189341</c:v>
                </c:pt>
                <c:pt idx="7">
                  <c:v>0.83816762306147619</c:v>
                </c:pt>
                <c:pt idx="8">
                  <c:v>0.62123582510898734</c:v>
                </c:pt>
                <c:pt idx="9">
                  <c:v>0.99385826932412147</c:v>
                </c:pt>
                <c:pt idx="10">
                  <c:v>1.3670879266450577</c:v>
                </c:pt>
                <c:pt idx="11">
                  <c:v>1.1427363843599401</c:v>
                </c:pt>
                <c:pt idx="12">
                  <c:v>0.94170659628616959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FD-49A2-BEC3-E40FA0C030AC}"/>
            </c:ext>
          </c:extLst>
        </c:ser>
        <c:ser>
          <c:idx val="1"/>
          <c:order val="1"/>
          <c:tx>
            <c:strRef>
              <c:f>'1st Sway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'1st Sway Frequency'!$B$23:$N$23</c:f>
              <c:numCache>
                <c:formatCode>0.00</c:formatCode>
                <c:ptCount val="13"/>
                <c:pt idx="0">
                  <c:v>1.3691514428901908</c:v>
                </c:pt>
                <c:pt idx="1">
                  <c:v>1.2500546297003083</c:v>
                </c:pt>
                <c:pt idx="2">
                  <c:v>1.0652258608887306</c:v>
                </c:pt>
                <c:pt idx="3">
                  <c:v>0.82427440491714699</c:v>
                </c:pt>
                <c:pt idx="4">
                  <c:v>0.70229743218744911</c:v>
                </c:pt>
                <c:pt idx="5">
                  <c:v>1.0473936771505288</c:v>
                </c:pt>
                <c:pt idx="6">
                  <c:v>0.80018231206029045</c:v>
                </c:pt>
                <c:pt idx="7">
                  <c:v>1.1016419340027475</c:v>
                </c:pt>
                <c:pt idx="8">
                  <c:v>0.93810413448088537</c:v>
                </c:pt>
                <c:pt idx="9">
                  <c:v>0.69935017753932438</c:v>
                </c:pt>
                <c:pt idx="10">
                  <c:v>0.97821724594251491</c:v>
                </c:pt>
                <c:pt idx="11">
                  <c:v>1.1540172258756294</c:v>
                </c:pt>
                <c:pt idx="12">
                  <c:v>1.2502628831627862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FD-49A2-BEC3-E40FA0C030AC}"/>
            </c:ext>
          </c:extLst>
        </c:ser>
        <c:ser>
          <c:idx val="5"/>
          <c:order val="2"/>
          <c:tx>
            <c:strRef>
              <c:f>'1st Sway Frequency'!$P$7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7BFD-49A2-BEC3-E40FA0C030AC}"/>
              </c:ext>
            </c:extLst>
          </c:dPt>
          <c:val>
            <c:numRef>
              <c:f>'1st Sway Frequency'!$Q$13:$AC$13</c:f>
              <c:numCache>
                <c:formatCode>0.00</c:formatCode>
                <c:ptCount val="13"/>
                <c:pt idx="4">
                  <c:v>1.3993403301086191</c:v>
                </c:pt>
                <c:pt idx="5">
                  <c:v>0.95617691496104096</c:v>
                </c:pt>
                <c:pt idx="6">
                  <c:v>1.0878677618614374</c:v>
                </c:pt>
                <c:pt idx="9">
                  <c:v>2.4786400149238497</c:v>
                </c:pt>
                <c:pt idx="10">
                  <c:v>2.4347893254476025</c:v>
                </c:pt>
                <c:pt idx="11">
                  <c:v>1.5905185031428297</c:v>
                </c:pt>
                <c:pt idx="12">
                  <c:v>1.5875256749579307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FD-49A2-BEC3-E40FA0C030AC}"/>
            </c:ext>
          </c:extLst>
        </c:ser>
        <c:ser>
          <c:idx val="6"/>
          <c:order val="3"/>
          <c:tx>
            <c:strRef>
              <c:f>'1st Sway Frequency'!$P$17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'1st Sway Frequency'!$Q$23:$AC$23</c:f>
              <c:numCache>
                <c:formatCode>0.00</c:formatCode>
                <c:ptCount val="13"/>
                <c:pt idx="4">
                  <c:v>1.0330891023539899</c:v>
                </c:pt>
                <c:pt idx="5">
                  <c:v>1.048156871868402</c:v>
                </c:pt>
                <c:pt idx="6">
                  <c:v>1.6695449875139277</c:v>
                </c:pt>
                <c:pt idx="8">
                  <c:v>1.2861847919415315</c:v>
                </c:pt>
                <c:pt idx="9">
                  <c:v>1.2575324870455937</c:v>
                </c:pt>
                <c:pt idx="10">
                  <c:v>1.1938945216355896</c:v>
                </c:pt>
                <c:pt idx="11">
                  <c:v>1.442542854807751</c:v>
                </c:pt>
                <c:pt idx="12">
                  <c:v>1.1139713513308174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BFD-49A2-BEC3-E40FA0C030AC}"/>
            </c:ext>
          </c:extLst>
        </c:ser>
        <c:ser>
          <c:idx val="7"/>
          <c:order val="4"/>
          <c:tx>
            <c:strRef>
              <c:f>'1st Sway Frequency'!$AE$7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'1st Sway Frequency'!$AF$13:$AR$13</c:f>
              <c:numCache>
                <c:formatCode>0.00</c:formatCode>
                <c:ptCount val="13"/>
                <c:pt idx="0">
                  <c:v>1.1760958048226144</c:v>
                </c:pt>
                <c:pt idx="1">
                  <c:v>1.1476895409171177</c:v>
                </c:pt>
                <c:pt idx="2">
                  <c:v>0.93724665656248396</c:v>
                </c:pt>
                <c:pt idx="3">
                  <c:v>0.94730141683210156</c:v>
                </c:pt>
                <c:pt idx="4">
                  <c:v>0.62707188869375596</c:v>
                </c:pt>
                <c:pt idx="5">
                  <c:v>0.7724894933690083</c:v>
                </c:pt>
                <c:pt idx="6">
                  <c:v>0.65438794241691611</c:v>
                </c:pt>
                <c:pt idx="7">
                  <c:v>1.0900793406230946</c:v>
                </c:pt>
                <c:pt idx="8">
                  <c:v>0.85675700780583053</c:v>
                </c:pt>
                <c:pt idx="9">
                  <c:v>1.0191486096090936</c:v>
                </c:pt>
                <c:pt idx="10">
                  <c:v>1.1612806414930918</c:v>
                </c:pt>
                <c:pt idx="11">
                  <c:v>1.1746247025694974</c:v>
                </c:pt>
                <c:pt idx="12">
                  <c:v>1.0520632887982964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BFD-49A2-BEC3-E40FA0C030AC}"/>
            </c:ext>
          </c:extLst>
        </c:ser>
        <c:ser>
          <c:idx val="8"/>
          <c:order val="5"/>
          <c:tx>
            <c:strRef>
              <c:f>'1st Sway Frequency'!$AE$17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'1st Sway Frequency'!$AF$23:$AR$23</c:f>
              <c:numCache>
                <c:formatCode>0.00</c:formatCode>
                <c:ptCount val="13"/>
                <c:pt idx="0">
                  <c:v>1.4920125911762139</c:v>
                </c:pt>
                <c:pt idx="1">
                  <c:v>1.6697472504500699</c:v>
                </c:pt>
                <c:pt idx="2">
                  <c:v>1.6652545463621511</c:v>
                </c:pt>
                <c:pt idx="3">
                  <c:v>1.3181154854318402</c:v>
                </c:pt>
                <c:pt idx="4">
                  <c:v>0.83144148411074237</c:v>
                </c:pt>
                <c:pt idx="5">
                  <c:v>1.0373416403060178</c:v>
                </c:pt>
                <c:pt idx="6">
                  <c:v>0.99713723464587156</c:v>
                </c:pt>
                <c:pt idx="7">
                  <c:v>1.1033137904748602</c:v>
                </c:pt>
                <c:pt idx="8">
                  <c:v>1.3151679622520889</c:v>
                </c:pt>
                <c:pt idx="9">
                  <c:v>0.96294608662610615</c:v>
                </c:pt>
                <c:pt idx="10">
                  <c:v>1.0785356792884055</c:v>
                </c:pt>
                <c:pt idx="11">
                  <c:v>1.4753169325202138</c:v>
                </c:pt>
                <c:pt idx="12">
                  <c:v>1.8747349968208333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BFD-49A2-BEC3-E40FA0C03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'1st Sway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'1st Sway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'1st Sway Gain'!$B$9:$N$9</c:f>
              <c:numCache>
                <c:formatCode>0.000</c:formatCode>
                <c:ptCount val="13"/>
                <c:pt idx="0">
                  <c:v>40.487969696969685</c:v>
                </c:pt>
                <c:pt idx="1">
                  <c:v>40.666680000000007</c:v>
                </c:pt>
                <c:pt idx="2">
                  <c:v>40.608757142857137</c:v>
                </c:pt>
                <c:pt idx="3">
                  <c:v>39.99615172413796</c:v>
                </c:pt>
                <c:pt idx="4">
                  <c:v>39.907413793103444</c:v>
                </c:pt>
                <c:pt idx="5">
                  <c:v>39.776053333333344</c:v>
                </c:pt>
                <c:pt idx="6">
                  <c:v>39.870646376811585</c:v>
                </c:pt>
                <c:pt idx="7">
                  <c:v>40.199838709677429</c:v>
                </c:pt>
                <c:pt idx="8">
                  <c:v>40.520803636363638</c:v>
                </c:pt>
                <c:pt idx="9">
                  <c:v>41.051647058823519</c:v>
                </c:pt>
                <c:pt idx="10">
                  <c:v>41.29638787878789</c:v>
                </c:pt>
                <c:pt idx="11">
                  <c:v>40.828152380952396</c:v>
                </c:pt>
                <c:pt idx="12">
                  <c:v>41.305157142857155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51-4C69-905B-C08234661FD5}"/>
            </c:ext>
          </c:extLst>
        </c:ser>
        <c:ser>
          <c:idx val="1"/>
          <c:order val="1"/>
          <c:tx>
            <c:strRef>
              <c:f>'1st Sway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'1st Sway Gain'!$B$19:$N$19</c:f>
              <c:numCache>
                <c:formatCode>0.000</c:formatCode>
                <c:ptCount val="13"/>
                <c:pt idx="0">
                  <c:v>39.100593939393953</c:v>
                </c:pt>
                <c:pt idx="1">
                  <c:v>39.080014285714299</c:v>
                </c:pt>
                <c:pt idx="2">
                  <c:v>39.502542857142856</c:v>
                </c:pt>
                <c:pt idx="3">
                  <c:v>39.635550000000038</c:v>
                </c:pt>
                <c:pt idx="4">
                  <c:v>39.60765714285715</c:v>
                </c:pt>
                <c:pt idx="5">
                  <c:v>40.306118181818171</c:v>
                </c:pt>
                <c:pt idx="6">
                  <c:v>39.834184210526317</c:v>
                </c:pt>
                <c:pt idx="7">
                  <c:v>39.703959999999988</c:v>
                </c:pt>
                <c:pt idx="8">
                  <c:v>40.303779487179476</c:v>
                </c:pt>
                <c:pt idx="9">
                  <c:v>40.338183333333333</c:v>
                </c:pt>
                <c:pt idx="10">
                  <c:v>40.542541935483889</c:v>
                </c:pt>
                <c:pt idx="11">
                  <c:v>40.503785714285726</c:v>
                </c:pt>
                <c:pt idx="12">
                  <c:v>41.131873333333331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51-4C69-905B-C08234661FD5}"/>
            </c:ext>
          </c:extLst>
        </c:ser>
        <c:ser>
          <c:idx val="5"/>
          <c:order val="2"/>
          <c:tx>
            <c:strRef>
              <c:f>'1st Sway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D051-4C69-905B-C08234661FD5}"/>
              </c:ext>
            </c:extLst>
          </c:dPt>
          <c:val>
            <c:numRef>
              <c:f>'1st Sway Gain'!$Q$9:$AC$9</c:f>
              <c:numCache>
                <c:formatCode>0.000</c:formatCode>
                <c:ptCount val="13"/>
                <c:pt idx="4">
                  <c:v>39.853733333333324</c:v>
                </c:pt>
                <c:pt idx="5">
                  <c:v>39.59908235294116</c:v>
                </c:pt>
                <c:pt idx="6">
                  <c:v>40.31833846153846</c:v>
                </c:pt>
                <c:pt idx="9">
                  <c:v>41.44186666666667</c:v>
                </c:pt>
                <c:pt idx="10">
                  <c:v>41.438914285714297</c:v>
                </c:pt>
                <c:pt idx="11">
                  <c:v>41.576499999999989</c:v>
                </c:pt>
                <c:pt idx="12">
                  <c:v>41.239880000000028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51-4C69-905B-C08234661FD5}"/>
            </c:ext>
          </c:extLst>
        </c:ser>
        <c:ser>
          <c:idx val="6"/>
          <c:order val="3"/>
          <c:tx>
            <c:strRef>
              <c:f>'1st Sway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'1st Sway Gain'!$Q$19:$AC$19</c:f>
              <c:numCache>
                <c:formatCode>0.000</c:formatCode>
                <c:ptCount val="13"/>
                <c:pt idx="4">
                  <c:v>39.988906666666686</c:v>
                </c:pt>
                <c:pt idx="5">
                  <c:v>40.498494736842098</c:v>
                </c:pt>
                <c:pt idx="6">
                  <c:v>40.896799999999999</c:v>
                </c:pt>
                <c:pt idx="8">
                  <c:v>40.653212500000002</c:v>
                </c:pt>
                <c:pt idx="9">
                  <c:v>40.84173333333333</c:v>
                </c:pt>
                <c:pt idx="10">
                  <c:v>40.820920000000001</c:v>
                </c:pt>
                <c:pt idx="11">
                  <c:v>40.653905263157888</c:v>
                </c:pt>
                <c:pt idx="12">
                  <c:v>40.95366666666667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51-4C69-905B-C08234661FD5}"/>
            </c:ext>
          </c:extLst>
        </c:ser>
        <c:ser>
          <c:idx val="7"/>
          <c:order val="4"/>
          <c:tx>
            <c:strRef>
              <c:f>'1st Sway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'1st Sway Gain'!$AF$9:$AR$9</c:f>
              <c:numCache>
                <c:formatCode>0.000</c:formatCode>
                <c:ptCount val="13"/>
                <c:pt idx="0">
                  <c:v>39.628773333333342</c:v>
                </c:pt>
                <c:pt idx="1">
                  <c:v>39.250145454545439</c:v>
                </c:pt>
                <c:pt idx="2">
                  <c:v>39.111519999999992</c:v>
                </c:pt>
                <c:pt idx="3">
                  <c:v>39.669606451612921</c:v>
                </c:pt>
                <c:pt idx="4">
                  <c:v>38.967750000000002</c:v>
                </c:pt>
                <c:pt idx="5">
                  <c:v>39.086775000000003</c:v>
                </c:pt>
                <c:pt idx="6">
                  <c:v>39.57351666666667</c:v>
                </c:pt>
                <c:pt idx="7">
                  <c:v>39.425820000000002</c:v>
                </c:pt>
                <c:pt idx="8">
                  <c:v>39.659847619047618</c:v>
                </c:pt>
                <c:pt idx="9">
                  <c:v>39.906857142857156</c:v>
                </c:pt>
                <c:pt idx="10">
                  <c:v>40.328879999999998</c:v>
                </c:pt>
                <c:pt idx="11">
                  <c:v>40.012511111111117</c:v>
                </c:pt>
                <c:pt idx="12">
                  <c:v>40.8370125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51-4C69-905B-C08234661FD5}"/>
            </c:ext>
          </c:extLst>
        </c:ser>
        <c:ser>
          <c:idx val="8"/>
          <c:order val="5"/>
          <c:tx>
            <c:strRef>
              <c:f>'1st Sway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'1st Sway Gain'!$AF$19:$AR$19</c:f>
              <c:numCache>
                <c:formatCode>0.000</c:formatCode>
                <c:ptCount val="13"/>
                <c:pt idx="0">
                  <c:v>39.404037500000008</c:v>
                </c:pt>
                <c:pt idx="1">
                  <c:v>39.43490909090908</c:v>
                </c:pt>
                <c:pt idx="2">
                  <c:v>40.133212499999999</c:v>
                </c:pt>
                <c:pt idx="3">
                  <c:v>40.071035294117628</c:v>
                </c:pt>
                <c:pt idx="4">
                  <c:v>39.776099999999992</c:v>
                </c:pt>
                <c:pt idx="5">
                  <c:v>40.634076923076933</c:v>
                </c:pt>
                <c:pt idx="6">
                  <c:v>39.98717391304347</c:v>
                </c:pt>
                <c:pt idx="7">
                  <c:v>40.230899999999998</c:v>
                </c:pt>
                <c:pt idx="8">
                  <c:v>40.533876190476207</c:v>
                </c:pt>
                <c:pt idx="9">
                  <c:v>41.007021052631572</c:v>
                </c:pt>
                <c:pt idx="10">
                  <c:v>40.775373333333327</c:v>
                </c:pt>
                <c:pt idx="11">
                  <c:v>40.86323999999999</c:v>
                </c:pt>
                <c:pt idx="12">
                  <c:v>41.268160000000009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051-4C69-905B-C08234661FD5}"/>
            </c:ext>
          </c:extLst>
        </c:ser>
        <c:ser>
          <c:idx val="3"/>
          <c:order val="6"/>
          <c:tx>
            <c:strRef>
              <c:f>'1st Sway Gain'!$A$25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'1st Sway Gain'!$B$25:$N$25</c:f>
              <c:numCache>
                <c:formatCode>General</c:formatCode>
                <c:ptCount val="13"/>
                <c:pt idx="0">
                  <c:v>46</c:v>
                </c:pt>
                <c:pt idx="1">
                  <c:v>46</c:v>
                </c:pt>
                <c:pt idx="2">
                  <c:v>46</c:v>
                </c:pt>
                <c:pt idx="3">
                  <c:v>46</c:v>
                </c:pt>
                <c:pt idx="4">
                  <c:v>46</c:v>
                </c:pt>
                <c:pt idx="5">
                  <c:v>46</c:v>
                </c:pt>
                <c:pt idx="6">
                  <c:v>46</c:v>
                </c:pt>
                <c:pt idx="7">
                  <c:v>46</c:v>
                </c:pt>
                <c:pt idx="8">
                  <c:v>46</c:v>
                </c:pt>
                <c:pt idx="9">
                  <c:v>46</c:v>
                </c:pt>
                <c:pt idx="10">
                  <c:v>46</c:v>
                </c:pt>
                <c:pt idx="11">
                  <c:v>46</c:v>
                </c:pt>
                <c:pt idx="12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051-4C69-905B-C08234661FD5}"/>
            </c:ext>
          </c:extLst>
        </c:ser>
        <c:ser>
          <c:idx val="4"/>
          <c:order val="7"/>
          <c:tx>
            <c:strRef>
              <c:f>'1st Sway Gain'!$A$26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'1st Sway Gain'!$B$26:$N$26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051-4C69-905B-C08234661FD5}"/>
            </c:ext>
          </c:extLst>
        </c:ser>
        <c:ser>
          <c:idx val="2"/>
          <c:order val="8"/>
          <c:tx>
            <c:strRef>
              <c:f>'1st Sway Gain'!$A$24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'1st Sway Gain'!$B$24:$N$24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051-4C69-905B-C08234661F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0"/>
          <c:min val="2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  <c:majorUnit val="5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'1st Sway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'1st Sway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'1st Sway Gain'!$B$10:$N$10</c:f>
              <c:numCache>
                <c:formatCode>0.000</c:formatCode>
                <c:ptCount val="13"/>
                <c:pt idx="0">
                  <c:v>0.99526724211262407</c:v>
                </c:pt>
                <c:pt idx="1">
                  <c:v>1.1382932721110735</c:v>
                </c:pt>
                <c:pt idx="2">
                  <c:v>0.82030709053032502</c:v>
                </c:pt>
                <c:pt idx="3">
                  <c:v>0.88507613711284194</c:v>
                </c:pt>
                <c:pt idx="4">
                  <c:v>0.9643358436005961</c:v>
                </c:pt>
                <c:pt idx="5">
                  <c:v>0.74104199635402623</c:v>
                </c:pt>
                <c:pt idx="6">
                  <c:v>0.8674060750339081</c:v>
                </c:pt>
                <c:pt idx="7">
                  <c:v>0.96029639961587188</c:v>
                </c:pt>
                <c:pt idx="8">
                  <c:v>1.2436357069172523</c:v>
                </c:pt>
                <c:pt idx="9">
                  <c:v>1.1134365556478001</c:v>
                </c:pt>
                <c:pt idx="10">
                  <c:v>0.8849912813948303</c:v>
                </c:pt>
                <c:pt idx="11">
                  <c:v>1.0446752273965008</c:v>
                </c:pt>
                <c:pt idx="12">
                  <c:v>1.1379843424308071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6-4C6E-84B4-00CF4CA0391F}"/>
            </c:ext>
          </c:extLst>
        </c:ser>
        <c:ser>
          <c:idx val="1"/>
          <c:order val="1"/>
          <c:tx>
            <c:strRef>
              <c:f>'1st Sway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'1st Sway Gain'!$B$20:$N$20</c:f>
              <c:numCache>
                <c:formatCode>0.000</c:formatCode>
                <c:ptCount val="13"/>
                <c:pt idx="0">
                  <c:v>0.86105322557906849</c:v>
                </c:pt>
                <c:pt idx="1">
                  <c:v>1.0442937373490242</c:v>
                </c:pt>
                <c:pt idx="2">
                  <c:v>0.80608627267284227</c:v>
                </c:pt>
                <c:pt idx="3">
                  <c:v>1.012196135317756</c:v>
                </c:pt>
                <c:pt idx="4">
                  <c:v>1.22222553683772</c:v>
                </c:pt>
                <c:pt idx="5">
                  <c:v>0.69018029464476194</c:v>
                </c:pt>
                <c:pt idx="6">
                  <c:v>0.89191672373457376</c:v>
                </c:pt>
                <c:pt idx="7">
                  <c:v>0.76915504829790216</c:v>
                </c:pt>
                <c:pt idx="8">
                  <c:v>0.70671232980812526</c:v>
                </c:pt>
                <c:pt idx="9">
                  <c:v>0.77347095856471304</c:v>
                </c:pt>
                <c:pt idx="10">
                  <c:v>0.73771129254748025</c:v>
                </c:pt>
                <c:pt idx="11">
                  <c:v>0.74320390524473079</c:v>
                </c:pt>
                <c:pt idx="12">
                  <c:v>0.68703376915203906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76-4C6E-84B4-00CF4CA0391F}"/>
            </c:ext>
          </c:extLst>
        </c:ser>
        <c:ser>
          <c:idx val="5"/>
          <c:order val="2"/>
          <c:tx>
            <c:strRef>
              <c:f>'1st Sway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1676-4C6E-84B4-00CF4CA0391F}"/>
              </c:ext>
            </c:extLst>
          </c:dPt>
          <c:val>
            <c:numRef>
              <c:f>'1st Sway Gain'!$Q$10:$AC$10</c:f>
              <c:numCache>
                <c:formatCode>0.000</c:formatCode>
                <c:ptCount val="13"/>
                <c:pt idx="4">
                  <c:v>1.1154264042404753</c:v>
                </c:pt>
                <c:pt idx="5">
                  <c:v>1.0009732075259927</c:v>
                </c:pt>
                <c:pt idx="6">
                  <c:v>1.0655696873756533</c:v>
                </c:pt>
                <c:pt idx="9">
                  <c:v>1.0614697018417101</c:v>
                </c:pt>
                <c:pt idx="10">
                  <c:v>1.0423337631037397</c:v>
                </c:pt>
                <c:pt idx="11">
                  <c:v>1.0002731115814367</c:v>
                </c:pt>
                <c:pt idx="12">
                  <c:v>1.2625743752242773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76-4C6E-84B4-00CF4CA0391F}"/>
            </c:ext>
          </c:extLst>
        </c:ser>
        <c:ser>
          <c:idx val="6"/>
          <c:order val="3"/>
          <c:tx>
            <c:strRef>
              <c:f>'1st Sway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'1st Sway Gain'!$Q$20:$AC$20</c:f>
              <c:numCache>
                <c:formatCode>0.000</c:formatCode>
                <c:ptCount val="13"/>
                <c:pt idx="4">
                  <c:v>0.99151460952469084</c:v>
                </c:pt>
                <c:pt idx="5">
                  <c:v>1.0882653176352488</c:v>
                </c:pt>
                <c:pt idx="6">
                  <c:v>0.48385833227741959</c:v>
                </c:pt>
                <c:pt idx="8">
                  <c:v>0.70358376816773849</c:v>
                </c:pt>
                <c:pt idx="9">
                  <c:v>0.75756242446830191</c:v>
                </c:pt>
                <c:pt idx="10">
                  <c:v>0.82074589938138032</c:v>
                </c:pt>
                <c:pt idx="11">
                  <c:v>0.89952228543448609</c:v>
                </c:pt>
                <c:pt idx="12">
                  <c:v>0.9732962846213159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676-4C6E-84B4-00CF4CA0391F}"/>
            </c:ext>
          </c:extLst>
        </c:ser>
        <c:ser>
          <c:idx val="7"/>
          <c:order val="4"/>
          <c:tx>
            <c:strRef>
              <c:f>'1st Sway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'1st Sway Gain'!$AF$10:$AR$10</c:f>
              <c:numCache>
                <c:formatCode>0.000</c:formatCode>
                <c:ptCount val="13"/>
                <c:pt idx="0">
                  <c:v>1.0439929788173006</c:v>
                </c:pt>
                <c:pt idx="1">
                  <c:v>0.98659660821435391</c:v>
                </c:pt>
                <c:pt idx="2">
                  <c:v>1.0507443278214641</c:v>
                </c:pt>
                <c:pt idx="3">
                  <c:v>1.0599164234190503</c:v>
                </c:pt>
                <c:pt idx="4">
                  <c:v>0.91837185749785888</c:v>
                </c:pt>
                <c:pt idx="5">
                  <c:v>1.1087961081703306</c:v>
                </c:pt>
                <c:pt idx="6">
                  <c:v>0.91952314992570994</c:v>
                </c:pt>
                <c:pt idx="7">
                  <c:v>1.1293518222269563</c:v>
                </c:pt>
                <c:pt idx="8">
                  <c:v>1.0699635488125503</c:v>
                </c:pt>
                <c:pt idx="9">
                  <c:v>0.94042293501556884</c:v>
                </c:pt>
                <c:pt idx="10">
                  <c:v>0.92646734449097745</c:v>
                </c:pt>
                <c:pt idx="11">
                  <c:v>0.83682782040877446</c:v>
                </c:pt>
                <c:pt idx="12">
                  <c:v>0.93222722950829384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676-4C6E-84B4-00CF4CA0391F}"/>
            </c:ext>
          </c:extLst>
        </c:ser>
        <c:ser>
          <c:idx val="8"/>
          <c:order val="5"/>
          <c:tx>
            <c:strRef>
              <c:f>'1st Sway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'1st Sway Gain'!$AF$20:$AR$20</c:f>
              <c:numCache>
                <c:formatCode>0.000</c:formatCode>
                <c:ptCount val="13"/>
                <c:pt idx="0">
                  <c:v>1.028159907817993</c:v>
                </c:pt>
                <c:pt idx="1">
                  <c:v>0.7043812696714572</c:v>
                </c:pt>
                <c:pt idx="2">
                  <c:v>0.92448141732595823</c:v>
                </c:pt>
                <c:pt idx="3">
                  <c:v>0.9495465389815696</c:v>
                </c:pt>
                <c:pt idx="4">
                  <c:v>0.9369657032066363</c:v>
                </c:pt>
                <c:pt idx="5">
                  <c:v>0.91585698098304846</c:v>
                </c:pt>
                <c:pt idx="6">
                  <c:v>0.74430109994791538</c:v>
                </c:pt>
                <c:pt idx="7">
                  <c:v>0.86260228379016035</c:v>
                </c:pt>
                <c:pt idx="8">
                  <c:v>0.717807434741354</c:v>
                </c:pt>
                <c:pt idx="9">
                  <c:v>0.78662122841865911</c:v>
                </c:pt>
                <c:pt idx="10">
                  <c:v>0.76312844325244533</c:v>
                </c:pt>
                <c:pt idx="11">
                  <c:v>0.77397529187463898</c:v>
                </c:pt>
                <c:pt idx="12">
                  <c:v>0.78866174779333109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676-4C6E-84B4-00CF4CA03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'1st Sway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'1st Sway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'1st Sway Gain'!$B$13:$N$13</c:f>
              <c:numCache>
                <c:formatCode>0.00</c:formatCode>
                <c:ptCount val="13"/>
                <c:pt idx="0">
                  <c:v>1.8460804863258276</c:v>
                </c:pt>
                <c:pt idx="1">
                  <c:v>1.5617884923770839</c:v>
                </c:pt>
                <c:pt idx="2">
                  <c:v>2.1907417028653859</c:v>
                </c:pt>
                <c:pt idx="3">
                  <c:v>2.2611419229411771</c:v>
                </c:pt>
                <c:pt idx="4">
                  <c:v>2.1059697017822883</c:v>
                </c:pt>
                <c:pt idx="5">
                  <c:v>2.7996374012489036</c:v>
                </c:pt>
                <c:pt idx="6">
                  <c:v>2.3554341307977005</c:v>
                </c:pt>
                <c:pt idx="7">
                  <c:v>2.0133232797161003</c:v>
                </c:pt>
                <c:pt idx="8">
                  <c:v>1.4685962920814641</c:v>
                </c:pt>
                <c:pt idx="9">
                  <c:v>1.4814054487662349</c:v>
                </c:pt>
                <c:pt idx="10">
                  <c:v>1.7716227719210864</c:v>
                </c:pt>
                <c:pt idx="11">
                  <c:v>1.6502250279692769</c:v>
                </c:pt>
                <c:pt idx="12">
                  <c:v>1.3751925757649592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56-4C7C-A606-0998A01DADA6}"/>
            </c:ext>
          </c:extLst>
        </c:ser>
        <c:ser>
          <c:idx val="1"/>
          <c:order val="1"/>
          <c:tx>
            <c:strRef>
              <c:f>'1st Sway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'1st Sway Gain'!$B$23:$N$23</c:f>
              <c:numCache>
                <c:formatCode>0.00</c:formatCode>
                <c:ptCount val="13"/>
                <c:pt idx="0">
                  <c:v>2.6709173740744907</c:v>
                </c:pt>
                <c:pt idx="1">
                  <c:v>2.208824799253744</c:v>
                </c:pt>
                <c:pt idx="2">
                  <c:v>2.6868328131151116</c:v>
                </c:pt>
                <c:pt idx="3">
                  <c:v>2.095921194825872</c:v>
                </c:pt>
                <c:pt idx="4">
                  <c:v>1.7433615058428149</c:v>
                </c:pt>
                <c:pt idx="5">
                  <c:v>2.7499489927302205</c:v>
                </c:pt>
                <c:pt idx="6">
                  <c:v>2.3043316434508196</c:v>
                </c:pt>
                <c:pt idx="7">
                  <c:v>2.7285525911118538</c:v>
                </c:pt>
                <c:pt idx="8">
                  <c:v>2.6867228585861649</c:v>
                </c:pt>
                <c:pt idx="9">
                  <c:v>2.4400039863478886</c:v>
                </c:pt>
                <c:pt idx="10">
                  <c:v>2.4659412246355892</c:v>
                </c:pt>
                <c:pt idx="11">
                  <c:v>2.4650993026848251</c:v>
                </c:pt>
                <c:pt idx="12">
                  <c:v>2.3619055740035795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56-4C7C-A606-0998A01DADA6}"/>
            </c:ext>
          </c:extLst>
        </c:ser>
        <c:ser>
          <c:idx val="5"/>
          <c:order val="2"/>
          <c:tx>
            <c:strRef>
              <c:f>'1st Sway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F256-4C7C-A606-0998A01DADA6}"/>
              </c:ext>
            </c:extLst>
          </c:dPt>
          <c:val>
            <c:numRef>
              <c:f>'1st Sway Gain'!$Q$13:$AC$13</c:f>
              <c:numCache>
                <c:formatCode>0.00</c:formatCode>
                <c:ptCount val="13"/>
                <c:pt idx="4">
                  <c:v>1.8367465103631047</c:v>
                </c:pt>
                <c:pt idx="5">
                  <c:v>2.1315647608189101</c:v>
                </c:pt>
                <c:pt idx="6">
                  <c:v>1.7773470866570493</c:v>
                </c:pt>
                <c:pt idx="9">
                  <c:v>1.431390622965093</c:v>
                </c:pt>
                <c:pt idx="10">
                  <c:v>1.4586133142562177</c:v>
                </c:pt>
                <c:pt idx="11">
                  <c:v>1.4740974069260064</c:v>
                </c:pt>
                <c:pt idx="12">
                  <c:v>1.2567233248217975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56-4C7C-A606-0998A01DADA6}"/>
            </c:ext>
          </c:extLst>
        </c:ser>
        <c:ser>
          <c:idx val="6"/>
          <c:order val="3"/>
          <c:tx>
            <c:strRef>
              <c:f>'1st Sway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'1st Sway Gain'!$Q$23:$AC$23</c:f>
              <c:numCache>
                <c:formatCode>0.00</c:formatCode>
                <c:ptCount val="13"/>
                <c:pt idx="4">
                  <c:v>2.0208454404300684</c:v>
                </c:pt>
                <c:pt idx="5">
                  <c:v>1.685099265778442</c:v>
                </c:pt>
                <c:pt idx="6">
                  <c:v>3.5156295824443142</c:v>
                </c:pt>
                <c:pt idx="8">
                  <c:v>2.5331205474528478</c:v>
                </c:pt>
                <c:pt idx="9">
                  <c:v>2.269677278976721</c:v>
                </c:pt>
                <c:pt idx="10">
                  <c:v>2.1034037468858591</c:v>
                </c:pt>
                <c:pt idx="11">
                  <c:v>1.9810866365435471</c:v>
                </c:pt>
                <c:pt idx="12">
                  <c:v>1.7282621311614019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56-4C7C-A606-0998A01DADA6}"/>
            </c:ext>
          </c:extLst>
        </c:ser>
        <c:ser>
          <c:idx val="7"/>
          <c:order val="4"/>
          <c:tx>
            <c:strRef>
              <c:f>'1st Sway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'1st Sway Gain'!$AF$13:$AR$13</c:f>
              <c:numCache>
                <c:formatCode>0.00</c:formatCode>
                <c:ptCount val="13"/>
                <c:pt idx="0">
                  <c:v>2.0342495259193458</c:v>
                </c:pt>
                <c:pt idx="1">
                  <c:v>2.2805181939797246</c:v>
                </c:pt>
                <c:pt idx="2">
                  <c:v>2.1852699455068119</c:v>
                </c:pt>
                <c:pt idx="3">
                  <c:v>1.9908467650580293</c:v>
                </c:pt>
                <c:pt idx="4">
                  <c:v>2.5524337600238338</c:v>
                </c:pt>
                <c:pt idx="5">
                  <c:v>2.0782976386307217</c:v>
                </c:pt>
                <c:pt idx="6">
                  <c:v>2.3296434801931625</c:v>
                </c:pt>
                <c:pt idx="7">
                  <c:v>1.9403991654364612</c:v>
                </c:pt>
                <c:pt idx="8">
                  <c:v>1.975192640281596</c:v>
                </c:pt>
                <c:pt idx="9">
                  <c:v>2.1597172329851677</c:v>
                </c:pt>
                <c:pt idx="10">
                  <c:v>2.0404101068148806</c:v>
                </c:pt>
                <c:pt idx="11">
                  <c:v>2.3849943572080372</c:v>
                </c:pt>
                <c:pt idx="12">
                  <c:v>1.8461119551732874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256-4C7C-A606-0998A01DADA6}"/>
            </c:ext>
          </c:extLst>
        </c:ser>
        <c:ser>
          <c:idx val="8"/>
          <c:order val="5"/>
          <c:tx>
            <c:strRef>
              <c:f>'1st Sway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'1st Sway Gain'!$AF$23:$AR$23</c:f>
              <c:numCache>
                <c:formatCode>0.00</c:formatCode>
                <c:ptCount val="13"/>
                <c:pt idx="0">
                  <c:v>2.1384360058667782</c:v>
                </c:pt>
                <c:pt idx="1">
                  <c:v>3.1067885115462439</c:v>
                </c:pt>
                <c:pt idx="2">
                  <c:v>2.1153435825566409</c:v>
                </c:pt>
                <c:pt idx="3">
                  <c:v>2.081331970044511</c:v>
                </c:pt>
                <c:pt idx="4">
                  <c:v>2.2142041338687091</c:v>
                </c:pt>
                <c:pt idx="5">
                  <c:v>1.9529698007227707</c:v>
                </c:pt>
                <c:pt idx="6">
                  <c:v>2.6928286985725243</c:v>
                </c:pt>
                <c:pt idx="7">
                  <c:v>2.229339487583756</c:v>
                </c:pt>
                <c:pt idx="8">
                  <c:v>2.538342710949764</c:v>
                </c:pt>
                <c:pt idx="9">
                  <c:v>2.1157912546236051</c:v>
                </c:pt>
                <c:pt idx="10">
                  <c:v>2.2821089131467698</c:v>
                </c:pt>
                <c:pt idx="11">
                  <c:v>2.2122842309165995</c:v>
                </c:pt>
                <c:pt idx="12">
                  <c:v>1.9999448488698903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256-4C7C-A606-0998A01DA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8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'T1 Notch'!$A$7</c:f>
              <c:strCache>
                <c:ptCount val="1"/>
                <c:pt idx="0">
                  <c:v>UP Kame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'T1 Notch'!$B$8:$N$8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'T1 Notch'!$B$9:$N$9</c:f>
              <c:numCache>
                <c:formatCode>0.000</c:formatCode>
                <c:ptCount val="13"/>
                <c:pt idx="0">
                  <c:v>0.59831313131313135</c:v>
                </c:pt>
                <c:pt idx="1">
                  <c:v>0.58963333333333312</c:v>
                </c:pt>
                <c:pt idx="2">
                  <c:v>0.58378571428571413</c:v>
                </c:pt>
                <c:pt idx="3">
                  <c:v>0.6140459770114941</c:v>
                </c:pt>
                <c:pt idx="4">
                  <c:v>0.61458620689655175</c:v>
                </c:pt>
                <c:pt idx="5">
                  <c:v>0.61326666666666652</c:v>
                </c:pt>
                <c:pt idx="6">
                  <c:v>0.61628019323671512</c:v>
                </c:pt>
                <c:pt idx="7">
                  <c:v>0.62705376344086028</c:v>
                </c:pt>
                <c:pt idx="8">
                  <c:v>0.61787878787878736</c:v>
                </c:pt>
                <c:pt idx="9">
                  <c:v>0.620705882352941</c:v>
                </c:pt>
                <c:pt idx="10">
                  <c:v>0.61236363636363633</c:v>
                </c:pt>
                <c:pt idx="11">
                  <c:v>0.61828571428571422</c:v>
                </c:pt>
                <c:pt idx="12">
                  <c:v>0.611202380952381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0C-402C-9581-23EA329D314F}"/>
            </c:ext>
          </c:extLst>
        </c:ser>
        <c:ser>
          <c:idx val="1"/>
          <c:order val="1"/>
          <c:tx>
            <c:strRef>
              <c:f>'T1 Notch'!$A$17</c:f>
              <c:strCache>
                <c:ptCount val="1"/>
                <c:pt idx="0">
                  <c:v>DN Kame 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'T1 Notch'!$B$19:$N$19</c:f>
              <c:numCache>
                <c:formatCode>0.000</c:formatCode>
                <c:ptCount val="13"/>
                <c:pt idx="0">
                  <c:v>0.60854545454545428</c:v>
                </c:pt>
                <c:pt idx="1">
                  <c:v>0.62841666666666673</c:v>
                </c:pt>
                <c:pt idx="2">
                  <c:v>0.61319047619047617</c:v>
                </c:pt>
                <c:pt idx="3">
                  <c:v>0.60471874999999975</c:v>
                </c:pt>
                <c:pt idx="4">
                  <c:v>0.62663095238095246</c:v>
                </c:pt>
                <c:pt idx="5">
                  <c:v>0.62083333333333324</c:v>
                </c:pt>
                <c:pt idx="6">
                  <c:v>0.63611403508771924</c:v>
                </c:pt>
                <c:pt idx="7">
                  <c:v>0.63416666666666688</c:v>
                </c:pt>
                <c:pt idx="8">
                  <c:v>0.62657264957264958</c:v>
                </c:pt>
                <c:pt idx="9">
                  <c:v>0.63675925925925925</c:v>
                </c:pt>
                <c:pt idx="10">
                  <c:v>0.64016129032258062</c:v>
                </c:pt>
                <c:pt idx="11">
                  <c:v>0.63842857142857157</c:v>
                </c:pt>
                <c:pt idx="12">
                  <c:v>0.61747777777777757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0C-402C-9581-23EA329D314F}"/>
            </c:ext>
          </c:extLst>
        </c:ser>
        <c:ser>
          <c:idx val="5"/>
          <c:order val="2"/>
          <c:tx>
            <c:strRef>
              <c:f>'T1 Notch'!$P$7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760C-402C-9581-23EA329D314F}"/>
              </c:ext>
            </c:extLst>
          </c:dPt>
          <c:val>
            <c:numRef>
              <c:f>'T1 Notch'!$Q$9:$AC$9</c:f>
              <c:numCache>
                <c:formatCode>0.000</c:formatCode>
                <c:ptCount val="13"/>
                <c:pt idx="4">
                  <c:v>0.60602777777777772</c:v>
                </c:pt>
                <c:pt idx="5">
                  <c:v>0.62092156862745096</c:v>
                </c:pt>
                <c:pt idx="6">
                  <c:v>0.60428205128205126</c:v>
                </c:pt>
                <c:pt idx="9">
                  <c:v>0.59157777777777765</c:v>
                </c:pt>
                <c:pt idx="10">
                  <c:v>0.59738095238095235</c:v>
                </c:pt>
                <c:pt idx="11">
                  <c:v>0.60705555555555557</c:v>
                </c:pt>
                <c:pt idx="12">
                  <c:v>0.60075555555555571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0C-402C-9581-23EA329D314F}"/>
            </c:ext>
          </c:extLst>
        </c:ser>
        <c:ser>
          <c:idx val="6"/>
          <c:order val="3"/>
          <c:tx>
            <c:strRef>
              <c:f>'T1 Notch'!$P$17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'T1 Notch'!$Q$19:$AC$19</c:f>
              <c:numCache>
                <c:formatCode>0.000</c:formatCode>
                <c:ptCount val="13"/>
                <c:pt idx="4">
                  <c:v>0.61311111111111105</c:v>
                </c:pt>
                <c:pt idx="5">
                  <c:v>0.59452631578947379</c:v>
                </c:pt>
                <c:pt idx="6">
                  <c:v>0.59777777777777774</c:v>
                </c:pt>
                <c:pt idx="8">
                  <c:v>0.60164583333333321</c:v>
                </c:pt>
                <c:pt idx="9">
                  <c:v>0.60468518518518521</c:v>
                </c:pt>
                <c:pt idx="10">
                  <c:v>0.61277777777777764</c:v>
                </c:pt>
                <c:pt idx="11">
                  <c:v>0.61082456140350883</c:v>
                </c:pt>
                <c:pt idx="12">
                  <c:v>0.60911111111111116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60C-402C-9581-23EA329D314F}"/>
            </c:ext>
          </c:extLst>
        </c:ser>
        <c:ser>
          <c:idx val="7"/>
          <c:order val="4"/>
          <c:tx>
            <c:strRef>
              <c:f>'T1 Notch'!$AE$7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'T1 Notch'!$AF$9:$AR$9</c:f>
              <c:numCache>
                <c:formatCode>0.000</c:formatCode>
                <c:ptCount val="13"/>
                <c:pt idx="0">
                  <c:v>0.6134666666666666</c:v>
                </c:pt>
                <c:pt idx="1">
                  <c:v>0.61784848484848476</c:v>
                </c:pt>
                <c:pt idx="2">
                  <c:v>0.60806666666666664</c:v>
                </c:pt>
                <c:pt idx="3">
                  <c:v>0.60806451612903245</c:v>
                </c:pt>
                <c:pt idx="4">
                  <c:v>0.64288888888888884</c:v>
                </c:pt>
                <c:pt idx="5">
                  <c:v>0.63204166666666672</c:v>
                </c:pt>
                <c:pt idx="6">
                  <c:v>0.63006944444444435</c:v>
                </c:pt>
                <c:pt idx="7">
                  <c:v>0.64170000000000005</c:v>
                </c:pt>
                <c:pt idx="8">
                  <c:v>0.63442857142857145</c:v>
                </c:pt>
                <c:pt idx="9">
                  <c:v>0.64315873015873015</c:v>
                </c:pt>
                <c:pt idx="10">
                  <c:v>0.63640000000000008</c:v>
                </c:pt>
                <c:pt idx="11">
                  <c:v>0.64488888888888896</c:v>
                </c:pt>
                <c:pt idx="12">
                  <c:v>0.62737500000000002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60C-402C-9581-23EA329D314F}"/>
            </c:ext>
          </c:extLst>
        </c:ser>
        <c:ser>
          <c:idx val="8"/>
          <c:order val="5"/>
          <c:tx>
            <c:strRef>
              <c:f>'T1 Notch'!$AE$17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'T1 Notch'!$AF$19:$AR$19</c:f>
              <c:numCache>
                <c:formatCode>0.000</c:formatCode>
                <c:ptCount val="13"/>
                <c:pt idx="0">
                  <c:v>0.6106041666666665</c:v>
                </c:pt>
                <c:pt idx="1">
                  <c:v>0.63412121212121209</c:v>
                </c:pt>
                <c:pt idx="2">
                  <c:v>0.59797916666666673</c:v>
                </c:pt>
                <c:pt idx="3">
                  <c:v>0.59052941176470586</c:v>
                </c:pt>
                <c:pt idx="4">
                  <c:v>0.62326190476190479</c:v>
                </c:pt>
                <c:pt idx="5">
                  <c:v>0.6197948717948718</c:v>
                </c:pt>
                <c:pt idx="6">
                  <c:v>0.63326086956521777</c:v>
                </c:pt>
                <c:pt idx="7">
                  <c:v>0.62750000000000006</c:v>
                </c:pt>
                <c:pt idx="8">
                  <c:v>0.62738095238095237</c:v>
                </c:pt>
                <c:pt idx="9">
                  <c:v>0.6282982456140348</c:v>
                </c:pt>
                <c:pt idx="10">
                  <c:v>0.6265333333333335</c:v>
                </c:pt>
                <c:pt idx="11">
                  <c:v>0.62719999999999998</c:v>
                </c:pt>
                <c:pt idx="12">
                  <c:v>0.601511111111111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60C-402C-9581-23EA329D314F}"/>
            </c:ext>
          </c:extLst>
        </c:ser>
        <c:ser>
          <c:idx val="3"/>
          <c:order val="6"/>
          <c:tx>
            <c:strRef>
              <c:f>'T1 Notch'!$A$25</c:f>
              <c:strCache>
                <c:ptCount val="1"/>
                <c:pt idx="0">
                  <c:v>UCL</c:v>
                </c:pt>
              </c:strCache>
            </c:strRef>
          </c:tx>
          <c:spPr>
            <a:ln w="25400"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'T1 Notch'!$B$25:$N$25</c:f>
              <c:numCache>
                <c:formatCode>General</c:formatCode>
                <c:ptCount val="13"/>
                <c:pt idx="0">
                  <c:v>0.68499999999999994</c:v>
                </c:pt>
                <c:pt idx="1">
                  <c:v>0.68499999999999994</c:v>
                </c:pt>
                <c:pt idx="2">
                  <c:v>0.68499999999999994</c:v>
                </c:pt>
                <c:pt idx="3">
                  <c:v>0.68499999999999994</c:v>
                </c:pt>
                <c:pt idx="4">
                  <c:v>0.68499999999999994</c:v>
                </c:pt>
                <c:pt idx="5">
                  <c:v>0.68499999999999994</c:v>
                </c:pt>
                <c:pt idx="6">
                  <c:v>0.68499999999999994</c:v>
                </c:pt>
                <c:pt idx="7">
                  <c:v>0.68499999999999994</c:v>
                </c:pt>
                <c:pt idx="8">
                  <c:v>0.68499999999999994</c:v>
                </c:pt>
                <c:pt idx="9">
                  <c:v>0.68499999999999994</c:v>
                </c:pt>
                <c:pt idx="10">
                  <c:v>0.68499999999999994</c:v>
                </c:pt>
                <c:pt idx="11">
                  <c:v>0.68499999999999994</c:v>
                </c:pt>
                <c:pt idx="12">
                  <c:v>0.68499999999999994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60C-402C-9581-23EA329D314F}"/>
            </c:ext>
          </c:extLst>
        </c:ser>
        <c:ser>
          <c:idx val="4"/>
          <c:order val="7"/>
          <c:tx>
            <c:strRef>
              <c:f>'T1 Notch'!$A$26</c:f>
              <c:strCache>
                <c:ptCount val="1"/>
                <c:pt idx="0">
                  <c:v>LCL</c:v>
                </c:pt>
              </c:strCache>
            </c:strRef>
          </c:tx>
          <c:spPr>
            <a:ln w="25400"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'T1 Notch'!$B$26:$N$26</c:f>
              <c:numCache>
                <c:formatCode>General</c:formatCode>
                <c:ptCount val="13"/>
                <c:pt idx="0">
                  <c:v>0.53500000000000003</c:v>
                </c:pt>
                <c:pt idx="1">
                  <c:v>0.53500000000000003</c:v>
                </c:pt>
                <c:pt idx="2">
                  <c:v>0.53500000000000003</c:v>
                </c:pt>
                <c:pt idx="3">
                  <c:v>0.53500000000000003</c:v>
                </c:pt>
                <c:pt idx="4">
                  <c:v>0.53500000000000003</c:v>
                </c:pt>
                <c:pt idx="5">
                  <c:v>0.53500000000000003</c:v>
                </c:pt>
                <c:pt idx="6">
                  <c:v>0.53500000000000003</c:v>
                </c:pt>
                <c:pt idx="7">
                  <c:v>0.53500000000000003</c:v>
                </c:pt>
                <c:pt idx="8">
                  <c:v>0.53500000000000003</c:v>
                </c:pt>
                <c:pt idx="9">
                  <c:v>0.53500000000000003</c:v>
                </c:pt>
                <c:pt idx="10">
                  <c:v>0.53500000000000003</c:v>
                </c:pt>
                <c:pt idx="11">
                  <c:v>0.53500000000000003</c:v>
                </c:pt>
                <c:pt idx="12">
                  <c:v>0.53500000000000003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60C-402C-9581-23EA329D314F}"/>
            </c:ext>
          </c:extLst>
        </c:ser>
        <c:ser>
          <c:idx val="2"/>
          <c:order val="8"/>
          <c:tx>
            <c:strRef>
              <c:f>'T1 Notch'!$A$24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'T1 Notch'!$B$24:$N$24</c:f>
              <c:numCache>
                <c:formatCode>General</c:formatCode>
                <c:ptCount val="13"/>
                <c:pt idx="0">
                  <c:v>0.61</c:v>
                </c:pt>
                <c:pt idx="1">
                  <c:v>0.61</c:v>
                </c:pt>
                <c:pt idx="2">
                  <c:v>0.61</c:v>
                </c:pt>
                <c:pt idx="3">
                  <c:v>0.61</c:v>
                </c:pt>
                <c:pt idx="4">
                  <c:v>0.61</c:v>
                </c:pt>
                <c:pt idx="5">
                  <c:v>0.61</c:v>
                </c:pt>
                <c:pt idx="6">
                  <c:v>0.61</c:v>
                </c:pt>
                <c:pt idx="7">
                  <c:v>0.61</c:v>
                </c:pt>
                <c:pt idx="8">
                  <c:v>0.61</c:v>
                </c:pt>
                <c:pt idx="9">
                  <c:v>0.61</c:v>
                </c:pt>
                <c:pt idx="10">
                  <c:v>0.61</c:v>
                </c:pt>
                <c:pt idx="11">
                  <c:v>0.61</c:v>
                </c:pt>
                <c:pt idx="12">
                  <c:v>0.61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60C-402C-9581-23EA329D3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0.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'T1 Notch'!$A$7</c:f>
              <c:strCache>
                <c:ptCount val="1"/>
                <c:pt idx="0">
                  <c:v>UP Kame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'T1 Notch'!$B$8:$N$8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'T1 Notch'!$B$10:$N$10</c:f>
              <c:numCache>
                <c:formatCode>0.000</c:formatCode>
                <c:ptCount val="13"/>
                <c:pt idx="0">
                  <c:v>2.7262385863162614E-2</c:v>
                </c:pt>
                <c:pt idx="1">
                  <c:v>2.8750219846862698E-2</c:v>
                </c:pt>
                <c:pt idx="2">
                  <c:v>1.6722317079332697E-2</c:v>
                </c:pt>
                <c:pt idx="3">
                  <c:v>2.6471093512866209E-2</c:v>
                </c:pt>
                <c:pt idx="4">
                  <c:v>2.0330725815603704E-2</c:v>
                </c:pt>
                <c:pt idx="5">
                  <c:v>2.5753552270423887E-2</c:v>
                </c:pt>
                <c:pt idx="6">
                  <c:v>2.2749133003032534E-2</c:v>
                </c:pt>
                <c:pt idx="7">
                  <c:v>2.0196515837810007E-2</c:v>
                </c:pt>
                <c:pt idx="8">
                  <c:v>2.7553006094857724E-2</c:v>
                </c:pt>
                <c:pt idx="9">
                  <c:v>2.6082727578353792E-2</c:v>
                </c:pt>
                <c:pt idx="10">
                  <c:v>2.2879656120513497E-2</c:v>
                </c:pt>
                <c:pt idx="11">
                  <c:v>2.2247645140232593E-2</c:v>
                </c:pt>
                <c:pt idx="12">
                  <c:v>2.312500329503319E-2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16-469F-992E-723051C07880}"/>
            </c:ext>
          </c:extLst>
        </c:ser>
        <c:ser>
          <c:idx val="1"/>
          <c:order val="1"/>
          <c:tx>
            <c:strRef>
              <c:f>'T1 Notch'!$A$17</c:f>
              <c:strCache>
                <c:ptCount val="1"/>
                <c:pt idx="0">
                  <c:v>DN Kame 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'T1 Notch'!$B$20:$N$20</c:f>
              <c:numCache>
                <c:formatCode>0.000</c:formatCode>
                <c:ptCount val="13"/>
                <c:pt idx="0">
                  <c:v>2.4277003785506249E-2</c:v>
                </c:pt>
                <c:pt idx="1">
                  <c:v>2.3755384086399656E-2</c:v>
                </c:pt>
                <c:pt idx="2">
                  <c:v>2.3001345716325072E-2</c:v>
                </c:pt>
                <c:pt idx="3">
                  <c:v>2.067579470884023E-2</c:v>
                </c:pt>
                <c:pt idx="4">
                  <c:v>3.3302476394733813E-2</c:v>
                </c:pt>
                <c:pt idx="5">
                  <c:v>2.0290644553839509E-2</c:v>
                </c:pt>
                <c:pt idx="6">
                  <c:v>2.230431474267594E-2</c:v>
                </c:pt>
                <c:pt idx="7">
                  <c:v>1.4990071620609811E-2</c:v>
                </c:pt>
                <c:pt idx="8">
                  <c:v>1.66403727159623E-2</c:v>
                </c:pt>
                <c:pt idx="9">
                  <c:v>1.709723176498508E-2</c:v>
                </c:pt>
                <c:pt idx="10">
                  <c:v>2.0301151350183521E-2</c:v>
                </c:pt>
                <c:pt idx="11">
                  <c:v>1.8337471394465968E-2</c:v>
                </c:pt>
                <c:pt idx="12">
                  <c:v>2.3988399714214775E-2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16-469F-992E-723051C07880}"/>
            </c:ext>
          </c:extLst>
        </c:ser>
        <c:ser>
          <c:idx val="5"/>
          <c:order val="2"/>
          <c:tx>
            <c:strRef>
              <c:f>'T1 Notch'!$P$7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AA16-469F-992E-723051C07880}"/>
              </c:ext>
            </c:extLst>
          </c:dPt>
          <c:val>
            <c:numRef>
              <c:f>'T1 Notch'!$Q$10:$AC$10</c:f>
              <c:numCache>
                <c:formatCode>0.000</c:formatCode>
                <c:ptCount val="13"/>
                <c:pt idx="4">
                  <c:v>2.1070610691687024E-2</c:v>
                </c:pt>
                <c:pt idx="5">
                  <c:v>2.6708682586196512E-2</c:v>
                </c:pt>
                <c:pt idx="6">
                  <c:v>2.5545571990329183E-2</c:v>
                </c:pt>
                <c:pt idx="9">
                  <c:v>2.7781197769263816E-2</c:v>
                </c:pt>
                <c:pt idx="10">
                  <c:v>1.5701409570018941E-2</c:v>
                </c:pt>
                <c:pt idx="11">
                  <c:v>1.88483687965115E-2</c:v>
                </c:pt>
                <c:pt idx="12">
                  <c:v>2.1608242909041956E-2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16-469F-992E-723051C07880}"/>
            </c:ext>
          </c:extLst>
        </c:ser>
        <c:ser>
          <c:idx val="6"/>
          <c:order val="3"/>
          <c:tx>
            <c:strRef>
              <c:f>'T1 Notch'!$P$17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'T1 Notch'!$Q$20:$AC$20</c:f>
              <c:numCache>
                <c:formatCode>0.000</c:formatCode>
                <c:ptCount val="13"/>
                <c:pt idx="4">
                  <c:v>2.2356839732580343E-2</c:v>
                </c:pt>
                <c:pt idx="5">
                  <c:v>2.4832370336747026E-2</c:v>
                </c:pt>
                <c:pt idx="6">
                  <c:v>1.9511392683364381E-2</c:v>
                </c:pt>
                <c:pt idx="8">
                  <c:v>2.0206897477687148E-2</c:v>
                </c:pt>
                <c:pt idx="9">
                  <c:v>2.2756151209938569E-2</c:v>
                </c:pt>
                <c:pt idx="10">
                  <c:v>2.1129351503287916E-2</c:v>
                </c:pt>
                <c:pt idx="11">
                  <c:v>2.1522515458914149E-2</c:v>
                </c:pt>
                <c:pt idx="12">
                  <c:v>2.1997130207682507E-2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16-469F-992E-723051C07880}"/>
            </c:ext>
          </c:extLst>
        </c:ser>
        <c:ser>
          <c:idx val="7"/>
          <c:order val="4"/>
          <c:tx>
            <c:strRef>
              <c:f>'T1 Notch'!$AE$7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'T1 Notch'!$AF$10:$AR$10</c:f>
              <c:numCache>
                <c:formatCode>0.000</c:formatCode>
                <c:ptCount val="13"/>
                <c:pt idx="0">
                  <c:v>2.7889065957826566E-2</c:v>
                </c:pt>
                <c:pt idx="1">
                  <c:v>2.2843381443157146E-2</c:v>
                </c:pt>
                <c:pt idx="2">
                  <c:v>2.3923633291894814E-2</c:v>
                </c:pt>
                <c:pt idx="3">
                  <c:v>3.1447266574935642E-2</c:v>
                </c:pt>
                <c:pt idx="4">
                  <c:v>2.2795711097582477E-2</c:v>
                </c:pt>
                <c:pt idx="5">
                  <c:v>2.2847280515421425E-2</c:v>
                </c:pt>
                <c:pt idx="6">
                  <c:v>2.6171873080314347E-2</c:v>
                </c:pt>
                <c:pt idx="7">
                  <c:v>2.0715061986473729E-2</c:v>
                </c:pt>
                <c:pt idx="8">
                  <c:v>2.8171544946993254E-2</c:v>
                </c:pt>
                <c:pt idx="9">
                  <c:v>1.7825503973517346E-2</c:v>
                </c:pt>
                <c:pt idx="10">
                  <c:v>2.04477466931588E-2</c:v>
                </c:pt>
                <c:pt idx="11">
                  <c:v>1.8698690479309676E-2</c:v>
                </c:pt>
                <c:pt idx="12">
                  <c:v>2.6791253733182134E-2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16-469F-992E-723051C07880}"/>
            </c:ext>
          </c:extLst>
        </c:ser>
        <c:ser>
          <c:idx val="8"/>
          <c:order val="5"/>
          <c:tx>
            <c:strRef>
              <c:f>'T1 Notch'!$AE$17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'T1 Notch'!$AF$20:$AR$20</c:f>
              <c:numCache>
                <c:formatCode>0.000</c:formatCode>
                <c:ptCount val="13"/>
                <c:pt idx="0">
                  <c:v>2.7067087325976857E-2</c:v>
                </c:pt>
                <c:pt idx="1">
                  <c:v>2.3026828884691194E-2</c:v>
                </c:pt>
                <c:pt idx="2">
                  <c:v>2.201787434745104E-2</c:v>
                </c:pt>
                <c:pt idx="3">
                  <c:v>2.4534345673913101E-2</c:v>
                </c:pt>
                <c:pt idx="4">
                  <c:v>2.4956605776690621E-2</c:v>
                </c:pt>
                <c:pt idx="5">
                  <c:v>2.5539628121575987E-2</c:v>
                </c:pt>
                <c:pt idx="6">
                  <c:v>1.9905402883102351E-2</c:v>
                </c:pt>
                <c:pt idx="7">
                  <c:v>1.9384743812672054E-2</c:v>
                </c:pt>
                <c:pt idx="8">
                  <c:v>1.8806680840585135E-2</c:v>
                </c:pt>
                <c:pt idx="9">
                  <c:v>2.0492999599410883E-2</c:v>
                </c:pt>
                <c:pt idx="10">
                  <c:v>1.9421871457434053E-2</c:v>
                </c:pt>
                <c:pt idx="11">
                  <c:v>2.1841994580915184E-2</c:v>
                </c:pt>
                <c:pt idx="12">
                  <c:v>2.492317488733423E-2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A16-469F-992E-723051C07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.000000000000001E-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'T1 Notch'!$A$7</c:f>
              <c:strCache>
                <c:ptCount val="1"/>
                <c:pt idx="0">
                  <c:v>UP Kame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'T1 Notch'!$B$8:$N$8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'T1 Notch'!$B$13:$N$13</c:f>
              <c:numCache>
                <c:formatCode>0.00</c:formatCode>
                <c:ptCount val="13"/>
                <c:pt idx="0">
                  <c:v>1.0797921570572135</c:v>
                </c:pt>
                <c:pt idx="1">
                  <c:v>0.92327796398889006</c:v>
                </c:pt>
                <c:pt idx="2">
                  <c:v>1.4708032372879458</c:v>
                </c:pt>
                <c:pt idx="3">
                  <c:v>1.2082868550162418</c:v>
                </c:pt>
                <c:pt idx="4">
                  <c:v>1.5643611541275904</c:v>
                </c:pt>
                <c:pt idx="5">
                  <c:v>1.2520387131788</c:v>
                </c:pt>
                <c:pt idx="6">
                  <c:v>1.3732363155816631</c:v>
                </c:pt>
                <c:pt idx="7">
                  <c:v>1.3689859053783853</c:v>
                </c:pt>
                <c:pt idx="8">
                  <c:v>1.1144726133095799</c:v>
                </c:pt>
                <c:pt idx="9">
                  <c:v>1.1411653859029258</c:v>
                </c:pt>
                <c:pt idx="10">
                  <c:v>1.4224625743511443</c:v>
                </c:pt>
                <c:pt idx="11">
                  <c:v>1.374142223985013</c:v>
                </c:pt>
                <c:pt idx="12">
                  <c:v>1.4241096211914028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73-4546-9011-81DD0A2D3619}"/>
            </c:ext>
          </c:extLst>
        </c:ser>
        <c:ser>
          <c:idx val="1"/>
          <c:order val="1"/>
          <c:tx>
            <c:strRef>
              <c:f>'T1 Notch'!$A$17</c:f>
              <c:strCache>
                <c:ptCount val="1"/>
                <c:pt idx="0">
                  <c:v>DN Kame 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'T1 Notch'!$B$23:$N$23</c:f>
              <c:numCache>
                <c:formatCode>0.00</c:formatCode>
                <c:ptCount val="13"/>
                <c:pt idx="0">
                  <c:v>1.3530699726667184</c:v>
                </c:pt>
                <c:pt idx="1">
                  <c:v>1.1447697223305968</c:v>
                </c:pt>
                <c:pt idx="2">
                  <c:v>1.4029544909165002</c:v>
                </c:pt>
                <c:pt idx="3">
                  <c:v>1.5270473087627985</c:v>
                </c:pt>
                <c:pt idx="4">
                  <c:v>0.8344629453465191</c:v>
                </c:pt>
                <c:pt idx="5">
                  <c:v>1.4648239558559533</c:v>
                </c:pt>
                <c:pt idx="6">
                  <c:v>1.1042103402368613</c:v>
                </c:pt>
                <c:pt idx="7">
                  <c:v>1.6863013344795059</c:v>
                </c:pt>
                <c:pt idx="8">
                  <c:v>1.6711835295877036</c:v>
                </c:pt>
                <c:pt idx="9">
                  <c:v>1.4279259111941316</c:v>
                </c:pt>
                <c:pt idx="10">
                  <c:v>1.1467118042180731</c:v>
                </c:pt>
                <c:pt idx="11">
                  <c:v>1.3010050482937687</c:v>
                </c:pt>
                <c:pt idx="12">
                  <c:v>1.2856522781078032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73-4546-9011-81DD0A2D3619}"/>
            </c:ext>
          </c:extLst>
        </c:ser>
        <c:ser>
          <c:idx val="5"/>
          <c:order val="2"/>
          <c:tx>
            <c:strRef>
              <c:f>'T1 Notch'!$P$7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BF73-4546-9011-81DD0A2D3619}"/>
              </c:ext>
            </c:extLst>
          </c:dPt>
          <c:val>
            <c:numRef>
              <c:f>'T1 Notch'!$Q$13:$AC$13</c:f>
              <c:numCache>
                <c:formatCode>0.00</c:formatCode>
                <c:ptCount val="13"/>
                <c:pt idx="4">
                  <c:v>1.5191424552249848</c:v>
                </c:pt>
                <c:pt idx="5">
                  <c:v>1.1117287556841935</c:v>
                </c:pt>
                <c:pt idx="6">
                  <c:v>1.2302464959190542</c:v>
                </c:pt>
                <c:pt idx="9">
                  <c:v>0.97881282219867116</c:v>
                </c:pt>
                <c:pt idx="10">
                  <c:v>1.8550553692071465</c:v>
                </c:pt>
                <c:pt idx="11">
                  <c:v>1.7164271455596523</c:v>
                </c:pt>
                <c:pt idx="12">
                  <c:v>1.4000144287156746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73-4546-9011-81DD0A2D3619}"/>
            </c:ext>
          </c:extLst>
        </c:ser>
        <c:ser>
          <c:idx val="6"/>
          <c:order val="3"/>
          <c:tx>
            <c:strRef>
              <c:f>'T1 Notch'!$P$17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'T1 Notch'!$Q$23:$AC$23</c:f>
              <c:numCache>
                <c:formatCode>0.00</c:formatCode>
                <c:ptCount val="13"/>
                <c:pt idx="4">
                  <c:v>1.4445823596986884</c:v>
                </c:pt>
                <c:pt idx="5">
                  <c:v>1.1346254189354268</c:v>
                </c:pt>
                <c:pt idx="6">
                  <c:v>1.4995987080002751</c:v>
                </c:pt>
                <c:pt idx="8">
                  <c:v>1.5117912655737202</c:v>
                </c:pt>
                <c:pt idx="9">
                  <c:v>1.3869537121583813</c:v>
                </c:pt>
                <c:pt idx="10">
                  <c:v>1.5337625199885836</c:v>
                </c:pt>
                <c:pt idx="11">
                  <c:v>1.5359951579670779</c:v>
                </c:pt>
                <c:pt idx="12">
                  <c:v>1.5018794145019361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F73-4546-9011-81DD0A2D3619}"/>
            </c:ext>
          </c:extLst>
        </c:ser>
        <c:ser>
          <c:idx val="7"/>
          <c:order val="4"/>
          <c:tx>
            <c:strRef>
              <c:f>'T1 Notch'!$AE$7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'T1 Notch'!$AF$13:$AR$13</c:f>
              <c:numCache>
                <c:formatCode>0.00</c:formatCode>
                <c:ptCount val="13"/>
                <c:pt idx="0">
                  <c:v>1.153777535125649</c:v>
                </c:pt>
                <c:pt idx="1">
                  <c:v>1.3446858466907587</c:v>
                </c:pt>
                <c:pt idx="2">
                  <c:v>1.3663847999193199</c:v>
                </c:pt>
                <c:pt idx="3">
                  <c:v>1.0394598832657911</c:v>
                </c:pt>
                <c:pt idx="4">
                  <c:v>0.98134119504360584</c:v>
                </c:pt>
                <c:pt idx="5">
                  <c:v>1.13738311627815</c:v>
                </c:pt>
                <c:pt idx="6">
                  <c:v>1.0180210807517232</c:v>
                </c:pt>
                <c:pt idx="7">
                  <c:v>1.099039273043573</c:v>
                </c:pt>
                <c:pt idx="8">
                  <c:v>0.89418156646622771</c:v>
                </c:pt>
                <c:pt idx="9">
                  <c:v>1.2499182807691958</c:v>
                </c:pt>
                <c:pt idx="10">
                  <c:v>1.1998062036606414</c:v>
                </c:pt>
                <c:pt idx="11">
                  <c:v>1.1607071483277975</c:v>
                </c:pt>
                <c:pt idx="12">
                  <c:v>1.0280096236241121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F73-4546-9011-81DD0A2D3619}"/>
            </c:ext>
          </c:extLst>
        </c:ser>
        <c:ser>
          <c:idx val="8"/>
          <c:order val="5"/>
          <c:tx>
            <c:strRef>
              <c:f>'T1 Notch'!$AE$17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'T1 Notch'!$AF$23:$AR$23</c:f>
              <c:numCache>
                <c:formatCode>0.00</c:formatCode>
                <c:ptCount val="13"/>
                <c:pt idx="0">
                  <c:v>1.2240675934365151</c:v>
                </c:pt>
                <c:pt idx="1">
                  <c:v>1.0984113105450077</c:v>
                </c:pt>
                <c:pt idx="2">
                  <c:v>1.3319355186657222</c:v>
                </c:pt>
                <c:pt idx="3">
                  <c:v>1.094104469370208</c:v>
                </c:pt>
                <c:pt idx="4">
                  <c:v>1.1585188575484389</c:v>
                </c:pt>
                <c:pt idx="5">
                  <c:v>1.1773223919017897</c:v>
                </c:pt>
                <c:pt idx="6">
                  <c:v>1.2850636731719685</c:v>
                </c:pt>
                <c:pt idx="7">
                  <c:v>1.4186413947871144</c:v>
                </c:pt>
                <c:pt idx="8">
                  <c:v>1.4643563515073552</c:v>
                </c:pt>
                <c:pt idx="9">
                  <c:v>1.3289376207003856</c:v>
                </c:pt>
                <c:pt idx="10">
                  <c:v>1.4325201504499057</c:v>
                </c:pt>
                <c:pt idx="11">
                  <c:v>1.2636208610781345</c:v>
                </c:pt>
                <c:pt idx="12">
                  <c:v>1.2239092267175564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F73-4546-9011-81DD0A2D3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 T1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'PZT_N T1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 T1 Frequency '!$B$9:$N$9</c:f>
              <c:numCache>
                <c:formatCode>0.000</c:formatCode>
                <c:ptCount val="13"/>
                <c:pt idx="0">
                  <c:v>7187.4666666666662</c:v>
                </c:pt>
                <c:pt idx="1">
                  <c:v>7134.88</c:v>
                </c:pt>
                <c:pt idx="2">
                  <c:v>7154.4</c:v>
                </c:pt>
                <c:pt idx="3">
                  <c:v>7177.9034482758625</c:v>
                </c:pt>
                <c:pt idx="4">
                  <c:v>7186.0689655172409</c:v>
                </c:pt>
                <c:pt idx="5">
                  <c:v>7183.2</c:v>
                </c:pt>
                <c:pt idx="6">
                  <c:v>7181.8086956521738</c:v>
                </c:pt>
                <c:pt idx="7">
                  <c:v>7193.3161290322578</c:v>
                </c:pt>
                <c:pt idx="8">
                  <c:v>7207.7527272727275</c:v>
                </c:pt>
                <c:pt idx="9">
                  <c:v>7190.9176470588236</c:v>
                </c:pt>
                <c:pt idx="10">
                  <c:v>7157.0181818181818</c:v>
                </c:pt>
                <c:pt idx="11">
                  <c:v>7168.7238095238099</c:v>
                </c:pt>
                <c:pt idx="12">
                  <c:v>7160.3428571428567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AC-403B-B70C-590E76F67191}"/>
            </c:ext>
          </c:extLst>
        </c:ser>
        <c:ser>
          <c:idx val="1"/>
          <c:order val="1"/>
          <c:tx>
            <c:strRef>
              <c:f>'PZT_N T1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'PZT_N T1 Frequency '!$B$19:$N$19</c:f>
              <c:numCache>
                <c:formatCode>0.000</c:formatCode>
                <c:ptCount val="13"/>
                <c:pt idx="0">
                  <c:v>7204.5333333333338</c:v>
                </c:pt>
                <c:pt idx="1">
                  <c:v>7184.1142857142859</c:v>
                </c:pt>
                <c:pt idx="2">
                  <c:v>7203.3142857142857</c:v>
                </c:pt>
                <c:pt idx="3">
                  <c:v>7196.2</c:v>
                </c:pt>
                <c:pt idx="4">
                  <c:v>7217.2571428571428</c:v>
                </c:pt>
                <c:pt idx="5">
                  <c:v>7195.4181818181814</c:v>
                </c:pt>
                <c:pt idx="6">
                  <c:v>7198.1894736842105</c:v>
                </c:pt>
                <c:pt idx="7">
                  <c:v>7215.84</c:v>
                </c:pt>
                <c:pt idx="8">
                  <c:v>7202.7282051282054</c:v>
                </c:pt>
                <c:pt idx="9">
                  <c:v>7213.0666666666666</c:v>
                </c:pt>
                <c:pt idx="10">
                  <c:v>7178.0387096774193</c:v>
                </c:pt>
                <c:pt idx="11">
                  <c:v>7206.361904761905</c:v>
                </c:pt>
                <c:pt idx="12">
                  <c:v>7154.1866666666665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AC-403B-B70C-590E76F67191}"/>
            </c:ext>
          </c:extLst>
        </c:ser>
        <c:ser>
          <c:idx val="5"/>
          <c:order val="2"/>
          <c:tx>
            <c:strRef>
              <c:f>'PZT_N T1 Frequency 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D6AC-403B-B70C-590E76F67191}"/>
              </c:ext>
            </c:extLst>
          </c:dPt>
          <c:val>
            <c:numRef>
              <c:f>'PZT_N T1 Frequency '!$Q$9:$AC$9</c:f>
              <c:numCache>
                <c:formatCode>0.000</c:formatCode>
                <c:ptCount val="13"/>
                <c:pt idx="4">
                  <c:v>7160.8</c:v>
                </c:pt>
                <c:pt idx="5">
                  <c:v>7182.8235294117649</c:v>
                </c:pt>
                <c:pt idx="6">
                  <c:v>7173.8461538461543</c:v>
                </c:pt>
                <c:pt idx="9">
                  <c:v>7188.32</c:v>
                </c:pt>
                <c:pt idx="10">
                  <c:v>7159.4285714285716</c:v>
                </c:pt>
                <c:pt idx="11">
                  <c:v>7133.7777777777774</c:v>
                </c:pt>
                <c:pt idx="12">
                  <c:v>7157.1733333333332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AC-403B-B70C-590E76F67191}"/>
            </c:ext>
          </c:extLst>
        </c:ser>
        <c:ser>
          <c:idx val="6"/>
          <c:order val="3"/>
          <c:tx>
            <c:strRef>
              <c:f>'PZT_N T1 Frequency 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'PZT_N T1 Frequency '!$Q$19:$AC$19</c:f>
              <c:numCache>
                <c:formatCode>0.000</c:formatCode>
                <c:ptCount val="13"/>
                <c:pt idx="4">
                  <c:v>7167.413333333333</c:v>
                </c:pt>
                <c:pt idx="5">
                  <c:v>7185.2210526315794</c:v>
                </c:pt>
                <c:pt idx="6">
                  <c:v>7213.0666666666666</c:v>
                </c:pt>
                <c:pt idx="8">
                  <c:v>7252</c:v>
                </c:pt>
                <c:pt idx="9">
                  <c:v>7223.7333333333336</c:v>
                </c:pt>
                <c:pt idx="10">
                  <c:v>7204.1066666666666</c:v>
                </c:pt>
                <c:pt idx="11">
                  <c:v>7206.4421052631578</c:v>
                </c:pt>
                <c:pt idx="12">
                  <c:v>7188.7466666666669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6AC-403B-B70C-590E76F67191}"/>
            </c:ext>
          </c:extLst>
        </c:ser>
        <c:ser>
          <c:idx val="7"/>
          <c:order val="4"/>
          <c:tx>
            <c:strRef>
              <c:f>'PZT_N T1 Frequency 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'PZT_N T1 Frequency '!$AF$9:$AR$9</c:f>
              <c:numCache>
                <c:formatCode>0.000</c:formatCode>
                <c:ptCount val="13"/>
                <c:pt idx="0">
                  <c:v>7175.9466666666667</c:v>
                </c:pt>
                <c:pt idx="1">
                  <c:v>7193.090909090909</c:v>
                </c:pt>
                <c:pt idx="2">
                  <c:v>7206.88</c:v>
                </c:pt>
                <c:pt idx="3">
                  <c:v>7190.8387096774195</c:v>
                </c:pt>
                <c:pt idx="4">
                  <c:v>7231.7333333333336</c:v>
                </c:pt>
                <c:pt idx="5">
                  <c:v>7224</c:v>
                </c:pt>
                <c:pt idx="6">
                  <c:v>7227.7333333333336</c:v>
                </c:pt>
                <c:pt idx="7">
                  <c:v>7253.6</c:v>
                </c:pt>
                <c:pt idx="8">
                  <c:v>7240.1904761904761</c:v>
                </c:pt>
                <c:pt idx="9">
                  <c:v>7227.0857142857139</c:v>
                </c:pt>
                <c:pt idx="10">
                  <c:v>7200.48</c:v>
                </c:pt>
                <c:pt idx="11">
                  <c:v>7220.8888888888887</c:v>
                </c:pt>
                <c:pt idx="12">
                  <c:v>7169.6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6AC-403B-B70C-590E76F67191}"/>
            </c:ext>
          </c:extLst>
        </c:ser>
        <c:ser>
          <c:idx val="8"/>
          <c:order val="5"/>
          <c:tx>
            <c:strRef>
              <c:f>'PZT_N T1 Frequency 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'PZT_N T1 Frequency '!$AF$19:$AR$19</c:f>
              <c:numCache>
                <c:formatCode>0.000</c:formatCode>
                <c:ptCount val="13"/>
                <c:pt idx="0">
                  <c:v>7194.8</c:v>
                </c:pt>
                <c:pt idx="1">
                  <c:v>7204.727272727273</c:v>
                </c:pt>
                <c:pt idx="2">
                  <c:v>7218.4</c:v>
                </c:pt>
                <c:pt idx="3">
                  <c:v>7173.7882352941178</c:v>
                </c:pt>
                <c:pt idx="4">
                  <c:v>7158.5142857142855</c:v>
                </c:pt>
                <c:pt idx="5">
                  <c:v>7147.7538461538461</c:v>
                </c:pt>
                <c:pt idx="6">
                  <c:v>7159.2695652173916</c:v>
                </c:pt>
                <c:pt idx="7">
                  <c:v>7185.028571428571</c:v>
                </c:pt>
                <c:pt idx="8">
                  <c:v>7173.7523809523809</c:v>
                </c:pt>
                <c:pt idx="9">
                  <c:v>7196.6736842105265</c:v>
                </c:pt>
                <c:pt idx="10">
                  <c:v>7201.9733333333334</c:v>
                </c:pt>
                <c:pt idx="11">
                  <c:v>7213.4933333333329</c:v>
                </c:pt>
                <c:pt idx="12">
                  <c:v>7212.64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6AC-403B-B70C-590E76F67191}"/>
            </c:ext>
          </c:extLst>
        </c:ser>
        <c:ser>
          <c:idx val="3"/>
          <c:order val="6"/>
          <c:tx>
            <c:strRef>
              <c:f>'PZT_N T1 Frequency 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 T1 Frequency '!$B$25:$N$25</c:f>
              <c:numCache>
                <c:formatCode>General</c:formatCode>
                <c:ptCount val="13"/>
                <c:pt idx="0">
                  <c:v>7644</c:v>
                </c:pt>
                <c:pt idx="1">
                  <c:v>7644</c:v>
                </c:pt>
                <c:pt idx="2">
                  <c:v>7644</c:v>
                </c:pt>
                <c:pt idx="3">
                  <c:v>7644</c:v>
                </c:pt>
                <c:pt idx="4">
                  <c:v>7644</c:v>
                </c:pt>
                <c:pt idx="5">
                  <c:v>7644</c:v>
                </c:pt>
                <c:pt idx="6">
                  <c:v>7644</c:v>
                </c:pt>
                <c:pt idx="7">
                  <c:v>7644</c:v>
                </c:pt>
                <c:pt idx="8">
                  <c:v>7644</c:v>
                </c:pt>
                <c:pt idx="9">
                  <c:v>7644</c:v>
                </c:pt>
                <c:pt idx="10">
                  <c:v>7644</c:v>
                </c:pt>
                <c:pt idx="11">
                  <c:v>7644</c:v>
                </c:pt>
                <c:pt idx="12">
                  <c:v>7644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6AC-403B-B70C-590E76F67191}"/>
            </c:ext>
          </c:extLst>
        </c:ser>
        <c:ser>
          <c:idx val="4"/>
          <c:order val="7"/>
          <c:tx>
            <c:strRef>
              <c:f>'PZT_N T1 Frequency 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 T1 Frequency '!$B$26:$N$26</c:f>
              <c:numCache>
                <c:formatCode>General</c:formatCode>
                <c:ptCount val="13"/>
                <c:pt idx="0">
                  <c:v>6588</c:v>
                </c:pt>
                <c:pt idx="1">
                  <c:v>6588</c:v>
                </c:pt>
                <c:pt idx="2">
                  <c:v>6588</c:v>
                </c:pt>
                <c:pt idx="3">
                  <c:v>6588</c:v>
                </c:pt>
                <c:pt idx="4">
                  <c:v>6588</c:v>
                </c:pt>
                <c:pt idx="5">
                  <c:v>6588</c:v>
                </c:pt>
                <c:pt idx="6">
                  <c:v>6588</c:v>
                </c:pt>
                <c:pt idx="7">
                  <c:v>6588</c:v>
                </c:pt>
                <c:pt idx="8">
                  <c:v>6588</c:v>
                </c:pt>
                <c:pt idx="9">
                  <c:v>6588</c:v>
                </c:pt>
                <c:pt idx="10">
                  <c:v>6588</c:v>
                </c:pt>
                <c:pt idx="11">
                  <c:v>6588</c:v>
                </c:pt>
                <c:pt idx="12">
                  <c:v>6588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6AC-403B-B70C-590E76F67191}"/>
            </c:ext>
          </c:extLst>
        </c:ser>
        <c:ser>
          <c:idx val="2"/>
          <c:order val="8"/>
          <c:tx>
            <c:strRef>
              <c:f>'PZT_N T1 Frequency 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'PZT_N T1 Frequency '!$B$24:$N$24</c:f>
              <c:numCache>
                <c:formatCode>General</c:formatCode>
                <c:ptCount val="13"/>
                <c:pt idx="0">
                  <c:v>7142</c:v>
                </c:pt>
                <c:pt idx="1">
                  <c:v>7142</c:v>
                </c:pt>
                <c:pt idx="2">
                  <c:v>7142</c:v>
                </c:pt>
                <c:pt idx="3">
                  <c:v>7142</c:v>
                </c:pt>
                <c:pt idx="4">
                  <c:v>7142</c:v>
                </c:pt>
                <c:pt idx="5">
                  <c:v>7142</c:v>
                </c:pt>
                <c:pt idx="6">
                  <c:v>7142</c:v>
                </c:pt>
                <c:pt idx="7">
                  <c:v>7142</c:v>
                </c:pt>
                <c:pt idx="8">
                  <c:v>7142</c:v>
                </c:pt>
                <c:pt idx="9">
                  <c:v>7142</c:v>
                </c:pt>
                <c:pt idx="10">
                  <c:v>7142</c:v>
                </c:pt>
                <c:pt idx="11">
                  <c:v>7142</c:v>
                </c:pt>
                <c:pt idx="12">
                  <c:v>7142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6AC-403B-B70C-590E76F671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6436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  <c:majorUnit val="25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 T1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'PZT_N T1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 T1 Frequency '!$B$10:$N$10</c:f>
              <c:numCache>
                <c:formatCode>0.000</c:formatCode>
                <c:ptCount val="13"/>
                <c:pt idx="0">
                  <c:v>96.07368445900488</c:v>
                </c:pt>
                <c:pt idx="1">
                  <c:v>71.640133213644262</c:v>
                </c:pt>
                <c:pt idx="2">
                  <c:v>81.420433286256497</c:v>
                </c:pt>
                <c:pt idx="3">
                  <c:v>91.433136175046485</c:v>
                </c:pt>
                <c:pt idx="4">
                  <c:v>77.975927123234527</c:v>
                </c:pt>
                <c:pt idx="5">
                  <c:v>72.895334073791958</c:v>
                </c:pt>
                <c:pt idx="6">
                  <c:v>80.318395723568202</c:v>
                </c:pt>
                <c:pt idx="7">
                  <c:v>88.199431252304564</c:v>
                </c:pt>
                <c:pt idx="8">
                  <c:v>91.493352346259371</c:v>
                </c:pt>
                <c:pt idx="9">
                  <c:v>99.645550735660791</c:v>
                </c:pt>
                <c:pt idx="10">
                  <c:v>80.898195036037123</c:v>
                </c:pt>
                <c:pt idx="11">
                  <c:v>81.220886751797096</c:v>
                </c:pt>
                <c:pt idx="12">
                  <c:v>81.343376575117063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E2-46EE-8D7E-CBFDB96196AA}"/>
            </c:ext>
          </c:extLst>
        </c:ser>
        <c:ser>
          <c:idx val="1"/>
          <c:order val="1"/>
          <c:tx>
            <c:strRef>
              <c:f>'PZT_N T1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'PZT_N T1 Frequency '!$B$20:$N$20</c:f>
              <c:numCache>
                <c:formatCode>0.000</c:formatCode>
                <c:ptCount val="13"/>
                <c:pt idx="0">
                  <c:v>98.194961207304559</c:v>
                </c:pt>
                <c:pt idx="1">
                  <c:v>103.59183085721308</c:v>
                </c:pt>
                <c:pt idx="2">
                  <c:v>98.809314703973655</c:v>
                </c:pt>
                <c:pt idx="3">
                  <c:v>109.00561407272131</c:v>
                </c:pt>
                <c:pt idx="4">
                  <c:v>89.000312943316146</c:v>
                </c:pt>
                <c:pt idx="5">
                  <c:v>75.946550714770581</c:v>
                </c:pt>
                <c:pt idx="6">
                  <c:v>100.28153962817731</c:v>
                </c:pt>
                <c:pt idx="7">
                  <c:v>96.725313691529692</c:v>
                </c:pt>
                <c:pt idx="8">
                  <c:v>105.74284589560693</c:v>
                </c:pt>
                <c:pt idx="9">
                  <c:v>81.137830178243775</c:v>
                </c:pt>
                <c:pt idx="10">
                  <c:v>91.683665915619088</c:v>
                </c:pt>
                <c:pt idx="11">
                  <c:v>111.24791262464299</c:v>
                </c:pt>
                <c:pt idx="12">
                  <c:v>107.31984352540621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E2-46EE-8D7E-CBFDB96196AA}"/>
            </c:ext>
          </c:extLst>
        </c:ser>
        <c:ser>
          <c:idx val="5"/>
          <c:order val="2"/>
          <c:tx>
            <c:strRef>
              <c:f>'PZT_N T1 Frequency 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38E2-46EE-8D7E-CBFDB96196AA}"/>
              </c:ext>
            </c:extLst>
          </c:dPt>
          <c:val>
            <c:numRef>
              <c:f>'PZT_N T1 Frequency '!$Q$10:$AC$10</c:f>
              <c:numCache>
                <c:formatCode>0.000</c:formatCode>
                <c:ptCount val="13"/>
                <c:pt idx="4">
                  <c:v>86.127379059906445</c:v>
                </c:pt>
                <c:pt idx="5">
                  <c:v>94.630758171732154</c:v>
                </c:pt>
                <c:pt idx="6">
                  <c:v>76.089016694516815</c:v>
                </c:pt>
                <c:pt idx="9">
                  <c:v>101.58050462032024</c:v>
                </c:pt>
                <c:pt idx="10">
                  <c:v>76.133477644328451</c:v>
                </c:pt>
                <c:pt idx="11">
                  <c:v>76.955813642850899</c:v>
                </c:pt>
                <c:pt idx="12">
                  <c:v>88.857671395134872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E2-46EE-8D7E-CBFDB96196AA}"/>
            </c:ext>
          </c:extLst>
        </c:ser>
        <c:ser>
          <c:idx val="6"/>
          <c:order val="3"/>
          <c:tx>
            <c:strRef>
              <c:f>'PZT_N T1 Frequency 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'PZT_N T1 Frequency '!$Q$20:$AC$20</c:f>
              <c:numCache>
                <c:formatCode>0.000</c:formatCode>
                <c:ptCount val="13"/>
                <c:pt idx="4">
                  <c:v>68.303593616301811</c:v>
                </c:pt>
                <c:pt idx="5">
                  <c:v>82.791866563648398</c:v>
                </c:pt>
                <c:pt idx="6">
                  <c:v>68.276189811954893</c:v>
                </c:pt>
                <c:pt idx="8">
                  <c:v>98.92587686709706</c:v>
                </c:pt>
                <c:pt idx="9">
                  <c:v>109.61964885790464</c:v>
                </c:pt>
                <c:pt idx="10">
                  <c:v>96.588227883970291</c:v>
                </c:pt>
                <c:pt idx="11">
                  <c:v>82.108998106107734</c:v>
                </c:pt>
                <c:pt idx="12">
                  <c:v>97.22794244862321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E2-46EE-8D7E-CBFDB96196AA}"/>
            </c:ext>
          </c:extLst>
        </c:ser>
        <c:ser>
          <c:idx val="7"/>
          <c:order val="4"/>
          <c:tx>
            <c:strRef>
              <c:f>'PZT_N T1 Frequency 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'PZT_N T1 Frequency '!$AF$10:$AR$10</c:f>
              <c:numCache>
                <c:formatCode>0.000</c:formatCode>
                <c:ptCount val="13"/>
                <c:pt idx="0">
                  <c:v>90.932688698145711</c:v>
                </c:pt>
                <c:pt idx="1">
                  <c:v>67.538541185418993</c:v>
                </c:pt>
                <c:pt idx="2">
                  <c:v>89.490311868756791</c:v>
                </c:pt>
                <c:pt idx="3">
                  <c:v>91.857560814794866</c:v>
                </c:pt>
                <c:pt idx="4">
                  <c:v>84.989703597048319</c:v>
                </c:pt>
                <c:pt idx="5">
                  <c:v>76.775523525784095</c:v>
                </c:pt>
                <c:pt idx="6">
                  <c:v>99.087240513059953</c:v>
                </c:pt>
                <c:pt idx="7">
                  <c:v>91.656857854918556</c:v>
                </c:pt>
                <c:pt idx="8">
                  <c:v>114.12325449318912</c:v>
                </c:pt>
                <c:pt idx="9">
                  <c:v>95.223231074479642</c:v>
                </c:pt>
                <c:pt idx="10">
                  <c:v>82.033900409077987</c:v>
                </c:pt>
                <c:pt idx="11">
                  <c:v>96.938176695304605</c:v>
                </c:pt>
                <c:pt idx="12">
                  <c:v>72.860122621049896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E2-46EE-8D7E-CBFDB96196AA}"/>
            </c:ext>
          </c:extLst>
        </c:ser>
        <c:ser>
          <c:idx val="8"/>
          <c:order val="5"/>
          <c:tx>
            <c:strRef>
              <c:f>'PZT_N T1 Frequency 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'PZT_N T1 Frequency '!$AF$20:$AR$20</c:f>
              <c:numCache>
                <c:formatCode>0.000</c:formatCode>
                <c:ptCount val="13"/>
                <c:pt idx="0">
                  <c:v>91.852165206730717</c:v>
                </c:pt>
                <c:pt idx="1">
                  <c:v>91.645341872179642</c:v>
                </c:pt>
                <c:pt idx="2">
                  <c:v>95.444808095595647</c:v>
                </c:pt>
                <c:pt idx="3">
                  <c:v>118.61021538331892</c:v>
                </c:pt>
                <c:pt idx="4">
                  <c:v>105.35608947783753</c:v>
                </c:pt>
                <c:pt idx="5">
                  <c:v>87.475359167816265</c:v>
                </c:pt>
                <c:pt idx="6">
                  <c:v>111.35602156723719</c:v>
                </c:pt>
                <c:pt idx="7">
                  <c:v>77.409315139674149</c:v>
                </c:pt>
                <c:pt idx="8">
                  <c:v>98.642983000506007</c:v>
                </c:pt>
                <c:pt idx="9">
                  <c:v>105.92434495102378</c:v>
                </c:pt>
                <c:pt idx="10">
                  <c:v>117.8333653172223</c:v>
                </c:pt>
                <c:pt idx="11">
                  <c:v>92.370050916443219</c:v>
                </c:pt>
                <c:pt idx="12">
                  <c:v>100.96837074991299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8E2-46EE-8D7E-CBFDB9619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3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  <a:alpha val="99000"/>
              </a:schemeClr>
            </a:solidFill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 T1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'PZT_N T1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 T1 Frequency '!$B$13:$N$13</c:f>
              <c:numCache>
                <c:formatCode>0.00</c:formatCode>
                <c:ptCount val="13"/>
                <c:pt idx="0">
                  <c:v>1.5839694150869474</c:v>
                </c:pt>
                <c:pt idx="1">
                  <c:v>2.368877039362415</c:v>
                </c:pt>
                <c:pt idx="2">
                  <c:v>2.0044108513427394</c:v>
                </c:pt>
                <c:pt idx="3">
                  <c:v>1.6992255077408227</c:v>
                </c:pt>
                <c:pt idx="4">
                  <c:v>1.9575743924106082</c:v>
                </c:pt>
                <c:pt idx="5">
                  <c:v>2.1071307505705477</c:v>
                </c:pt>
                <c:pt idx="6">
                  <c:v>1.9181629155814226</c:v>
                </c:pt>
                <c:pt idx="7">
                  <c:v>1.7032758018529979</c:v>
                </c:pt>
                <c:pt idx="8">
                  <c:v>1.5893587222099717</c:v>
                </c:pt>
                <c:pt idx="9">
                  <c:v>1.5156467084118685</c:v>
                </c:pt>
                <c:pt idx="10">
                  <c:v>2.0065623547591143</c:v>
                </c:pt>
                <c:pt idx="11">
                  <c:v>1.9505499528653123</c:v>
                </c:pt>
                <c:pt idx="12">
                  <c:v>1.9819566682257037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18-4AE8-B23A-39EF98FB7265}"/>
            </c:ext>
          </c:extLst>
        </c:ser>
        <c:ser>
          <c:idx val="1"/>
          <c:order val="1"/>
          <c:tx>
            <c:strRef>
              <c:f>'PZT_N T1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'PZT_N T1 Frequency '!$B$23:$N$23</c:f>
              <c:numCache>
                <c:formatCode>0.00</c:formatCode>
                <c:ptCount val="13"/>
                <c:pt idx="0">
                  <c:v>1.4918167601250776</c:v>
                </c:pt>
                <c:pt idx="1">
                  <c:v>1.4798004517029359</c:v>
                </c:pt>
                <c:pt idx="2">
                  <c:v>1.4866537485390601</c:v>
                </c:pt>
                <c:pt idx="3">
                  <c:v>1.3693484316054207</c:v>
                </c:pt>
                <c:pt idx="4">
                  <c:v>1.5982822345604097</c:v>
                </c:pt>
                <c:pt idx="5">
                  <c:v>1.9688487669288162</c:v>
                </c:pt>
                <c:pt idx="6">
                  <c:v>1.4818630559813915</c:v>
                </c:pt>
                <c:pt idx="7">
                  <c:v>1.4755186057618135</c:v>
                </c:pt>
                <c:pt idx="8">
                  <c:v>1.3910217475687312</c:v>
                </c:pt>
                <c:pt idx="9">
                  <c:v>1.770375719055908</c:v>
                </c:pt>
                <c:pt idx="10">
                  <c:v>1.6940905291731658</c:v>
                </c:pt>
                <c:pt idx="11">
                  <c:v>1.3112997955437653</c:v>
                </c:pt>
                <c:pt idx="12">
                  <c:v>1.5213506258277334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18-4AE8-B23A-39EF98FB7265}"/>
            </c:ext>
          </c:extLst>
        </c:ser>
        <c:ser>
          <c:idx val="5"/>
          <c:order val="2"/>
          <c:tx>
            <c:strRef>
              <c:f>'PZT_N T1 Frequency 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E018-4AE8-B23A-39EF98FB7265}"/>
              </c:ext>
            </c:extLst>
          </c:dPt>
          <c:val>
            <c:numRef>
              <c:f>'PZT_N T1 Frequency '!$Q$13:$AC$13</c:f>
              <c:numCache>
                <c:formatCode>0.00</c:formatCode>
                <c:ptCount val="13"/>
                <c:pt idx="4">
                  <c:v>1.8700983174541472</c:v>
                </c:pt>
                <c:pt idx="5">
                  <c:v>1.624477000565751</c:v>
                </c:pt>
                <c:pt idx="6">
                  <c:v>2.0596658430630255</c:v>
                </c:pt>
                <c:pt idx="9">
                  <c:v>1.4953000470028044</c:v>
                </c:pt>
                <c:pt idx="10">
                  <c:v>2.1215871719192663</c:v>
                </c:pt>
                <c:pt idx="11">
                  <c:v>2.2100224274592395</c:v>
                </c:pt>
                <c:pt idx="12">
                  <c:v>1.826241370133862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18-4AE8-B23A-39EF98FB7265}"/>
            </c:ext>
          </c:extLst>
        </c:ser>
        <c:ser>
          <c:idx val="6"/>
          <c:order val="3"/>
          <c:tx>
            <c:strRef>
              <c:f>'PZT_N T1 Frequency 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'PZT_N T1 Frequency '!$Q$23:$AC$23</c:f>
              <c:numCache>
                <c:formatCode>0.00</c:formatCode>
                <c:ptCount val="13"/>
                <c:pt idx="4">
                  <c:v>2.3258252430265571</c:v>
                </c:pt>
                <c:pt idx="5">
                  <c:v>1.8471176232257969</c:v>
                </c:pt>
                <c:pt idx="6">
                  <c:v>2.1038731780444624</c:v>
                </c:pt>
                <c:pt idx="8">
                  <c:v>1.320854267910226</c:v>
                </c:pt>
                <c:pt idx="9">
                  <c:v>1.2779541838387036</c:v>
                </c:pt>
                <c:pt idx="10">
                  <c:v>1.5181054081171927</c:v>
                </c:pt>
                <c:pt idx="11">
                  <c:v>1.7763294516206993</c:v>
                </c:pt>
                <c:pt idx="12">
                  <c:v>1.5607767406093029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018-4AE8-B23A-39EF98FB7265}"/>
            </c:ext>
          </c:extLst>
        </c:ser>
        <c:ser>
          <c:idx val="7"/>
          <c:order val="4"/>
          <c:tx>
            <c:strRef>
              <c:f>'PZT_N T1 Frequency 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'PZT_N T1 Frequency '!$AF$13:$AR$13</c:f>
              <c:numCache>
                <c:formatCode>0.00</c:formatCode>
                <c:ptCount val="13"/>
                <c:pt idx="0">
                  <c:v>1.715750188534338</c:v>
                </c:pt>
                <c:pt idx="1">
                  <c:v>2.2254408766454006</c:v>
                </c:pt>
                <c:pt idx="2">
                  <c:v>1.6281836952401585</c:v>
                </c:pt>
                <c:pt idx="3">
                  <c:v>1.6444347324377349</c:v>
                </c:pt>
                <c:pt idx="4">
                  <c:v>1.6169278913333545</c:v>
                </c:pt>
                <c:pt idx="5">
                  <c:v>1.8234978228833927</c:v>
                </c:pt>
                <c:pt idx="6">
                  <c:v>1.4003372668074971</c:v>
                </c:pt>
                <c:pt idx="7">
                  <c:v>1.4197882883931952</c:v>
                </c:pt>
                <c:pt idx="8">
                  <c:v>1.1794543995519138</c:v>
                </c:pt>
                <c:pt idx="9">
                  <c:v>1.4594277783194631</c:v>
                </c:pt>
                <c:pt idx="10">
                  <c:v>1.8021817719597295</c:v>
                </c:pt>
                <c:pt idx="11">
                  <c:v>1.4549173694523234</c:v>
                </c:pt>
                <c:pt idx="12">
                  <c:v>2.1703687510353871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018-4AE8-B23A-39EF98FB7265}"/>
            </c:ext>
          </c:extLst>
        </c:ser>
        <c:ser>
          <c:idx val="8"/>
          <c:order val="5"/>
          <c:tx>
            <c:strRef>
              <c:f>'PZT_N T1 Frequency 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'PZT_N T1 Frequency '!$AF$23:$AR$23</c:f>
              <c:numCache>
                <c:formatCode>0.00</c:formatCode>
                <c:ptCount val="13"/>
                <c:pt idx="0">
                  <c:v>1.6301557290057345</c:v>
                </c:pt>
                <c:pt idx="1">
                  <c:v>1.5977270577315799</c:v>
                </c:pt>
                <c:pt idx="2">
                  <c:v>1.4863738478532631</c:v>
                </c:pt>
                <c:pt idx="3">
                  <c:v>1.3214481939470781</c:v>
                </c:pt>
                <c:pt idx="4">
                  <c:v>1.5360153573525848</c:v>
                </c:pt>
                <c:pt idx="5">
                  <c:v>1.8909940603735624</c:v>
                </c:pt>
                <c:pt idx="6">
                  <c:v>1.4509930340555683</c:v>
                </c:pt>
                <c:pt idx="7">
                  <c:v>1.9763832804156281</c:v>
                </c:pt>
                <c:pt idx="8">
                  <c:v>1.5890558211160573</c:v>
                </c:pt>
                <c:pt idx="9">
                  <c:v>1.4076912347087716</c:v>
                </c:pt>
                <c:pt idx="10">
                  <c:v>1.2504287034963173</c:v>
                </c:pt>
                <c:pt idx="11">
                  <c:v>1.5535578988911967</c:v>
                </c:pt>
                <c:pt idx="12">
                  <c:v>1.4240763280494002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018-4AE8-B23A-39EF98FB7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7.5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  <c:majorUnit val="1.5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 T1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'PZT_N T1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 T1 Gain '!$B$9:$N$9</c:f>
              <c:numCache>
                <c:formatCode>0.000</c:formatCode>
                <c:ptCount val="13"/>
                <c:pt idx="0">
                  <c:v>0.20338787878787878</c:v>
                </c:pt>
                <c:pt idx="1">
                  <c:v>0.20605000000000007</c:v>
                </c:pt>
                <c:pt idx="2">
                  <c:v>0.23312857142857141</c:v>
                </c:pt>
                <c:pt idx="3">
                  <c:v>0.25041379310344841</c:v>
                </c:pt>
                <c:pt idx="4">
                  <c:v>0.23554482758620687</c:v>
                </c:pt>
                <c:pt idx="5">
                  <c:v>0.27128000000000002</c:v>
                </c:pt>
                <c:pt idx="6">
                  <c:v>0.25502028985507225</c:v>
                </c:pt>
                <c:pt idx="7">
                  <c:v>0.27869032258064513</c:v>
                </c:pt>
                <c:pt idx="8">
                  <c:v>0.24963636363636349</c:v>
                </c:pt>
                <c:pt idx="9">
                  <c:v>0.22837058823529421</c:v>
                </c:pt>
                <c:pt idx="10">
                  <c:v>0.23895151515151533</c:v>
                </c:pt>
                <c:pt idx="11">
                  <c:v>0.22123333333333334</c:v>
                </c:pt>
                <c:pt idx="12">
                  <c:v>0.21567142857142849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14-4948-8D78-339564A8BD85}"/>
            </c:ext>
          </c:extLst>
        </c:ser>
        <c:ser>
          <c:idx val="1"/>
          <c:order val="1"/>
          <c:tx>
            <c:strRef>
              <c:f>'PZT_N T1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'PZT_N T1 Gain '!$B$19:$N$19</c:f>
              <c:numCache>
                <c:formatCode>0.000</c:formatCode>
                <c:ptCount val="13"/>
                <c:pt idx="0">
                  <c:v>0.21434545454545439</c:v>
                </c:pt>
                <c:pt idx="1">
                  <c:v>0.23405000000000006</c:v>
                </c:pt>
                <c:pt idx="2">
                  <c:v>0.2158285714285714</c:v>
                </c:pt>
                <c:pt idx="3">
                  <c:v>0.23776250000000002</c:v>
                </c:pt>
                <c:pt idx="4">
                  <c:v>0.31430714285714284</c:v>
                </c:pt>
                <c:pt idx="5">
                  <c:v>0.30144545454545463</c:v>
                </c:pt>
                <c:pt idx="6">
                  <c:v>0.3047631578947369</c:v>
                </c:pt>
                <c:pt idx="7">
                  <c:v>0.30765333333333328</c:v>
                </c:pt>
                <c:pt idx="8">
                  <c:v>0.30099487179487178</c:v>
                </c:pt>
                <c:pt idx="9">
                  <c:v>0.33190555555555551</c:v>
                </c:pt>
                <c:pt idx="10">
                  <c:v>0.31790967741935483</c:v>
                </c:pt>
                <c:pt idx="11">
                  <c:v>0.29993333333333316</c:v>
                </c:pt>
                <c:pt idx="12">
                  <c:v>0.28211333333333322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14-4948-8D78-339564A8BD85}"/>
            </c:ext>
          </c:extLst>
        </c:ser>
        <c:ser>
          <c:idx val="5"/>
          <c:order val="2"/>
          <c:tx>
            <c:strRef>
              <c:f>'PZT_N T1 Gain 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D714-4948-8D78-339564A8BD85}"/>
              </c:ext>
            </c:extLst>
          </c:dPt>
          <c:val>
            <c:numRef>
              <c:f>'PZT_N T1 Gain '!$Q$9:$AC$9</c:f>
              <c:numCache>
                <c:formatCode>0.000</c:formatCode>
                <c:ptCount val="13"/>
                <c:pt idx="4">
                  <c:v>0.23735000000000001</c:v>
                </c:pt>
                <c:pt idx="5">
                  <c:v>0.23911764705882374</c:v>
                </c:pt>
                <c:pt idx="6">
                  <c:v>0.21226153846153845</c:v>
                </c:pt>
                <c:pt idx="9">
                  <c:v>0.20077333333333325</c:v>
                </c:pt>
                <c:pt idx="10">
                  <c:v>0.1852857142857143</c:v>
                </c:pt>
                <c:pt idx="11">
                  <c:v>0.19512222222222217</c:v>
                </c:pt>
                <c:pt idx="12">
                  <c:v>0.20297333333333334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14-4948-8D78-339564A8BD85}"/>
            </c:ext>
          </c:extLst>
        </c:ser>
        <c:ser>
          <c:idx val="6"/>
          <c:order val="3"/>
          <c:tx>
            <c:strRef>
              <c:f>'PZT_N T1 Gain 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'PZT_N T1 Gain '!$Q$19:$AC$19</c:f>
              <c:numCache>
                <c:formatCode>0.000</c:formatCode>
                <c:ptCount val="13"/>
                <c:pt idx="4">
                  <c:v>0.25299999999999995</c:v>
                </c:pt>
                <c:pt idx="5">
                  <c:v>0.2456947368421053</c:v>
                </c:pt>
                <c:pt idx="6">
                  <c:v>0.25600000000000006</c:v>
                </c:pt>
                <c:pt idx="8">
                  <c:v>0.23479999999999998</c:v>
                </c:pt>
                <c:pt idx="9">
                  <c:v>0.19576666666666667</c:v>
                </c:pt>
                <c:pt idx="10">
                  <c:v>0.19652000000000006</c:v>
                </c:pt>
                <c:pt idx="11">
                  <c:v>0.22518947368421052</c:v>
                </c:pt>
                <c:pt idx="12">
                  <c:v>0.21442666666666674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14-4948-8D78-339564A8BD85}"/>
            </c:ext>
          </c:extLst>
        </c:ser>
        <c:ser>
          <c:idx val="7"/>
          <c:order val="4"/>
          <c:tx>
            <c:strRef>
              <c:f>'PZT_N T1 Gain 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'PZT_N T1 Gain '!$AF$9:$AR$9</c:f>
              <c:numCache>
                <c:formatCode>0.000</c:formatCode>
                <c:ptCount val="13"/>
                <c:pt idx="0">
                  <c:v>0.216</c:v>
                </c:pt>
                <c:pt idx="1">
                  <c:v>0.27300000000000002</c:v>
                </c:pt>
                <c:pt idx="2">
                  <c:v>0.25961999999999996</c:v>
                </c:pt>
                <c:pt idx="3">
                  <c:v>0.22560645161290313</c:v>
                </c:pt>
                <c:pt idx="4">
                  <c:v>0.30375000000000013</c:v>
                </c:pt>
                <c:pt idx="5">
                  <c:v>0.31533749999999994</c:v>
                </c:pt>
                <c:pt idx="6">
                  <c:v>0.27293333333333331</c:v>
                </c:pt>
                <c:pt idx="7">
                  <c:v>0.29090000000000005</c:v>
                </c:pt>
                <c:pt idx="8">
                  <c:v>0.27003809523809535</c:v>
                </c:pt>
                <c:pt idx="9">
                  <c:v>0.27979999999999994</c:v>
                </c:pt>
                <c:pt idx="10">
                  <c:v>0.26122000000000001</c:v>
                </c:pt>
                <c:pt idx="11">
                  <c:v>0.25062222222222214</c:v>
                </c:pt>
                <c:pt idx="12">
                  <c:v>0.22676249999999992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14-4948-8D78-339564A8BD85}"/>
            </c:ext>
          </c:extLst>
        </c:ser>
        <c:ser>
          <c:idx val="8"/>
          <c:order val="5"/>
          <c:tx>
            <c:strRef>
              <c:f>'PZT_N T1 Gain 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'PZT_N T1 Gain '!$AF$19:$AR$19</c:f>
              <c:numCache>
                <c:formatCode>0.000</c:formatCode>
                <c:ptCount val="13"/>
                <c:pt idx="0">
                  <c:v>0.19968749999999996</c:v>
                </c:pt>
                <c:pt idx="1">
                  <c:v>0.20030909090909099</c:v>
                </c:pt>
                <c:pt idx="2">
                  <c:v>0.21183749999999985</c:v>
                </c:pt>
                <c:pt idx="3">
                  <c:v>0.21122352941176464</c:v>
                </c:pt>
                <c:pt idx="4">
                  <c:v>0.2701142857142857</c:v>
                </c:pt>
                <c:pt idx="5">
                  <c:v>0.26758461538461542</c:v>
                </c:pt>
                <c:pt idx="6">
                  <c:v>0.29556521739130448</c:v>
                </c:pt>
                <c:pt idx="7">
                  <c:v>0.27808571428571427</c:v>
                </c:pt>
                <c:pt idx="8">
                  <c:v>0.28504761904761894</c:v>
                </c:pt>
                <c:pt idx="9">
                  <c:v>0.2703684210526317</c:v>
                </c:pt>
                <c:pt idx="10">
                  <c:v>0.28149333333333343</c:v>
                </c:pt>
                <c:pt idx="11">
                  <c:v>0.25937333333333346</c:v>
                </c:pt>
                <c:pt idx="12">
                  <c:v>0.22834666666666659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714-4948-8D78-339564A8BD85}"/>
            </c:ext>
          </c:extLst>
        </c:ser>
        <c:ser>
          <c:idx val="3"/>
          <c:order val="6"/>
          <c:tx>
            <c:strRef>
              <c:f>'PZT_N T1 Gain 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 T1 Gain '!$B$25:$N$25</c:f>
              <c:numCache>
                <c:formatCode>General</c:formatCode>
                <c:ptCount val="13"/>
                <c:pt idx="0">
                  <c:v>0.69</c:v>
                </c:pt>
                <c:pt idx="1">
                  <c:v>0.69</c:v>
                </c:pt>
                <c:pt idx="2">
                  <c:v>0.69</c:v>
                </c:pt>
                <c:pt idx="3">
                  <c:v>0.69</c:v>
                </c:pt>
                <c:pt idx="4">
                  <c:v>0.69</c:v>
                </c:pt>
                <c:pt idx="5">
                  <c:v>0.69</c:v>
                </c:pt>
                <c:pt idx="6">
                  <c:v>0.69</c:v>
                </c:pt>
                <c:pt idx="7">
                  <c:v>0.69</c:v>
                </c:pt>
                <c:pt idx="8">
                  <c:v>0.69</c:v>
                </c:pt>
                <c:pt idx="9">
                  <c:v>0.69</c:v>
                </c:pt>
                <c:pt idx="10">
                  <c:v>0.69</c:v>
                </c:pt>
                <c:pt idx="11">
                  <c:v>0.69</c:v>
                </c:pt>
                <c:pt idx="12">
                  <c:v>0.69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714-4948-8D78-339564A8BD85}"/>
            </c:ext>
          </c:extLst>
        </c:ser>
        <c:ser>
          <c:idx val="4"/>
          <c:order val="7"/>
          <c:tx>
            <c:strRef>
              <c:f>'PZT_N T1 Gain 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 T1 Gain 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714-4948-8D78-339564A8BD85}"/>
            </c:ext>
          </c:extLst>
        </c:ser>
        <c:ser>
          <c:idx val="2"/>
          <c:order val="8"/>
          <c:tx>
            <c:strRef>
              <c:f>'PZT_N T1 Gain 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'PZT_N T1 Gain 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714-4948-8D78-339564A8B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 T1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'PZT_N T1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 T1 Gain '!$B$10:$N$10</c:f>
              <c:numCache>
                <c:formatCode>0.000</c:formatCode>
                <c:ptCount val="13"/>
                <c:pt idx="0">
                  <c:v>5.4712395246815287E-2</c:v>
                </c:pt>
                <c:pt idx="1">
                  <c:v>6.9932344650260214E-2</c:v>
                </c:pt>
                <c:pt idx="2">
                  <c:v>8.5151513969294518E-2</c:v>
                </c:pt>
                <c:pt idx="3">
                  <c:v>9.4403580014426225E-2</c:v>
                </c:pt>
                <c:pt idx="4">
                  <c:v>8.2951121761749472E-2</c:v>
                </c:pt>
                <c:pt idx="5">
                  <c:v>9.5683679310980249E-2</c:v>
                </c:pt>
                <c:pt idx="6">
                  <c:v>9.1013908628678031E-2</c:v>
                </c:pt>
                <c:pt idx="7">
                  <c:v>0.10660343844153261</c:v>
                </c:pt>
                <c:pt idx="8">
                  <c:v>9.9449059629446571E-2</c:v>
                </c:pt>
                <c:pt idx="9">
                  <c:v>9.0324780618248404E-2</c:v>
                </c:pt>
                <c:pt idx="10">
                  <c:v>9.3263709909615203E-2</c:v>
                </c:pt>
                <c:pt idx="11">
                  <c:v>6.9370290190286024E-2</c:v>
                </c:pt>
                <c:pt idx="12">
                  <c:v>7.5313965653157344E-2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6D-41F7-826D-618D3AFEC02D}"/>
            </c:ext>
          </c:extLst>
        </c:ser>
        <c:ser>
          <c:idx val="1"/>
          <c:order val="1"/>
          <c:tx>
            <c:strRef>
              <c:f>'PZT_N T1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'PZT_N T1 Gain '!$B$20:$N$20</c:f>
              <c:numCache>
                <c:formatCode>0.000</c:formatCode>
                <c:ptCount val="13"/>
                <c:pt idx="0">
                  <c:v>6.1228246963016278E-2</c:v>
                </c:pt>
                <c:pt idx="1">
                  <c:v>6.6391939031370917E-2</c:v>
                </c:pt>
                <c:pt idx="2">
                  <c:v>9.6757576299887571E-2</c:v>
                </c:pt>
                <c:pt idx="3">
                  <c:v>8.7328231223089928E-2</c:v>
                </c:pt>
                <c:pt idx="4">
                  <c:v>0.10690686435610326</c:v>
                </c:pt>
                <c:pt idx="5">
                  <c:v>9.0872588126053089E-2</c:v>
                </c:pt>
                <c:pt idx="6">
                  <c:v>9.1821149541934766E-2</c:v>
                </c:pt>
                <c:pt idx="7">
                  <c:v>0.10613313069804094</c:v>
                </c:pt>
                <c:pt idx="8">
                  <c:v>9.4145943813063585E-2</c:v>
                </c:pt>
                <c:pt idx="9">
                  <c:v>0.10453016443221524</c:v>
                </c:pt>
                <c:pt idx="10">
                  <c:v>0.10607228408587199</c:v>
                </c:pt>
                <c:pt idx="11">
                  <c:v>8.8360426166246855E-2</c:v>
                </c:pt>
                <c:pt idx="12">
                  <c:v>9.4074904945432733E-2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6D-41F7-826D-618D3AFEC02D}"/>
            </c:ext>
          </c:extLst>
        </c:ser>
        <c:ser>
          <c:idx val="5"/>
          <c:order val="2"/>
          <c:tx>
            <c:strRef>
              <c:f>'PZT_N T1 Gain 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5B6D-41F7-826D-618D3AFEC02D}"/>
              </c:ext>
            </c:extLst>
          </c:dPt>
          <c:val>
            <c:numRef>
              <c:f>'PZT_N T1 Gain '!$Q$10:$AC$10</c:f>
              <c:numCache>
                <c:formatCode>0.000</c:formatCode>
                <c:ptCount val="13"/>
                <c:pt idx="4">
                  <c:v>7.2113334764434961E-2</c:v>
                </c:pt>
                <c:pt idx="5">
                  <c:v>8.0245369509592254E-2</c:v>
                </c:pt>
                <c:pt idx="6">
                  <c:v>6.2483817135688513E-2</c:v>
                </c:pt>
                <c:pt idx="9">
                  <c:v>6.4435296130206418E-2</c:v>
                </c:pt>
                <c:pt idx="10">
                  <c:v>7.0329894041291072E-2</c:v>
                </c:pt>
                <c:pt idx="11">
                  <c:v>5.6273375223556632E-2</c:v>
                </c:pt>
                <c:pt idx="12">
                  <c:v>5.8956001306822756E-2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6D-41F7-826D-618D3AFEC02D}"/>
            </c:ext>
          </c:extLst>
        </c:ser>
        <c:ser>
          <c:idx val="6"/>
          <c:order val="3"/>
          <c:tx>
            <c:strRef>
              <c:f>'PZT_N T1 Gain 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'PZT_N T1 Gain '!$Q$20:$AC$20</c:f>
              <c:numCache>
                <c:formatCode>0.000</c:formatCode>
                <c:ptCount val="13"/>
                <c:pt idx="4">
                  <c:v>8.0382531381832892E-2</c:v>
                </c:pt>
                <c:pt idx="5">
                  <c:v>7.2805055015666559E-2</c:v>
                </c:pt>
                <c:pt idx="6">
                  <c:v>9.5372952140530876E-2</c:v>
                </c:pt>
                <c:pt idx="8">
                  <c:v>7.945198374816699E-2</c:v>
                </c:pt>
                <c:pt idx="9">
                  <c:v>6.4232906614404603E-2</c:v>
                </c:pt>
                <c:pt idx="10">
                  <c:v>6.1599701648978974E-2</c:v>
                </c:pt>
                <c:pt idx="11">
                  <c:v>7.0125767676890466E-2</c:v>
                </c:pt>
                <c:pt idx="12">
                  <c:v>5.8094325287678626E-2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B6D-41F7-826D-618D3AFEC02D}"/>
            </c:ext>
          </c:extLst>
        </c:ser>
        <c:ser>
          <c:idx val="7"/>
          <c:order val="4"/>
          <c:tx>
            <c:strRef>
              <c:f>'PZT_N T1 Gain 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'PZT_N T1 Gain '!$AF$10:$AR$10</c:f>
              <c:numCache>
                <c:formatCode>0.000</c:formatCode>
                <c:ptCount val="13"/>
                <c:pt idx="0">
                  <c:v>6.9177015398609529E-2</c:v>
                </c:pt>
                <c:pt idx="1">
                  <c:v>0.10215311673786183</c:v>
                </c:pt>
                <c:pt idx="2">
                  <c:v>9.1906982702011197E-2</c:v>
                </c:pt>
                <c:pt idx="3">
                  <c:v>9.9730122634556967E-2</c:v>
                </c:pt>
                <c:pt idx="4">
                  <c:v>8.6922842271030823E-2</c:v>
                </c:pt>
                <c:pt idx="5">
                  <c:v>9.8349794713833649E-2</c:v>
                </c:pt>
                <c:pt idx="6">
                  <c:v>9.8481131864603125E-2</c:v>
                </c:pt>
                <c:pt idx="7">
                  <c:v>9.972825321741019E-2</c:v>
                </c:pt>
                <c:pt idx="8">
                  <c:v>9.7809560234468101E-2</c:v>
                </c:pt>
                <c:pt idx="9">
                  <c:v>0.10299583636095386</c:v>
                </c:pt>
                <c:pt idx="10">
                  <c:v>0.10118749821948526</c:v>
                </c:pt>
                <c:pt idx="11">
                  <c:v>9.688472271183711E-2</c:v>
                </c:pt>
                <c:pt idx="12">
                  <c:v>9.3032625793456752E-2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B6D-41F7-826D-618D3AFEC02D}"/>
            </c:ext>
          </c:extLst>
        </c:ser>
        <c:ser>
          <c:idx val="8"/>
          <c:order val="5"/>
          <c:tx>
            <c:strRef>
              <c:f>'PZT_N T1 Gain 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'PZT_N T1 Gain '!$AF$20:$AR$20</c:f>
              <c:numCache>
                <c:formatCode>0.000</c:formatCode>
                <c:ptCount val="13"/>
                <c:pt idx="0">
                  <c:v>6.4172156458677257E-2</c:v>
                </c:pt>
                <c:pt idx="1">
                  <c:v>7.6274570474110695E-2</c:v>
                </c:pt>
                <c:pt idx="2">
                  <c:v>7.5007585059484405E-2</c:v>
                </c:pt>
                <c:pt idx="3">
                  <c:v>6.5757921208632331E-2</c:v>
                </c:pt>
                <c:pt idx="4">
                  <c:v>9.5665410715960686E-2</c:v>
                </c:pt>
                <c:pt idx="5">
                  <c:v>0.10195217817494349</c:v>
                </c:pt>
                <c:pt idx="6">
                  <c:v>0.11060187257978076</c:v>
                </c:pt>
                <c:pt idx="7">
                  <c:v>9.6407760655975228E-2</c:v>
                </c:pt>
                <c:pt idx="8">
                  <c:v>0.10078321946637436</c:v>
                </c:pt>
                <c:pt idx="9">
                  <c:v>9.4025353374861606E-2</c:v>
                </c:pt>
                <c:pt idx="10">
                  <c:v>8.764198878504581E-2</c:v>
                </c:pt>
                <c:pt idx="11">
                  <c:v>0.10197068647852098</c:v>
                </c:pt>
                <c:pt idx="12">
                  <c:v>7.9640831123124187E-2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B6D-41F7-826D-618D3AFEC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0.4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 T1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'PZT_N T1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 T1 Gain '!$B$13:$N$13</c:f>
              <c:numCache>
                <c:formatCode>0.00</c:formatCode>
                <c:ptCount val="13"/>
                <c:pt idx="0">
                  <c:v>2.9646671411901306</c:v>
                </c:pt>
                <c:pt idx="1">
                  <c:v>2.3067532981116257</c:v>
                </c:pt>
                <c:pt idx="2">
                  <c:v>1.7884646918361526</c:v>
                </c:pt>
                <c:pt idx="3">
                  <c:v>1.5521523189035009</c:v>
                </c:pt>
                <c:pt idx="4">
                  <c:v>1.8261966113774408</c:v>
                </c:pt>
                <c:pt idx="5">
                  <c:v>1.4586953003730958</c:v>
                </c:pt>
                <c:pt idx="6">
                  <c:v>1.5930887806008285</c:v>
                </c:pt>
                <c:pt idx="7">
                  <c:v>1.2861050995240346</c:v>
                </c:pt>
                <c:pt idx="8">
                  <c:v>1.4760107268466858</c:v>
                </c:pt>
                <c:pt idx="9">
                  <c:v>1.7035908588428659</c:v>
                </c:pt>
                <c:pt idx="10">
                  <c:v>1.6120900090206931</c:v>
                </c:pt>
                <c:pt idx="11">
                  <c:v>2.252485251639269</c:v>
                </c:pt>
                <c:pt idx="12">
                  <c:v>2.0993387141192912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80-4D18-9C3B-4151D4F1F43D}"/>
            </c:ext>
          </c:extLst>
        </c:ser>
        <c:ser>
          <c:idx val="1"/>
          <c:order val="1"/>
          <c:tx>
            <c:strRef>
              <c:f>'PZT_N T1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'PZT_N T1 Gain '!$B$23:$N$23</c:f>
              <c:numCache>
                <c:formatCode>0.00</c:formatCode>
                <c:ptCount val="13"/>
                <c:pt idx="0">
                  <c:v>2.5895158364943085</c:v>
                </c:pt>
                <c:pt idx="1">
                  <c:v>2.2891835296679539</c:v>
                </c:pt>
                <c:pt idx="2">
                  <c:v>1.6335376401664428</c:v>
                </c:pt>
                <c:pt idx="3">
                  <c:v>1.7261981746571267</c:v>
                </c:pt>
                <c:pt idx="4">
                  <c:v>1.1714023522737713</c:v>
                </c:pt>
                <c:pt idx="5">
                  <c:v>1.4252722904570716</c:v>
                </c:pt>
                <c:pt idx="6">
                  <c:v>1.3985043897006364</c:v>
                </c:pt>
                <c:pt idx="7">
                  <c:v>1.2008398136439917</c:v>
                </c:pt>
                <c:pt idx="8">
                  <c:v>1.3773124026017085</c:v>
                </c:pt>
                <c:pt idx="9">
                  <c:v>1.1419174117172599</c:v>
                </c:pt>
                <c:pt idx="10">
                  <c:v>1.1692979801063939</c:v>
                </c:pt>
                <c:pt idx="11">
                  <c:v>1.4714983603359979</c:v>
                </c:pt>
                <c:pt idx="12">
                  <c:v>1.4452549519033353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80-4D18-9C3B-4151D4F1F43D}"/>
            </c:ext>
          </c:extLst>
        </c:ser>
        <c:ser>
          <c:idx val="5"/>
          <c:order val="2"/>
          <c:tx>
            <c:strRef>
              <c:f>'PZT_N T1 Gain 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F080-4D18-9C3B-4151D4F1F43D}"/>
              </c:ext>
            </c:extLst>
          </c:dPt>
          <c:val>
            <c:numRef>
              <c:f>'PZT_N T1 Gain '!$Q$13:$AC$13</c:f>
              <c:numCache>
                <c:formatCode>0.00</c:formatCode>
                <c:ptCount val="13"/>
                <c:pt idx="4">
                  <c:v>2.0923083619168081</c:v>
                </c:pt>
                <c:pt idx="5">
                  <c:v>1.872931965614453</c:v>
                </c:pt>
                <c:pt idx="6">
                  <c:v>2.5485983594814368</c:v>
                </c:pt>
                <c:pt idx="9">
                  <c:v>2.5308420283507922</c:v>
                </c:pt>
                <c:pt idx="10">
                  <c:v>2.3921278075482624</c:v>
                </c:pt>
                <c:pt idx="11">
                  <c:v>2.9313908860793827</c:v>
                </c:pt>
                <c:pt idx="12">
                  <c:v>2.7536165720831365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080-4D18-9C3B-4151D4F1F43D}"/>
            </c:ext>
          </c:extLst>
        </c:ser>
        <c:ser>
          <c:idx val="6"/>
          <c:order val="3"/>
          <c:tx>
            <c:strRef>
              <c:f>'PZT_N T1 Gain 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'PZT_N T1 Gain '!$Q$23:$AC$23</c:f>
              <c:numCache>
                <c:formatCode>0.00</c:formatCode>
                <c:ptCount val="13"/>
                <c:pt idx="4">
                  <c:v>1.8121681932946505</c:v>
                </c:pt>
                <c:pt idx="5">
                  <c:v>2.0342235076135249</c:v>
                </c:pt>
                <c:pt idx="6">
                  <c:v>1.5168521411972451</c:v>
                </c:pt>
                <c:pt idx="8">
                  <c:v>1.9097488341420286</c:v>
                </c:pt>
                <c:pt idx="9">
                  <c:v>2.5647982183558784</c:v>
                </c:pt>
                <c:pt idx="10">
                  <c:v>2.6703592538594676</c:v>
                </c:pt>
                <c:pt idx="11">
                  <c:v>2.2094138465498991</c:v>
                </c:pt>
                <c:pt idx="12">
                  <c:v>2.7287423282643104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080-4D18-9C3B-4151D4F1F43D}"/>
            </c:ext>
          </c:extLst>
        </c:ser>
        <c:ser>
          <c:idx val="7"/>
          <c:order val="4"/>
          <c:tx>
            <c:strRef>
              <c:f>'PZT_N T1 Gain 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'PZT_N T1 Gain '!$AF$13:$AR$13</c:f>
              <c:numCache>
                <c:formatCode>0.00</c:formatCode>
                <c:ptCount val="13"/>
                <c:pt idx="0">
                  <c:v>2.28399561746886</c:v>
                </c:pt>
                <c:pt idx="1">
                  <c:v>1.3607024869999027</c:v>
                </c:pt>
                <c:pt idx="2">
                  <c:v>1.5609260121740529</c:v>
                </c:pt>
                <c:pt idx="3">
                  <c:v>1.5521674432267007</c:v>
                </c:pt>
                <c:pt idx="4">
                  <c:v>1.4811986888158748</c:v>
                </c:pt>
                <c:pt idx="5">
                  <c:v>1.2698297984594942</c:v>
                </c:pt>
                <c:pt idx="6">
                  <c:v>1.4116635297546849</c:v>
                </c:pt>
                <c:pt idx="7">
                  <c:v>1.3339583221548781</c:v>
                </c:pt>
                <c:pt idx="8">
                  <c:v>1.4312230956945862</c:v>
                </c:pt>
                <c:pt idx="9">
                  <c:v>1.3275617555465524</c:v>
                </c:pt>
                <c:pt idx="10">
                  <c:v>1.4124933334812289</c:v>
                </c:pt>
                <c:pt idx="11">
                  <c:v>1.5116857968915389</c:v>
                </c:pt>
                <c:pt idx="12">
                  <c:v>1.6597671911659648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080-4D18-9C3B-4151D4F1F43D}"/>
            </c:ext>
          </c:extLst>
        </c:ser>
        <c:ser>
          <c:idx val="8"/>
          <c:order val="5"/>
          <c:tx>
            <c:strRef>
              <c:f>'PZT_N T1 Gain 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'PZT_N T1 Gain '!$AF$23:$AR$23</c:f>
              <c:numCache>
                <c:formatCode>0.00</c:formatCode>
                <c:ptCount val="13"/>
                <c:pt idx="0">
                  <c:v>2.5468600249586943</c:v>
                </c:pt>
                <c:pt idx="1">
                  <c:v>2.1400356896890953</c:v>
                </c:pt>
                <c:pt idx="2">
                  <c:v>2.1249517615264981</c:v>
                </c:pt>
                <c:pt idx="3">
                  <c:v>2.4269647508533883</c:v>
                </c:pt>
                <c:pt idx="4">
                  <c:v>1.4630356334063561</c:v>
                </c:pt>
                <c:pt idx="5">
                  <c:v>1.3810899455577641</c:v>
                </c:pt>
                <c:pt idx="6">
                  <c:v>1.1887525753664394</c:v>
                </c:pt>
                <c:pt idx="7">
                  <c:v>1.4242086007445494</c:v>
                </c:pt>
                <c:pt idx="8">
                  <c:v>1.339351210437999</c:v>
                </c:pt>
                <c:pt idx="9">
                  <c:v>1.4876539992866786</c:v>
                </c:pt>
                <c:pt idx="10">
                  <c:v>1.5536946476974869</c:v>
                </c:pt>
                <c:pt idx="11">
                  <c:v>1.4076812383964656</c:v>
                </c:pt>
                <c:pt idx="12">
                  <c:v>1.9322305188721618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080-4D18-9C3B-4151D4F1F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  <c:majorUnit val="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 G1T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'PZT_N G1T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 G1T Frequency '!$B$9:$N$9</c:f>
              <c:numCache>
                <c:formatCode>0.000</c:formatCode>
                <c:ptCount val="13"/>
                <c:pt idx="0">
                  <c:v>10528.266666666666</c:v>
                </c:pt>
                <c:pt idx="1">
                  <c:v>10540.64</c:v>
                </c:pt>
                <c:pt idx="2">
                  <c:v>10493.371428571429</c:v>
                </c:pt>
                <c:pt idx="3">
                  <c:v>10551.144827586208</c:v>
                </c:pt>
                <c:pt idx="4">
                  <c:v>10523.11724137931</c:v>
                </c:pt>
                <c:pt idx="5">
                  <c:v>10541.493333333334</c:v>
                </c:pt>
                <c:pt idx="6">
                  <c:v>10536.15072463768</c:v>
                </c:pt>
                <c:pt idx="7">
                  <c:v>10552.696774193548</c:v>
                </c:pt>
                <c:pt idx="8">
                  <c:v>10581.832727272727</c:v>
                </c:pt>
                <c:pt idx="9">
                  <c:v>10562.964705882352</c:v>
                </c:pt>
                <c:pt idx="10">
                  <c:v>10496.460606060606</c:v>
                </c:pt>
                <c:pt idx="11">
                  <c:v>10477.523809523809</c:v>
                </c:pt>
                <c:pt idx="12">
                  <c:v>10583.428571428571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79-48D2-94B7-E35A6877F65C}"/>
            </c:ext>
          </c:extLst>
        </c:ser>
        <c:ser>
          <c:idx val="1"/>
          <c:order val="1"/>
          <c:tx>
            <c:strRef>
              <c:f>'PZT_N G1T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'PZT_N G1T Frequency '!$B$19:$N$19</c:f>
              <c:numCache>
                <c:formatCode>0.000</c:formatCode>
                <c:ptCount val="13"/>
                <c:pt idx="0">
                  <c:v>10557.939393939394</c:v>
                </c:pt>
                <c:pt idx="1">
                  <c:v>10540.457142857143</c:v>
                </c:pt>
                <c:pt idx="2">
                  <c:v>10611.771428571428</c:v>
                </c:pt>
                <c:pt idx="3">
                  <c:v>10535.8</c:v>
                </c:pt>
                <c:pt idx="4">
                  <c:v>10517.371428571429</c:v>
                </c:pt>
                <c:pt idx="5">
                  <c:v>10525.454545454546</c:v>
                </c:pt>
                <c:pt idx="6">
                  <c:v>10531.747368421053</c:v>
                </c:pt>
                <c:pt idx="7">
                  <c:v>10580.96</c:v>
                </c:pt>
                <c:pt idx="8">
                  <c:v>10549.764102564102</c:v>
                </c:pt>
                <c:pt idx="9">
                  <c:v>10567.022222222222</c:v>
                </c:pt>
                <c:pt idx="10">
                  <c:v>10552.696774193548</c:v>
                </c:pt>
                <c:pt idx="11">
                  <c:v>10539.390476190476</c:v>
                </c:pt>
                <c:pt idx="12">
                  <c:v>10591.2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79-48D2-94B7-E35A6877F65C}"/>
            </c:ext>
          </c:extLst>
        </c:ser>
        <c:ser>
          <c:idx val="5"/>
          <c:order val="2"/>
          <c:tx>
            <c:strRef>
              <c:f>'PZT_N G1T Frequency 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6A79-48D2-94B7-E35A6877F65C}"/>
              </c:ext>
            </c:extLst>
          </c:dPt>
          <c:val>
            <c:numRef>
              <c:f>'PZT_N G1T Frequency '!$Q$9:$AC$9</c:f>
              <c:numCache>
                <c:formatCode>0.000</c:formatCode>
                <c:ptCount val="13"/>
                <c:pt idx="4">
                  <c:v>10426.933333333332</c:v>
                </c:pt>
                <c:pt idx="5">
                  <c:v>10512.705882352941</c:v>
                </c:pt>
                <c:pt idx="6">
                  <c:v>10503.815384615385</c:v>
                </c:pt>
                <c:pt idx="9">
                  <c:v>10509.92</c:v>
                </c:pt>
                <c:pt idx="10">
                  <c:v>10533.6</c:v>
                </c:pt>
                <c:pt idx="11">
                  <c:v>10479.200000000001</c:v>
                </c:pt>
                <c:pt idx="12">
                  <c:v>10490.72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79-48D2-94B7-E35A6877F65C}"/>
            </c:ext>
          </c:extLst>
        </c:ser>
        <c:ser>
          <c:idx val="6"/>
          <c:order val="3"/>
          <c:tx>
            <c:strRef>
              <c:f>'PZT_N G1T Frequency 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'PZT_N G1T Frequency '!$Q$19:$AC$19</c:f>
              <c:numCache>
                <c:formatCode>0.000</c:formatCode>
                <c:ptCount val="13"/>
                <c:pt idx="4">
                  <c:v>10483.040000000001</c:v>
                </c:pt>
                <c:pt idx="5">
                  <c:v>10504.8</c:v>
                </c:pt>
                <c:pt idx="6">
                  <c:v>10470.666666666666</c:v>
                </c:pt>
                <c:pt idx="8">
                  <c:v>10599.2</c:v>
                </c:pt>
                <c:pt idx="9">
                  <c:v>10524</c:v>
                </c:pt>
                <c:pt idx="10">
                  <c:v>10513.333333333334</c:v>
                </c:pt>
                <c:pt idx="11">
                  <c:v>10455.621052631579</c:v>
                </c:pt>
                <c:pt idx="12">
                  <c:v>10459.573333333334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A79-48D2-94B7-E35A6877F65C}"/>
            </c:ext>
          </c:extLst>
        </c:ser>
        <c:ser>
          <c:idx val="7"/>
          <c:order val="4"/>
          <c:tx>
            <c:strRef>
              <c:f>'PZT_N G1T Frequency 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'PZT_N G1T Frequency '!$AF$9:$AR$9</c:f>
              <c:numCache>
                <c:formatCode>0.000</c:formatCode>
                <c:ptCount val="13"/>
                <c:pt idx="0">
                  <c:v>10586.72</c:v>
                </c:pt>
                <c:pt idx="1">
                  <c:v>10571.127272727274</c:v>
                </c:pt>
                <c:pt idx="2">
                  <c:v>10613.6</c:v>
                </c:pt>
                <c:pt idx="3">
                  <c:v>10579.535483870968</c:v>
                </c:pt>
                <c:pt idx="4">
                  <c:v>10553.333333333334</c:v>
                </c:pt>
                <c:pt idx="5">
                  <c:v>10601.2</c:v>
                </c:pt>
                <c:pt idx="6">
                  <c:v>10609.866666666667</c:v>
                </c:pt>
                <c:pt idx="7">
                  <c:v>10569.44</c:v>
                </c:pt>
                <c:pt idx="8">
                  <c:v>10554.171428571428</c:v>
                </c:pt>
                <c:pt idx="9">
                  <c:v>10521.866666666667</c:v>
                </c:pt>
                <c:pt idx="10">
                  <c:v>10465.76</c:v>
                </c:pt>
                <c:pt idx="11">
                  <c:v>10539.644444444444</c:v>
                </c:pt>
                <c:pt idx="12">
                  <c:v>10510.8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A79-48D2-94B7-E35A6877F65C}"/>
            </c:ext>
          </c:extLst>
        </c:ser>
        <c:ser>
          <c:idx val="8"/>
          <c:order val="5"/>
          <c:tx>
            <c:strRef>
              <c:f>'PZT_N G1T Frequency 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'PZT_N G1T Frequency '!$AF$19:$AR$19</c:f>
              <c:numCache>
                <c:formatCode>0.000</c:formatCode>
                <c:ptCount val="13"/>
                <c:pt idx="0">
                  <c:v>10558.4</c:v>
                </c:pt>
                <c:pt idx="1">
                  <c:v>10510.036363636364</c:v>
                </c:pt>
                <c:pt idx="2">
                  <c:v>10581.2</c:v>
                </c:pt>
                <c:pt idx="3">
                  <c:v>10596.282352941176</c:v>
                </c:pt>
                <c:pt idx="4">
                  <c:v>10592.571428571429</c:v>
                </c:pt>
                <c:pt idx="5">
                  <c:v>10550.092307692308</c:v>
                </c:pt>
                <c:pt idx="6">
                  <c:v>10588</c:v>
                </c:pt>
                <c:pt idx="7">
                  <c:v>10626.857142857143</c:v>
                </c:pt>
                <c:pt idx="8">
                  <c:v>10603.238095238095</c:v>
                </c:pt>
                <c:pt idx="9">
                  <c:v>10606.526315789473</c:v>
                </c:pt>
                <c:pt idx="10">
                  <c:v>10608.906666666666</c:v>
                </c:pt>
                <c:pt idx="11">
                  <c:v>10664.373333333333</c:v>
                </c:pt>
                <c:pt idx="12">
                  <c:v>10646.88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A79-48D2-94B7-E35A6877F65C}"/>
            </c:ext>
          </c:extLst>
        </c:ser>
        <c:ser>
          <c:idx val="3"/>
          <c:order val="6"/>
          <c:tx>
            <c:strRef>
              <c:f>'PZT_N G1T Frequency 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 G1T Frequency '!$B$25:$N$25</c:f>
              <c:numCache>
                <c:formatCode>General</c:formatCode>
                <c:ptCount val="13"/>
                <c:pt idx="0">
                  <c:v>11258</c:v>
                </c:pt>
                <c:pt idx="1">
                  <c:v>11258</c:v>
                </c:pt>
                <c:pt idx="2">
                  <c:v>11258</c:v>
                </c:pt>
                <c:pt idx="3">
                  <c:v>11258</c:v>
                </c:pt>
                <c:pt idx="4">
                  <c:v>11258</c:v>
                </c:pt>
                <c:pt idx="5">
                  <c:v>11258</c:v>
                </c:pt>
                <c:pt idx="6">
                  <c:v>11258</c:v>
                </c:pt>
                <c:pt idx="7">
                  <c:v>11258</c:v>
                </c:pt>
                <c:pt idx="8">
                  <c:v>11258</c:v>
                </c:pt>
                <c:pt idx="9">
                  <c:v>11258</c:v>
                </c:pt>
                <c:pt idx="10">
                  <c:v>11258</c:v>
                </c:pt>
                <c:pt idx="11">
                  <c:v>11258</c:v>
                </c:pt>
                <c:pt idx="12">
                  <c:v>11258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A79-48D2-94B7-E35A6877F65C}"/>
            </c:ext>
          </c:extLst>
        </c:ser>
        <c:ser>
          <c:idx val="4"/>
          <c:order val="7"/>
          <c:tx>
            <c:strRef>
              <c:f>'PZT_N G1T Frequency 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 G1T Frequency '!$B$26:$N$26</c:f>
              <c:numCache>
                <c:formatCode>General</c:formatCode>
                <c:ptCount val="13"/>
                <c:pt idx="0">
                  <c:v>9780</c:v>
                </c:pt>
                <c:pt idx="1">
                  <c:v>9780</c:v>
                </c:pt>
                <c:pt idx="2">
                  <c:v>9780</c:v>
                </c:pt>
                <c:pt idx="3">
                  <c:v>9780</c:v>
                </c:pt>
                <c:pt idx="4">
                  <c:v>9780</c:v>
                </c:pt>
                <c:pt idx="5">
                  <c:v>9780</c:v>
                </c:pt>
                <c:pt idx="6">
                  <c:v>9780</c:v>
                </c:pt>
                <c:pt idx="7">
                  <c:v>9780</c:v>
                </c:pt>
                <c:pt idx="8">
                  <c:v>9780</c:v>
                </c:pt>
                <c:pt idx="9">
                  <c:v>9780</c:v>
                </c:pt>
                <c:pt idx="10">
                  <c:v>9780</c:v>
                </c:pt>
                <c:pt idx="11">
                  <c:v>9780</c:v>
                </c:pt>
                <c:pt idx="12">
                  <c:v>9780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A79-48D2-94B7-E35A6877F65C}"/>
            </c:ext>
          </c:extLst>
        </c:ser>
        <c:ser>
          <c:idx val="2"/>
          <c:order val="8"/>
          <c:tx>
            <c:strRef>
              <c:f>'PZT_N G1T Frequency 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'PZT_N G1T Frequency '!$B$24:$N$24</c:f>
              <c:numCache>
                <c:formatCode>General</c:formatCode>
                <c:ptCount val="13"/>
                <c:pt idx="0">
                  <c:v>10581</c:v>
                </c:pt>
                <c:pt idx="1">
                  <c:v>10581</c:v>
                </c:pt>
                <c:pt idx="2">
                  <c:v>10581</c:v>
                </c:pt>
                <c:pt idx="3">
                  <c:v>10581</c:v>
                </c:pt>
                <c:pt idx="4">
                  <c:v>10581</c:v>
                </c:pt>
                <c:pt idx="5">
                  <c:v>10581</c:v>
                </c:pt>
                <c:pt idx="6">
                  <c:v>10581</c:v>
                </c:pt>
                <c:pt idx="7">
                  <c:v>10581</c:v>
                </c:pt>
                <c:pt idx="8">
                  <c:v>10581</c:v>
                </c:pt>
                <c:pt idx="9">
                  <c:v>10581</c:v>
                </c:pt>
                <c:pt idx="10">
                  <c:v>10581</c:v>
                </c:pt>
                <c:pt idx="11">
                  <c:v>10581</c:v>
                </c:pt>
                <c:pt idx="12">
                  <c:v>10581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A79-48D2-94B7-E35A6877F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95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 G1T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'PZT_N G1T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 G1T Frequency '!$B$10:$N$10</c:f>
              <c:numCache>
                <c:formatCode>0.000</c:formatCode>
                <c:ptCount val="13"/>
                <c:pt idx="0">
                  <c:v>140.93356562117907</c:v>
                </c:pt>
                <c:pt idx="1">
                  <c:v>112.56239751059556</c:v>
                </c:pt>
                <c:pt idx="2">
                  <c:v>100.37353011952027</c:v>
                </c:pt>
                <c:pt idx="3">
                  <c:v>120.99328375014741</c:v>
                </c:pt>
                <c:pt idx="4">
                  <c:v>111.67857545008066</c:v>
                </c:pt>
                <c:pt idx="5">
                  <c:v>118.95540537726106</c:v>
                </c:pt>
                <c:pt idx="6">
                  <c:v>114.35735710053753</c:v>
                </c:pt>
                <c:pt idx="7">
                  <c:v>112.11417963505269</c:v>
                </c:pt>
                <c:pt idx="8">
                  <c:v>128.91331758419702</c:v>
                </c:pt>
                <c:pt idx="9">
                  <c:v>120.96519593920884</c:v>
                </c:pt>
                <c:pt idx="10">
                  <c:v>109.02799466917493</c:v>
                </c:pt>
                <c:pt idx="11">
                  <c:v>133.94836505969195</c:v>
                </c:pt>
                <c:pt idx="12">
                  <c:v>112.99513855062088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69-4A80-9462-1B4F1501C38F}"/>
            </c:ext>
          </c:extLst>
        </c:ser>
        <c:ser>
          <c:idx val="1"/>
          <c:order val="1"/>
          <c:tx>
            <c:strRef>
              <c:f>'PZT_N G1T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'PZT_N G1T Frequency '!$B$20:$N$20</c:f>
              <c:numCache>
                <c:formatCode>0.000</c:formatCode>
                <c:ptCount val="13"/>
                <c:pt idx="0">
                  <c:v>106.93477023399036</c:v>
                </c:pt>
                <c:pt idx="1">
                  <c:v>120.25401002473789</c:v>
                </c:pt>
                <c:pt idx="2">
                  <c:v>94.527644793743264</c:v>
                </c:pt>
                <c:pt idx="3">
                  <c:v>143.18132059049358</c:v>
                </c:pt>
                <c:pt idx="4">
                  <c:v>124.88269850717396</c:v>
                </c:pt>
                <c:pt idx="5">
                  <c:v>135.86040031460493</c:v>
                </c:pt>
                <c:pt idx="6">
                  <c:v>111.74848634047515</c:v>
                </c:pt>
                <c:pt idx="7">
                  <c:v>92.304346316916593</c:v>
                </c:pt>
                <c:pt idx="8">
                  <c:v>110.91301385714856</c:v>
                </c:pt>
                <c:pt idx="9">
                  <c:v>116.94481129528103</c:v>
                </c:pt>
                <c:pt idx="10">
                  <c:v>83.730114847549046</c:v>
                </c:pt>
                <c:pt idx="11">
                  <c:v>115.40786795283114</c:v>
                </c:pt>
                <c:pt idx="12">
                  <c:v>102.86004044070309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69-4A80-9462-1B4F1501C38F}"/>
            </c:ext>
          </c:extLst>
        </c:ser>
        <c:ser>
          <c:idx val="5"/>
          <c:order val="2"/>
          <c:tx>
            <c:strRef>
              <c:f>'PZT_N G1T Frequency 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F469-4A80-9462-1B4F1501C38F}"/>
              </c:ext>
            </c:extLst>
          </c:dPt>
          <c:val>
            <c:numRef>
              <c:f>'PZT_N G1T Frequency '!$Q$10:$AC$10</c:f>
              <c:numCache>
                <c:formatCode>0.000</c:formatCode>
                <c:ptCount val="13"/>
                <c:pt idx="4">
                  <c:v>103.22492582092012</c:v>
                </c:pt>
                <c:pt idx="5">
                  <c:v>110.156903630081</c:v>
                </c:pt>
                <c:pt idx="6">
                  <c:v>84.393218830753142</c:v>
                </c:pt>
                <c:pt idx="9">
                  <c:v>113.22755848290636</c:v>
                </c:pt>
                <c:pt idx="10">
                  <c:v>105.12744508521521</c:v>
                </c:pt>
                <c:pt idx="11">
                  <c:v>147.76014575709294</c:v>
                </c:pt>
                <c:pt idx="12">
                  <c:v>96.780967528102806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69-4A80-9462-1B4F1501C38F}"/>
            </c:ext>
          </c:extLst>
        </c:ser>
        <c:ser>
          <c:idx val="6"/>
          <c:order val="3"/>
          <c:tx>
            <c:strRef>
              <c:f>'PZT_N G1T Frequency 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'PZT_N G1T Frequency '!$Q$20:$AC$20</c:f>
              <c:numCache>
                <c:formatCode>0.000</c:formatCode>
                <c:ptCount val="13"/>
                <c:pt idx="4">
                  <c:v>90.135849423807812</c:v>
                </c:pt>
                <c:pt idx="5">
                  <c:v>112.93470152486634</c:v>
                </c:pt>
                <c:pt idx="6">
                  <c:v>139.30986359636594</c:v>
                </c:pt>
                <c:pt idx="8">
                  <c:v>159.64314635215368</c:v>
                </c:pt>
                <c:pt idx="9">
                  <c:v>126.64450821363774</c:v>
                </c:pt>
                <c:pt idx="10">
                  <c:v>106.9545664255588</c:v>
                </c:pt>
                <c:pt idx="11">
                  <c:v>120.96501858919559</c:v>
                </c:pt>
                <c:pt idx="12">
                  <c:v>96.358729156650355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469-4A80-9462-1B4F1501C38F}"/>
            </c:ext>
          </c:extLst>
        </c:ser>
        <c:ser>
          <c:idx val="7"/>
          <c:order val="4"/>
          <c:tx>
            <c:strRef>
              <c:f>'PZT_N G1T Frequency 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'PZT_N G1T Frequency '!$AF$10:$AR$10</c:f>
              <c:numCache>
                <c:formatCode>0.000</c:formatCode>
                <c:ptCount val="13"/>
                <c:pt idx="0">
                  <c:v>149.57982231318252</c:v>
                </c:pt>
                <c:pt idx="1">
                  <c:v>101.1656241105817</c:v>
                </c:pt>
                <c:pt idx="2">
                  <c:v>104.04394675877531</c:v>
                </c:pt>
                <c:pt idx="3">
                  <c:v>139.91682489451722</c:v>
                </c:pt>
                <c:pt idx="4">
                  <c:v>125.9898659721631</c:v>
                </c:pt>
                <c:pt idx="5">
                  <c:v>125.51447543731271</c:v>
                </c:pt>
                <c:pt idx="6">
                  <c:v>126.51123000163507</c:v>
                </c:pt>
                <c:pt idx="7">
                  <c:v>131.39815797174387</c:v>
                </c:pt>
                <c:pt idx="8">
                  <c:v>189.25361784687738</c:v>
                </c:pt>
                <c:pt idx="9">
                  <c:v>171.65355688054819</c:v>
                </c:pt>
                <c:pt idx="10">
                  <c:v>134.16811872286451</c:v>
                </c:pt>
                <c:pt idx="11">
                  <c:v>160.67091657902324</c:v>
                </c:pt>
                <c:pt idx="12">
                  <c:v>188.573217154102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469-4A80-9462-1B4F1501C38F}"/>
            </c:ext>
          </c:extLst>
        </c:ser>
        <c:ser>
          <c:idx val="8"/>
          <c:order val="5"/>
          <c:tx>
            <c:strRef>
              <c:f>'PZT_N G1T Frequency 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'PZT_N G1T Frequency '!$AF$20:$AR$20</c:f>
              <c:numCache>
                <c:formatCode>0.000</c:formatCode>
                <c:ptCount val="13"/>
                <c:pt idx="0">
                  <c:v>139.78877374747506</c:v>
                </c:pt>
                <c:pt idx="1">
                  <c:v>134.74996923470593</c:v>
                </c:pt>
                <c:pt idx="2">
                  <c:v>109.75766170886418</c:v>
                </c:pt>
                <c:pt idx="3">
                  <c:v>81.157784558215795</c:v>
                </c:pt>
                <c:pt idx="4">
                  <c:v>109.2717091392802</c:v>
                </c:pt>
                <c:pt idx="5">
                  <c:v>98.613152500839647</c:v>
                </c:pt>
                <c:pt idx="6">
                  <c:v>98.948861504225789</c:v>
                </c:pt>
                <c:pt idx="7">
                  <c:v>99.848332189345001</c:v>
                </c:pt>
                <c:pt idx="8">
                  <c:v>114.27106133171</c:v>
                </c:pt>
                <c:pt idx="9">
                  <c:v>117.67543192542523</c:v>
                </c:pt>
                <c:pt idx="10">
                  <c:v>124.88017752525317</c:v>
                </c:pt>
                <c:pt idx="11">
                  <c:v>108.43989159940217</c:v>
                </c:pt>
                <c:pt idx="12">
                  <c:v>123.93993314112709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469-4A80-9462-1B4F1501C3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8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 G1T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'PZT_N G1T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 G1T Frequency '!$B$13:$N$13</c:f>
              <c:numCache>
                <c:formatCode>0.00</c:formatCode>
                <c:ptCount val="13"/>
                <c:pt idx="0">
                  <c:v>1.7259511130107283</c:v>
                </c:pt>
                <c:pt idx="1">
                  <c:v>2.1243328614912604</c:v>
                </c:pt>
                <c:pt idx="2">
                  <c:v>2.3690556255949757</c:v>
                </c:pt>
                <c:pt idx="3">
                  <c:v>1.9473675191025666</c:v>
                </c:pt>
                <c:pt idx="4">
                  <c:v>2.1934459546336651</c:v>
                </c:pt>
                <c:pt idx="5">
                  <c:v>2.0077738779343446</c:v>
                </c:pt>
                <c:pt idx="6">
                  <c:v>2.1040747287403181</c:v>
                </c:pt>
                <c:pt idx="7">
                  <c:v>2.0969789551518301</c:v>
                </c:pt>
                <c:pt idx="8">
                  <c:v>1.7483770888285666</c:v>
                </c:pt>
                <c:pt idx="9">
                  <c:v>1.9152486760652998</c:v>
                </c:pt>
                <c:pt idx="10">
                  <c:v>2.1904484508300563</c:v>
                </c:pt>
                <c:pt idx="11">
                  <c:v>1.7358027207299092</c:v>
                </c:pt>
                <c:pt idx="12">
                  <c:v>1.9899718318979625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0C-4273-BCEC-757A93577BB1}"/>
            </c:ext>
          </c:extLst>
        </c:ser>
        <c:ser>
          <c:idx val="1"/>
          <c:order val="1"/>
          <c:tx>
            <c:strRef>
              <c:f>'PZT_N G1T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'PZT_N G1T Frequency '!$B$23:$N$23</c:f>
              <c:numCache>
                <c:formatCode>0.00</c:formatCode>
                <c:ptCount val="13"/>
                <c:pt idx="0">
                  <c:v>2.1822044863697796</c:v>
                </c:pt>
                <c:pt idx="1">
                  <c:v>1.9889644622391336</c:v>
                </c:pt>
                <c:pt idx="2">
                  <c:v>2.2787992261897734</c:v>
                </c:pt>
                <c:pt idx="3">
                  <c:v>1.6813180122974565</c:v>
                </c:pt>
                <c:pt idx="4">
                  <c:v>1.9681707644742847</c:v>
                </c:pt>
                <c:pt idx="5">
                  <c:v>1.7972994162859726</c:v>
                </c:pt>
                <c:pt idx="6">
                  <c:v>2.1663310032561327</c:v>
                </c:pt>
                <c:pt idx="7">
                  <c:v>2.444955291976755</c:v>
                </c:pt>
                <c:pt idx="8">
                  <c:v>2.1285025468940209</c:v>
                </c:pt>
                <c:pt idx="9">
                  <c:v>1.9695266799341973</c:v>
                </c:pt>
                <c:pt idx="10">
                  <c:v>2.8078436975379271</c:v>
                </c:pt>
                <c:pt idx="11">
                  <c:v>2.0755647962789681</c:v>
                </c:pt>
                <c:pt idx="12">
                  <c:v>2.1608650523018125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0C-4273-BCEC-757A93577BB1}"/>
            </c:ext>
          </c:extLst>
        </c:ser>
        <c:ser>
          <c:idx val="5"/>
          <c:order val="2"/>
          <c:tx>
            <c:strRef>
              <c:f>'PZT_N G1T Frequency 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150C-4273-BCEC-757A93577BB1}"/>
              </c:ext>
            </c:extLst>
          </c:dPt>
          <c:val>
            <c:numRef>
              <c:f>'PZT_N G1T Frequency '!$Q$13:$AC$13</c:f>
              <c:numCache>
                <c:formatCode>0.00</c:formatCode>
                <c:ptCount val="13"/>
                <c:pt idx="4">
                  <c:v>2.0890733776699939</c:v>
                </c:pt>
                <c:pt idx="5">
                  <c:v>2.2171583084598656</c:v>
                </c:pt>
                <c:pt idx="6">
                  <c:v>2.8589002554299423</c:v>
                </c:pt>
                <c:pt idx="9">
                  <c:v>2.1488290476862839</c:v>
                </c:pt>
                <c:pt idx="10">
                  <c:v>2.29689465458745</c:v>
                </c:pt>
                <c:pt idx="11">
                  <c:v>1.5773310554918627</c:v>
                </c:pt>
                <c:pt idx="12">
                  <c:v>2.4478642104696315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0C-4273-BCEC-757A93577BB1}"/>
            </c:ext>
          </c:extLst>
        </c:ser>
        <c:ser>
          <c:idx val="6"/>
          <c:order val="3"/>
          <c:tx>
            <c:strRef>
              <c:f>'PZT_N G1T Frequency 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'PZT_N G1T Frequency '!$Q$23:$AC$23</c:f>
              <c:numCache>
                <c:formatCode>0.00</c:formatCode>
                <c:ptCount val="13"/>
                <c:pt idx="4">
                  <c:v>2.5999274224931015</c:v>
                </c:pt>
                <c:pt idx="5">
                  <c:v>2.1392893126547419</c:v>
                </c:pt>
                <c:pt idx="6">
                  <c:v>1.6525909672072039</c:v>
                </c:pt>
                <c:pt idx="8">
                  <c:v>1.3755679778171526</c:v>
                </c:pt>
                <c:pt idx="9">
                  <c:v>1.9319169075530405</c:v>
                </c:pt>
                <c:pt idx="10">
                  <c:v>2.2854979699682096</c:v>
                </c:pt>
                <c:pt idx="11">
                  <c:v>1.861753258672874</c:v>
                </c:pt>
                <c:pt idx="12">
                  <c:v>2.3508450809493748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50C-4273-BCEC-757A93577BB1}"/>
            </c:ext>
          </c:extLst>
        </c:ser>
        <c:ser>
          <c:idx val="7"/>
          <c:order val="4"/>
          <c:tx>
            <c:strRef>
              <c:f>'PZT_N G1T Frequency 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'PZT_N G1T Frequency '!$AF$13:$AR$13</c:f>
              <c:numCache>
                <c:formatCode>0.00</c:formatCode>
                <c:ptCount val="13"/>
                <c:pt idx="0">
                  <c:v>1.4959236917095879</c:v>
                </c:pt>
                <c:pt idx="1">
                  <c:v>2.2631954062509165</c:v>
                </c:pt>
                <c:pt idx="2">
                  <c:v>2.0645122248006529</c:v>
                </c:pt>
                <c:pt idx="3">
                  <c:v>1.6163519925511072</c:v>
                </c:pt>
                <c:pt idx="4">
                  <c:v>1.8643474780803906</c:v>
                </c:pt>
                <c:pt idx="5">
                  <c:v>1.7442875219813014</c:v>
                </c:pt>
                <c:pt idx="6">
                  <c:v>1.7077096194673957</c:v>
                </c:pt>
                <c:pt idx="7">
                  <c:v>1.7467520362755489</c:v>
                </c:pt>
                <c:pt idx="8">
                  <c:v>1.2396567446300739</c:v>
                </c:pt>
                <c:pt idx="9">
                  <c:v>1.4294942804391371</c:v>
                </c:pt>
                <c:pt idx="10">
                  <c:v>1.7037331136678726</c:v>
                </c:pt>
                <c:pt idx="11">
                  <c:v>1.4903248014651218</c:v>
                </c:pt>
                <c:pt idx="12">
                  <c:v>1.2918059291576378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50C-4273-BCEC-757A93577BB1}"/>
            </c:ext>
          </c:extLst>
        </c:ser>
        <c:ser>
          <c:idx val="8"/>
          <c:order val="5"/>
          <c:tx>
            <c:strRef>
              <c:f>'PZT_N G1T Frequency 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'PZT_N G1T Frequency '!$AF$23:$AR$23</c:f>
              <c:numCache>
                <c:formatCode>0.00</c:formatCode>
                <c:ptCount val="13"/>
                <c:pt idx="0">
                  <c:v>1.6682312445294791</c:v>
                </c:pt>
                <c:pt idx="1">
                  <c:v>1.8059036000342104</c:v>
                </c:pt>
                <c:pt idx="2">
                  <c:v>2.0554373743712873</c:v>
                </c:pt>
                <c:pt idx="3">
                  <c:v>2.7178236840778673</c:v>
                </c:pt>
                <c:pt idx="4">
                  <c:v>2.0298897633860573</c:v>
                </c:pt>
                <c:pt idx="5">
                  <c:v>2.3928778746549191</c:v>
                </c:pt>
                <c:pt idx="6">
                  <c:v>2.2570581403182235</c:v>
                </c:pt>
                <c:pt idx="7">
                  <c:v>2.1070051724249272</c:v>
                </c:pt>
                <c:pt idx="8">
                  <c:v>1.9099671054985043</c:v>
                </c:pt>
                <c:pt idx="9">
                  <c:v>1.8453970483359883</c:v>
                </c:pt>
                <c:pt idx="10">
                  <c:v>1.7325763682606208</c:v>
                </c:pt>
                <c:pt idx="11">
                  <c:v>1.8247487399429174</c:v>
                </c:pt>
                <c:pt idx="12">
                  <c:v>1.6435918715133693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50C-4273-BCEC-757A93577B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8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 G1T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'PZT_N G1T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 G1T Gain '!$B$9:$N$9</c:f>
              <c:numCache>
                <c:formatCode>0.000</c:formatCode>
                <c:ptCount val="13"/>
                <c:pt idx="0">
                  <c:v>1.2925272727272725</c:v>
                </c:pt>
                <c:pt idx="1">
                  <c:v>1.12948</c:v>
                </c:pt>
                <c:pt idx="2">
                  <c:v>1.143285714285714</c:v>
                </c:pt>
                <c:pt idx="3">
                  <c:v>1.0691379310344822</c:v>
                </c:pt>
                <c:pt idx="4">
                  <c:v>1.1236068965517239</c:v>
                </c:pt>
                <c:pt idx="5">
                  <c:v>1.3442133333333337</c:v>
                </c:pt>
                <c:pt idx="6">
                  <c:v>1.1651217391304352</c:v>
                </c:pt>
                <c:pt idx="7">
                  <c:v>1.1884645161290319</c:v>
                </c:pt>
                <c:pt idx="8">
                  <c:v>1.2004945454545461</c:v>
                </c:pt>
                <c:pt idx="9">
                  <c:v>1.2150235294117642</c:v>
                </c:pt>
                <c:pt idx="10">
                  <c:v>1.2939939393939401</c:v>
                </c:pt>
                <c:pt idx="11">
                  <c:v>1.3295000000000006</c:v>
                </c:pt>
                <c:pt idx="12">
                  <c:v>1.3734571428571425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14-4EFD-8967-687DD1405C41}"/>
            </c:ext>
          </c:extLst>
        </c:ser>
        <c:ser>
          <c:idx val="1"/>
          <c:order val="1"/>
          <c:tx>
            <c:strRef>
              <c:f>'PZT_N G1T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'PZT_N G1T Gain '!$B$19:$N$19</c:f>
              <c:numCache>
                <c:formatCode>0.000</c:formatCode>
                <c:ptCount val="13"/>
                <c:pt idx="0">
                  <c:v>1.3826545454545458</c:v>
                </c:pt>
                <c:pt idx="1">
                  <c:v>1.3858000000000001</c:v>
                </c:pt>
                <c:pt idx="2">
                  <c:v>1.1609999999999998</c:v>
                </c:pt>
                <c:pt idx="3">
                  <c:v>1.2306750000000006</c:v>
                </c:pt>
                <c:pt idx="4">
                  <c:v>1.6090214285714293</c:v>
                </c:pt>
                <c:pt idx="5">
                  <c:v>1.2131090909090902</c:v>
                </c:pt>
                <c:pt idx="6">
                  <c:v>1.3653210526315793</c:v>
                </c:pt>
                <c:pt idx="7">
                  <c:v>1.2932800000000002</c:v>
                </c:pt>
                <c:pt idx="8">
                  <c:v>1.178379487179487</c:v>
                </c:pt>
                <c:pt idx="9">
                  <c:v>1.291683333333334</c:v>
                </c:pt>
                <c:pt idx="10">
                  <c:v>1.4976387096774197</c:v>
                </c:pt>
                <c:pt idx="11">
                  <c:v>1.4837714285714283</c:v>
                </c:pt>
                <c:pt idx="12">
                  <c:v>1.5618133333333337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14-4EFD-8967-687DD1405C41}"/>
            </c:ext>
          </c:extLst>
        </c:ser>
        <c:ser>
          <c:idx val="5"/>
          <c:order val="2"/>
          <c:tx>
            <c:strRef>
              <c:f>'PZT_N G1T Gain 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D214-4EFD-8967-687DD1405C41}"/>
              </c:ext>
            </c:extLst>
          </c:dPt>
          <c:val>
            <c:numRef>
              <c:f>'PZT_N G1T Gain '!$Q$9:$AC$9</c:f>
              <c:numCache>
                <c:formatCode>0.000</c:formatCode>
                <c:ptCount val="13"/>
                <c:pt idx="4">
                  <c:v>1.2130833333333331</c:v>
                </c:pt>
                <c:pt idx="5">
                  <c:v>1.1206</c:v>
                </c:pt>
                <c:pt idx="6">
                  <c:v>1.2466769230769235</c:v>
                </c:pt>
                <c:pt idx="9">
                  <c:v>1.2144666666666664</c:v>
                </c:pt>
                <c:pt idx="10">
                  <c:v>1.4124714285714284</c:v>
                </c:pt>
                <c:pt idx="11">
                  <c:v>1.1573777777777774</c:v>
                </c:pt>
                <c:pt idx="12">
                  <c:v>1.6922266666666668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14-4EFD-8967-687DD1405C41}"/>
            </c:ext>
          </c:extLst>
        </c:ser>
        <c:ser>
          <c:idx val="6"/>
          <c:order val="3"/>
          <c:tx>
            <c:strRef>
              <c:f>'PZT_N G1T Gain 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'PZT_N G1T Gain '!$Q$19:$AC$19</c:f>
              <c:numCache>
                <c:formatCode>0.000</c:formatCode>
                <c:ptCount val="13"/>
                <c:pt idx="4">
                  <c:v>1.4051200000000004</c:v>
                </c:pt>
                <c:pt idx="5">
                  <c:v>1.4701157894736838</c:v>
                </c:pt>
                <c:pt idx="6">
                  <c:v>1.6764000000000001</c:v>
                </c:pt>
                <c:pt idx="8">
                  <c:v>1.0515750000000001</c:v>
                </c:pt>
                <c:pt idx="9">
                  <c:v>1.0964444444444448</c:v>
                </c:pt>
                <c:pt idx="10">
                  <c:v>1.1753733333333332</c:v>
                </c:pt>
                <c:pt idx="11">
                  <c:v>1.1760947368421051</c:v>
                </c:pt>
                <c:pt idx="12">
                  <c:v>1.2516133333333328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214-4EFD-8967-687DD1405C41}"/>
            </c:ext>
          </c:extLst>
        </c:ser>
        <c:ser>
          <c:idx val="7"/>
          <c:order val="4"/>
          <c:tx>
            <c:strRef>
              <c:f>'PZT_N G1T Gain 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'PZT_N G1T Gain '!$AF$9:$AR$9</c:f>
              <c:numCache>
                <c:formatCode>0.000</c:formatCode>
                <c:ptCount val="13"/>
                <c:pt idx="0">
                  <c:v>1.0749466666666669</c:v>
                </c:pt>
                <c:pt idx="1">
                  <c:v>0.95983636363636382</c:v>
                </c:pt>
                <c:pt idx="2">
                  <c:v>0.95415999999999979</c:v>
                </c:pt>
                <c:pt idx="3">
                  <c:v>1.0973419354838707</c:v>
                </c:pt>
                <c:pt idx="4">
                  <c:v>1.0560499999999999</c:v>
                </c:pt>
                <c:pt idx="5">
                  <c:v>1.0328750000000004</c:v>
                </c:pt>
                <c:pt idx="6">
                  <c:v>1.0780083333333335</c:v>
                </c:pt>
                <c:pt idx="7">
                  <c:v>0.97203999999999968</c:v>
                </c:pt>
                <c:pt idx="8">
                  <c:v>1.0816666666666663</c:v>
                </c:pt>
                <c:pt idx="9">
                  <c:v>1.0824380952380956</c:v>
                </c:pt>
                <c:pt idx="10">
                  <c:v>1.1042000000000001</c:v>
                </c:pt>
                <c:pt idx="11">
                  <c:v>1.0815111111111111</c:v>
                </c:pt>
                <c:pt idx="12">
                  <c:v>1.1094124999999997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214-4EFD-8967-687DD1405C41}"/>
            </c:ext>
          </c:extLst>
        </c:ser>
        <c:ser>
          <c:idx val="8"/>
          <c:order val="5"/>
          <c:tx>
            <c:strRef>
              <c:f>'PZT_N G1T Gain 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'PZT_N G1T Gain '!$AF$19:$AR$19</c:f>
              <c:numCache>
                <c:formatCode>0.000</c:formatCode>
                <c:ptCount val="13"/>
                <c:pt idx="0">
                  <c:v>1.0613375000000005</c:v>
                </c:pt>
                <c:pt idx="1">
                  <c:v>0.984509090909091</c:v>
                </c:pt>
                <c:pt idx="2">
                  <c:v>1.0765749999999998</c:v>
                </c:pt>
                <c:pt idx="3">
                  <c:v>1.1335764705882354</c:v>
                </c:pt>
                <c:pt idx="4">
                  <c:v>1.1289428571428568</c:v>
                </c:pt>
                <c:pt idx="5">
                  <c:v>1.2523846153846154</c:v>
                </c:pt>
                <c:pt idx="6">
                  <c:v>1.1802434782608688</c:v>
                </c:pt>
                <c:pt idx="7">
                  <c:v>1.1391428571428572</c:v>
                </c:pt>
                <c:pt idx="8">
                  <c:v>1.1434380952380954</c:v>
                </c:pt>
                <c:pt idx="9">
                  <c:v>1.148547368421053</c:v>
                </c:pt>
                <c:pt idx="10">
                  <c:v>1.0206666666666662</c:v>
                </c:pt>
                <c:pt idx="11">
                  <c:v>1.1132266666666664</c:v>
                </c:pt>
                <c:pt idx="12">
                  <c:v>0.99701333333333342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214-4EFD-8967-687DD1405C41}"/>
            </c:ext>
          </c:extLst>
        </c:ser>
        <c:ser>
          <c:idx val="3"/>
          <c:order val="6"/>
          <c:tx>
            <c:strRef>
              <c:f>'PZT_N G1T Gain 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 G1T Gain '!$B$25:$N$25</c:f>
              <c:numCache>
                <c:formatCode>General</c:formatCode>
                <c:ptCount val="13"/>
                <c:pt idx="0">
                  <c:v>3.54</c:v>
                </c:pt>
                <c:pt idx="1">
                  <c:v>3.54</c:v>
                </c:pt>
                <c:pt idx="2">
                  <c:v>3.54</c:v>
                </c:pt>
                <c:pt idx="3">
                  <c:v>3.54</c:v>
                </c:pt>
                <c:pt idx="4">
                  <c:v>3.54</c:v>
                </c:pt>
                <c:pt idx="5">
                  <c:v>3.54</c:v>
                </c:pt>
                <c:pt idx="6">
                  <c:v>3.54</c:v>
                </c:pt>
                <c:pt idx="7">
                  <c:v>3.54</c:v>
                </c:pt>
                <c:pt idx="8">
                  <c:v>3.54</c:v>
                </c:pt>
                <c:pt idx="9">
                  <c:v>3.54</c:v>
                </c:pt>
                <c:pt idx="10">
                  <c:v>3.54</c:v>
                </c:pt>
                <c:pt idx="11">
                  <c:v>3.54</c:v>
                </c:pt>
                <c:pt idx="12">
                  <c:v>3.54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214-4EFD-8967-687DD1405C41}"/>
            </c:ext>
          </c:extLst>
        </c:ser>
        <c:ser>
          <c:idx val="4"/>
          <c:order val="7"/>
          <c:tx>
            <c:strRef>
              <c:f>'PZT_N G1T Gain 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 G1T Gain 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214-4EFD-8967-687DD1405C41}"/>
            </c:ext>
          </c:extLst>
        </c:ser>
        <c:ser>
          <c:idx val="2"/>
          <c:order val="8"/>
          <c:tx>
            <c:strRef>
              <c:f>'PZT_N G1T Gain 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'PZT_N G1T Gain 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214-4EFD-8967-687DD1405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 G1T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'PZT_N G1T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 G1T Gain '!$B$10:$N$10</c:f>
              <c:numCache>
                <c:formatCode>0.000</c:formatCode>
                <c:ptCount val="13"/>
                <c:pt idx="0">
                  <c:v>0.50194696012233586</c:v>
                </c:pt>
                <c:pt idx="1">
                  <c:v>0.38612533894285728</c:v>
                </c:pt>
                <c:pt idx="2">
                  <c:v>0.43407286314350368</c:v>
                </c:pt>
                <c:pt idx="3">
                  <c:v>0.36413116952643715</c:v>
                </c:pt>
                <c:pt idx="4">
                  <c:v>0.37784679244797065</c:v>
                </c:pt>
                <c:pt idx="5">
                  <c:v>0.43864697661113372</c:v>
                </c:pt>
                <c:pt idx="6">
                  <c:v>0.40326007566441885</c:v>
                </c:pt>
                <c:pt idx="7">
                  <c:v>0.41586179143662166</c:v>
                </c:pt>
                <c:pt idx="8">
                  <c:v>0.43081789784260766</c:v>
                </c:pt>
                <c:pt idx="9">
                  <c:v>0.41459894291563382</c:v>
                </c:pt>
                <c:pt idx="10">
                  <c:v>0.4183376728190133</c:v>
                </c:pt>
                <c:pt idx="11">
                  <c:v>0.45491957594080407</c:v>
                </c:pt>
                <c:pt idx="12">
                  <c:v>0.48956494225222563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AF-4A08-A961-0D7825658F3C}"/>
            </c:ext>
          </c:extLst>
        </c:ser>
        <c:ser>
          <c:idx val="1"/>
          <c:order val="1"/>
          <c:tx>
            <c:strRef>
              <c:f>'PZT_N G1T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'PZT_N G1T Gain '!$B$20:$N$20</c:f>
              <c:numCache>
                <c:formatCode>0.000</c:formatCode>
                <c:ptCount val="13"/>
                <c:pt idx="0">
                  <c:v>0.50701826414576179</c:v>
                </c:pt>
                <c:pt idx="1">
                  <c:v>0.54590902607321035</c:v>
                </c:pt>
                <c:pt idx="2">
                  <c:v>0.28564241322901379</c:v>
                </c:pt>
                <c:pt idx="3">
                  <c:v>0.49300589443705845</c:v>
                </c:pt>
                <c:pt idx="4">
                  <c:v>0.5719355684878662</c:v>
                </c:pt>
                <c:pt idx="5">
                  <c:v>0.44906801236907662</c:v>
                </c:pt>
                <c:pt idx="6">
                  <c:v>0.49391168059855517</c:v>
                </c:pt>
                <c:pt idx="7">
                  <c:v>0.47293257773941633</c:v>
                </c:pt>
                <c:pt idx="8">
                  <c:v>0.3843522460733001</c:v>
                </c:pt>
                <c:pt idx="9">
                  <c:v>0.4896241800702823</c:v>
                </c:pt>
                <c:pt idx="10">
                  <c:v>0.45757812311294904</c:v>
                </c:pt>
                <c:pt idx="11">
                  <c:v>0.50003125753287825</c:v>
                </c:pt>
                <c:pt idx="12">
                  <c:v>0.50335809749886096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AF-4A08-A961-0D7825658F3C}"/>
            </c:ext>
          </c:extLst>
        </c:ser>
        <c:ser>
          <c:idx val="5"/>
          <c:order val="2"/>
          <c:tx>
            <c:strRef>
              <c:f>'PZT_N G1T Gain 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1AAF-4A08-A961-0D7825658F3C}"/>
              </c:ext>
            </c:extLst>
          </c:dPt>
          <c:val>
            <c:numRef>
              <c:f>'PZT_N G1T Gain '!$Q$10:$AC$10</c:f>
              <c:numCache>
                <c:formatCode>0.000</c:formatCode>
                <c:ptCount val="13"/>
                <c:pt idx="4">
                  <c:v>0.32611972906222148</c:v>
                </c:pt>
                <c:pt idx="5">
                  <c:v>0.40699555982133984</c:v>
                </c:pt>
                <c:pt idx="6">
                  <c:v>0.41877604798434148</c:v>
                </c:pt>
                <c:pt idx="9">
                  <c:v>0.40696856686286509</c:v>
                </c:pt>
                <c:pt idx="10">
                  <c:v>0.47509018888800475</c:v>
                </c:pt>
                <c:pt idx="11">
                  <c:v>0.38395902103962004</c:v>
                </c:pt>
                <c:pt idx="12">
                  <c:v>0.51314513971625353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AF-4A08-A961-0D7825658F3C}"/>
            </c:ext>
          </c:extLst>
        </c:ser>
        <c:ser>
          <c:idx val="6"/>
          <c:order val="3"/>
          <c:tx>
            <c:strRef>
              <c:f>'PZT_N G1T Gain 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'PZT_N G1T Gain '!$Q$20:$AC$20</c:f>
              <c:numCache>
                <c:formatCode>0.000</c:formatCode>
                <c:ptCount val="13"/>
                <c:pt idx="4">
                  <c:v>0.4578621284280322</c:v>
                </c:pt>
                <c:pt idx="5">
                  <c:v>0.48203970135686158</c:v>
                </c:pt>
                <c:pt idx="6">
                  <c:v>0.69078214469438282</c:v>
                </c:pt>
                <c:pt idx="8">
                  <c:v>0.36580667838267644</c:v>
                </c:pt>
                <c:pt idx="9">
                  <c:v>0.38746795767807046</c:v>
                </c:pt>
                <c:pt idx="10">
                  <c:v>0.41278948149878558</c:v>
                </c:pt>
                <c:pt idx="11">
                  <c:v>0.40257326738160726</c:v>
                </c:pt>
                <c:pt idx="12">
                  <c:v>0.56562096690115682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AAF-4A08-A961-0D7825658F3C}"/>
            </c:ext>
          </c:extLst>
        </c:ser>
        <c:ser>
          <c:idx val="7"/>
          <c:order val="4"/>
          <c:tx>
            <c:strRef>
              <c:f>'PZT_N G1T Gain 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'PZT_N G1T Gain '!$AF$10:$AR$10</c:f>
              <c:numCache>
                <c:formatCode>0.000</c:formatCode>
                <c:ptCount val="13"/>
                <c:pt idx="0">
                  <c:v>0.38705628102988332</c:v>
                </c:pt>
                <c:pt idx="1">
                  <c:v>0.36345694959479508</c:v>
                </c:pt>
                <c:pt idx="2">
                  <c:v>0.30095177998734535</c:v>
                </c:pt>
                <c:pt idx="3">
                  <c:v>0.39607297043009804</c:v>
                </c:pt>
                <c:pt idx="4">
                  <c:v>0.35947275067044582</c:v>
                </c:pt>
                <c:pt idx="5">
                  <c:v>0.32042461444823794</c:v>
                </c:pt>
                <c:pt idx="6">
                  <c:v>0.41203054255382404</c:v>
                </c:pt>
                <c:pt idx="7">
                  <c:v>0.42950602666176435</c:v>
                </c:pt>
                <c:pt idx="8">
                  <c:v>0.3777631193737363</c:v>
                </c:pt>
                <c:pt idx="9">
                  <c:v>0.41611414215816867</c:v>
                </c:pt>
                <c:pt idx="10">
                  <c:v>0.45141012620544491</c:v>
                </c:pt>
                <c:pt idx="11">
                  <c:v>0.33507113371113417</c:v>
                </c:pt>
                <c:pt idx="12">
                  <c:v>0.41496739825427803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AAF-4A08-A961-0D7825658F3C}"/>
            </c:ext>
          </c:extLst>
        </c:ser>
        <c:ser>
          <c:idx val="8"/>
          <c:order val="5"/>
          <c:tx>
            <c:strRef>
              <c:f>'PZT_N G1T Gain 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'PZT_N G1T Gain '!$AF$20:$AR$20</c:f>
              <c:numCache>
                <c:formatCode>0.000</c:formatCode>
                <c:ptCount val="13"/>
                <c:pt idx="0">
                  <c:v>0.35488450407727862</c:v>
                </c:pt>
                <c:pt idx="1">
                  <c:v>0.31773975332298465</c:v>
                </c:pt>
                <c:pt idx="2">
                  <c:v>0.40202663099018249</c:v>
                </c:pt>
                <c:pt idx="3">
                  <c:v>0.38009883979197362</c:v>
                </c:pt>
                <c:pt idx="4">
                  <c:v>0.40665271604894004</c:v>
                </c:pt>
                <c:pt idx="5">
                  <c:v>0.45734275618469628</c:v>
                </c:pt>
                <c:pt idx="6">
                  <c:v>0.38436095497213879</c:v>
                </c:pt>
                <c:pt idx="7">
                  <c:v>0.39880714476593349</c:v>
                </c:pt>
                <c:pt idx="8">
                  <c:v>0.39163228249040438</c:v>
                </c:pt>
                <c:pt idx="9">
                  <c:v>0.44099406008497927</c:v>
                </c:pt>
                <c:pt idx="10">
                  <c:v>0.391169913082412</c:v>
                </c:pt>
                <c:pt idx="11">
                  <c:v>0.42763901085331768</c:v>
                </c:pt>
                <c:pt idx="12">
                  <c:v>0.38145703924923502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AAF-4A08-A961-0D7825658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.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 G1T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'PZT_N G1T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 G1T Gain '!$B$13:$N$13</c:f>
              <c:numCache>
                <c:formatCode>0.00</c:formatCode>
                <c:ptCount val="13"/>
                <c:pt idx="0">
                  <c:v>1.4925034620689586</c:v>
                </c:pt>
                <c:pt idx="1">
                  <c:v>2.0809477794607458</c:v>
                </c:pt>
                <c:pt idx="2">
                  <c:v>1.840485387912042</c:v>
                </c:pt>
                <c:pt idx="3">
                  <c:v>2.2618791209945432</c:v>
                </c:pt>
                <c:pt idx="4">
                  <c:v>2.1317221263086523</c:v>
                </c:pt>
                <c:pt idx="5">
                  <c:v>1.6686057990039522</c:v>
                </c:pt>
                <c:pt idx="6">
                  <c:v>1.963065859302396</c:v>
                </c:pt>
                <c:pt idx="7">
                  <c:v>1.8848693903387435</c:v>
                </c:pt>
                <c:pt idx="8">
                  <c:v>1.8101270987586764</c:v>
                </c:pt>
                <c:pt idx="9">
                  <c:v>1.8692574356622211</c:v>
                </c:pt>
                <c:pt idx="10">
                  <c:v>1.7896276991352522</c:v>
                </c:pt>
                <c:pt idx="11">
                  <c:v>1.6197002114264103</c:v>
                </c:pt>
                <c:pt idx="12">
                  <c:v>1.4751484227170872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B8-4354-89DF-F7E42C4D600B}"/>
            </c:ext>
          </c:extLst>
        </c:ser>
        <c:ser>
          <c:idx val="1"/>
          <c:order val="1"/>
          <c:tx>
            <c:strRef>
              <c:f>'PZT_N G1T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'PZT_N G1T Gain '!$B$23:$N$23</c:f>
              <c:numCache>
                <c:formatCode>0.00</c:formatCode>
                <c:ptCount val="13"/>
                <c:pt idx="0">
                  <c:v>1.4183219863425161</c:v>
                </c:pt>
                <c:pt idx="1">
                  <c:v>1.3153595789243622</c:v>
                </c:pt>
                <c:pt idx="2">
                  <c:v>2.77619836296584</c:v>
                </c:pt>
                <c:pt idx="3">
                  <c:v>1.5613910679079643</c:v>
                </c:pt>
                <c:pt idx="4">
                  <c:v>1.1254056562897243</c:v>
                </c:pt>
                <c:pt idx="5">
                  <c:v>1.7272000714066316</c:v>
                </c:pt>
                <c:pt idx="6">
                  <c:v>1.4676570952476087</c:v>
                </c:pt>
                <c:pt idx="7">
                  <c:v>1.5835379119924167</c:v>
                </c:pt>
                <c:pt idx="8">
                  <c:v>2.0481390330075211</c:v>
                </c:pt>
                <c:pt idx="9">
                  <c:v>1.5306410904406553</c:v>
                </c:pt>
                <c:pt idx="10">
                  <c:v>1.4878051689681573</c:v>
                </c:pt>
                <c:pt idx="11">
                  <c:v>1.3707333561331547</c:v>
                </c:pt>
                <c:pt idx="12">
                  <c:v>1.3099929430598811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B8-4354-89DF-F7E42C4D600B}"/>
            </c:ext>
          </c:extLst>
        </c:ser>
        <c:ser>
          <c:idx val="5"/>
          <c:order val="2"/>
          <c:tx>
            <c:strRef>
              <c:f>'PZT_N G1T Gain 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B2B8-4354-89DF-F7E42C4D600B}"/>
              </c:ext>
            </c:extLst>
          </c:dPt>
          <c:val>
            <c:numRef>
              <c:f>'PZT_N G1T Gain '!$Q$13:$AC$13</c:f>
              <c:numCache>
                <c:formatCode>0.00</c:formatCode>
                <c:ptCount val="13"/>
                <c:pt idx="4">
                  <c:v>2.3783868921984239</c:v>
                </c:pt>
                <c:pt idx="5">
                  <c:v>1.9815121988571176</c:v>
                </c:pt>
                <c:pt idx="6">
                  <c:v>1.8254172589870967</c:v>
                </c:pt>
                <c:pt idx="9">
                  <c:v>1.9047608117581893</c:v>
                </c:pt>
                <c:pt idx="10">
                  <c:v>1.492719081688652</c:v>
                </c:pt>
                <c:pt idx="11">
                  <c:v>2.068469195637038</c:v>
                </c:pt>
                <c:pt idx="12">
                  <c:v>1.200292854347258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B8-4354-89DF-F7E42C4D600B}"/>
            </c:ext>
          </c:extLst>
        </c:ser>
        <c:ser>
          <c:idx val="6"/>
          <c:order val="3"/>
          <c:tx>
            <c:strRef>
              <c:f>'PZT_N G1T Gain 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'PZT_N G1T Gain '!$Q$23:$AC$23</c:f>
              <c:numCache>
                <c:formatCode>0.00</c:formatCode>
                <c:ptCount val="13"/>
                <c:pt idx="4">
                  <c:v>1.5542378862167057</c:v>
                </c:pt>
                <c:pt idx="5">
                  <c:v>1.4313372976679006</c:v>
                </c:pt>
                <c:pt idx="6">
                  <c:v>0.8992704932679354</c:v>
                </c:pt>
                <c:pt idx="8">
                  <c:v>2.26752284476412</c:v>
                </c:pt>
                <c:pt idx="9">
                  <c:v>2.1021571006789288</c:v>
                </c:pt>
                <c:pt idx="10">
                  <c:v>1.9094694129002605</c:v>
                </c:pt>
                <c:pt idx="11">
                  <c:v>1.9573292240135274</c:v>
                </c:pt>
                <c:pt idx="12">
                  <c:v>1.3485984434676297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2B8-4354-89DF-F7E42C4D600B}"/>
            </c:ext>
          </c:extLst>
        </c:ser>
        <c:ser>
          <c:idx val="7"/>
          <c:order val="4"/>
          <c:tx>
            <c:strRef>
              <c:f>'PZT_N G1T Gain 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'PZT_N G1T Gain '!$AF$13:$AR$13</c:f>
              <c:numCache>
                <c:formatCode>0.00</c:formatCode>
                <c:ptCount val="13"/>
                <c:pt idx="0">
                  <c:v>2.1229068864561453</c:v>
                </c:pt>
                <c:pt idx="1">
                  <c:v>2.3663175141193169</c:v>
                </c:pt>
                <c:pt idx="2">
                  <c:v>2.8640690103341822</c:v>
                </c:pt>
                <c:pt idx="3">
                  <c:v>2.0557306749676556</c:v>
                </c:pt>
                <c:pt idx="4">
                  <c:v>2.3033271139163607</c:v>
                </c:pt>
                <c:pt idx="5">
                  <c:v>2.608127764380396</c:v>
                </c:pt>
                <c:pt idx="6">
                  <c:v>1.991754989332337</c:v>
                </c:pt>
                <c:pt idx="7">
                  <c:v>1.992956125248402</c:v>
                </c:pt>
                <c:pt idx="8">
                  <c:v>2.1692018156852817</c:v>
                </c:pt>
                <c:pt idx="9">
                  <c:v>1.9686600828767824</c:v>
                </c:pt>
                <c:pt idx="10">
                  <c:v>1.7986599905466183</c:v>
                </c:pt>
                <c:pt idx="11">
                  <c:v>2.4457382741981784</c:v>
                </c:pt>
                <c:pt idx="12">
                  <c:v>1.9524324964846345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2B8-4354-89DF-F7E42C4D600B}"/>
            </c:ext>
          </c:extLst>
        </c:ser>
        <c:ser>
          <c:idx val="8"/>
          <c:order val="5"/>
          <c:tx>
            <c:strRef>
              <c:f>'PZT_N G1T Gain 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'PZT_N G1T Gain '!$AF$23:$AR$23</c:f>
              <c:numCache>
                <c:formatCode>0.00</c:formatCode>
                <c:ptCount val="13"/>
                <c:pt idx="0">
                  <c:v>2.3281400676582309</c:v>
                </c:pt>
                <c:pt idx="1">
                  <c:v>2.6809056598102528</c:v>
                </c:pt>
                <c:pt idx="2">
                  <c:v>2.0425056535290045</c:v>
                </c:pt>
                <c:pt idx="3">
                  <c:v>2.1103489211111413</c:v>
                </c:pt>
                <c:pt idx="4">
                  <c:v>1.9763441446902621</c:v>
                </c:pt>
                <c:pt idx="5">
                  <c:v>1.6673237986752172</c:v>
                </c:pt>
                <c:pt idx="6">
                  <c:v>2.0464760977175591</c:v>
                </c:pt>
                <c:pt idx="7">
                  <c:v>2.006698537849454</c:v>
                </c:pt>
                <c:pt idx="8">
                  <c:v>2.0398062263254344</c:v>
                </c:pt>
                <c:pt idx="9">
                  <c:v>1.8076227082046681</c:v>
                </c:pt>
                <c:pt idx="10">
                  <c:v>2.1468363227640488</c:v>
                </c:pt>
                <c:pt idx="11">
                  <c:v>1.8916058262091286</c:v>
                </c:pt>
                <c:pt idx="12">
                  <c:v>2.2221695630274625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2B8-4354-89DF-F7E42C4D6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8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 G1T Phase'!$A$7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'PZT_N G1T Phase'!$B$8:$N$8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 G1T Phase'!$B$9:$N$9</c:f>
              <c:numCache>
                <c:formatCode>0.000</c:formatCode>
                <c:ptCount val="13"/>
                <c:pt idx="0">
                  <c:v>-9.3053696969696986</c:v>
                </c:pt>
                <c:pt idx="1">
                  <c:v>-7.2303499999999987</c:v>
                </c:pt>
                <c:pt idx="2">
                  <c:v>-7.616314285714286</c:v>
                </c:pt>
                <c:pt idx="3">
                  <c:v>-5.7973999999999979</c:v>
                </c:pt>
                <c:pt idx="4">
                  <c:v>-6.8193310344827616</c:v>
                </c:pt>
                <c:pt idx="5">
                  <c:v>-10.357333333333331</c:v>
                </c:pt>
                <c:pt idx="6">
                  <c:v>-7.5904608695652191</c:v>
                </c:pt>
                <c:pt idx="7">
                  <c:v>-7.4140451612903204</c:v>
                </c:pt>
                <c:pt idx="8">
                  <c:v>-8.0126872727272715</c:v>
                </c:pt>
                <c:pt idx="9">
                  <c:v>-8.5240470588235322</c:v>
                </c:pt>
                <c:pt idx="10">
                  <c:v>-9.8347212121212113</c:v>
                </c:pt>
                <c:pt idx="11">
                  <c:v>-10.647076190476186</c:v>
                </c:pt>
                <c:pt idx="12">
                  <c:v>-11.072299999999995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2E-436D-86C0-4F711118A33C}"/>
            </c:ext>
          </c:extLst>
        </c:ser>
        <c:ser>
          <c:idx val="1"/>
          <c:order val="1"/>
          <c:tx>
            <c:strRef>
              <c:f>'PZT_N G1T Phase'!$A$17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'PZT_N G1T Phase'!$B$19:$N$19</c:f>
              <c:numCache>
                <c:formatCode>0.000</c:formatCode>
                <c:ptCount val="13"/>
                <c:pt idx="0">
                  <c:v>-10.755381818181817</c:v>
                </c:pt>
                <c:pt idx="1">
                  <c:v>-10.948464285714287</c:v>
                </c:pt>
                <c:pt idx="2">
                  <c:v>-1.5780285714285713</c:v>
                </c:pt>
                <c:pt idx="3">
                  <c:v>-7.6925499999999971</c:v>
                </c:pt>
                <c:pt idx="4">
                  <c:v>-14.697921428571428</c:v>
                </c:pt>
                <c:pt idx="5">
                  <c:v>-9.5064636363636357</c:v>
                </c:pt>
                <c:pt idx="6">
                  <c:v>-11.092468421052637</c:v>
                </c:pt>
                <c:pt idx="7">
                  <c:v>-9.5285866666666639</c:v>
                </c:pt>
                <c:pt idx="8">
                  <c:v>-5.3075589743589759</c:v>
                </c:pt>
                <c:pt idx="9">
                  <c:v>-8.1517999999999962</c:v>
                </c:pt>
                <c:pt idx="10">
                  <c:v>-12.638012903225805</c:v>
                </c:pt>
                <c:pt idx="11">
                  <c:v>-12.812747619047622</c:v>
                </c:pt>
                <c:pt idx="12">
                  <c:v>-13.992673333333338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2E-436D-86C0-4F711118A33C}"/>
            </c:ext>
          </c:extLst>
        </c:ser>
        <c:ser>
          <c:idx val="5"/>
          <c:order val="2"/>
          <c:tx>
            <c:strRef>
              <c:f>'PZT_N G1T Phase'!$P$7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302E-436D-86C0-4F711118A33C}"/>
              </c:ext>
            </c:extLst>
          </c:dPt>
          <c:val>
            <c:numRef>
              <c:f>'PZT_N G1T Phase'!$Q$9:$AC$9</c:f>
              <c:numCache>
                <c:formatCode>0.000</c:formatCode>
                <c:ptCount val="13"/>
                <c:pt idx="4">
                  <c:v>-8.8980666666666668</c:v>
                </c:pt>
                <c:pt idx="5">
                  <c:v>-7.924670588235295</c:v>
                </c:pt>
                <c:pt idx="6">
                  <c:v>-8.8215846153846211</c:v>
                </c:pt>
                <c:pt idx="9">
                  <c:v>-8.3137866666666671</c:v>
                </c:pt>
                <c:pt idx="10">
                  <c:v>-10.552071428571432</c:v>
                </c:pt>
                <c:pt idx="11">
                  <c:v>-8.3160222222222213</c:v>
                </c:pt>
                <c:pt idx="12">
                  <c:v>-14.6356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02E-436D-86C0-4F711118A33C}"/>
            </c:ext>
          </c:extLst>
        </c:ser>
        <c:ser>
          <c:idx val="6"/>
          <c:order val="3"/>
          <c:tx>
            <c:strRef>
              <c:f>'PZT_N G1T Phase'!$P$17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'PZT_N G1T Phase'!$Q$19:$AC$19</c:f>
              <c:numCache>
                <c:formatCode>0.000</c:formatCode>
                <c:ptCount val="13"/>
                <c:pt idx="4">
                  <c:v>-11.813439999999998</c:v>
                </c:pt>
                <c:pt idx="5">
                  <c:v>-12.134242105263155</c:v>
                </c:pt>
                <c:pt idx="6">
                  <c:v>-15.724466666666666</c:v>
                </c:pt>
                <c:pt idx="8">
                  <c:v>-5.5387750000000002</c:v>
                </c:pt>
                <c:pt idx="9">
                  <c:v>-7.2741888888888866</c:v>
                </c:pt>
                <c:pt idx="10">
                  <c:v>-8.136706666666667</c:v>
                </c:pt>
                <c:pt idx="11">
                  <c:v>-8.3041052631578935</c:v>
                </c:pt>
                <c:pt idx="12">
                  <c:v>-10.464266666666662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02E-436D-86C0-4F711118A33C}"/>
            </c:ext>
          </c:extLst>
        </c:ser>
        <c:ser>
          <c:idx val="7"/>
          <c:order val="4"/>
          <c:tx>
            <c:strRef>
              <c:f>'PZT_N G1T Phase'!$AE$7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'PZT_N G1T Phase'!$AF$9:$AR$9</c:f>
              <c:numCache>
                <c:formatCode>0.000</c:formatCode>
                <c:ptCount val="13"/>
                <c:pt idx="0">
                  <c:v>-6.2427333333333337</c:v>
                </c:pt>
                <c:pt idx="1">
                  <c:v>-5.0192545454545447</c:v>
                </c:pt>
                <c:pt idx="2">
                  <c:v>-2.5324200000000006</c:v>
                </c:pt>
                <c:pt idx="3">
                  <c:v>-2.4325870967741929</c:v>
                </c:pt>
                <c:pt idx="4">
                  <c:v>-4.8156166666666689</c:v>
                </c:pt>
                <c:pt idx="5">
                  <c:v>-3.0414625000000002</c:v>
                </c:pt>
                <c:pt idx="6">
                  <c:v>-5.9301250000000012</c:v>
                </c:pt>
                <c:pt idx="7">
                  <c:v>-5.7029399999999972</c:v>
                </c:pt>
                <c:pt idx="8">
                  <c:v>-3.5396190476190461</c:v>
                </c:pt>
                <c:pt idx="9">
                  <c:v>-5.1412190476190442</c:v>
                </c:pt>
                <c:pt idx="10">
                  <c:v>-6.4579999999999975</c:v>
                </c:pt>
                <c:pt idx="11">
                  <c:v>-4.0574222222222227</c:v>
                </c:pt>
                <c:pt idx="12">
                  <c:v>-5.4159124999999992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02E-436D-86C0-4F711118A33C}"/>
            </c:ext>
          </c:extLst>
        </c:ser>
        <c:ser>
          <c:idx val="8"/>
          <c:order val="5"/>
          <c:tx>
            <c:strRef>
              <c:f>'PZT_N G1T Phase'!$AE$17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'PZT_N G1T Phase'!$AF$19:$AR$19</c:f>
              <c:numCache>
                <c:formatCode>0.000</c:formatCode>
                <c:ptCount val="13"/>
                <c:pt idx="0">
                  <c:v>-2.1316625</c:v>
                </c:pt>
                <c:pt idx="1">
                  <c:v>-3.5180727272727279</c:v>
                </c:pt>
                <c:pt idx="2">
                  <c:v>-3.7453124999999998</c:v>
                </c:pt>
                <c:pt idx="3">
                  <c:v>-1.3860823529411761</c:v>
                </c:pt>
                <c:pt idx="4">
                  <c:v>-4.5642142857142867</c:v>
                </c:pt>
                <c:pt idx="5">
                  <c:v>-7.6952923076923065</c:v>
                </c:pt>
                <c:pt idx="6">
                  <c:v>-5.0469391304347839</c:v>
                </c:pt>
                <c:pt idx="7">
                  <c:v>-0.69914285714285695</c:v>
                </c:pt>
                <c:pt idx="8">
                  <c:v>-3.5843904761904772</c:v>
                </c:pt>
                <c:pt idx="9">
                  <c:v>-7.327010526315787</c:v>
                </c:pt>
                <c:pt idx="10">
                  <c:v>-4.5934933333333356</c:v>
                </c:pt>
                <c:pt idx="11">
                  <c:v>-5.8302933333333335</c:v>
                </c:pt>
                <c:pt idx="12">
                  <c:v>-1.0903333333333336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02E-436D-86C0-4F711118A33C}"/>
            </c:ext>
          </c:extLst>
        </c:ser>
        <c:ser>
          <c:idx val="3"/>
          <c:order val="6"/>
          <c:tx>
            <c:strRef>
              <c:f>'PZT_N G1T Phase'!$A$25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 G1T Phase'!$B$25:$N$25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02E-436D-86C0-4F711118A33C}"/>
            </c:ext>
          </c:extLst>
        </c:ser>
        <c:ser>
          <c:idx val="4"/>
          <c:order val="7"/>
          <c:tx>
            <c:strRef>
              <c:f>'PZT_N G1T Phase'!$A$26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 G1T Phase'!$B$26:$N$26</c:f>
              <c:numCache>
                <c:formatCode>General</c:formatCode>
                <c:ptCount val="13"/>
                <c:pt idx="0">
                  <c:v>-38</c:v>
                </c:pt>
                <c:pt idx="1">
                  <c:v>-38</c:v>
                </c:pt>
                <c:pt idx="2">
                  <c:v>-38</c:v>
                </c:pt>
                <c:pt idx="3">
                  <c:v>-38</c:v>
                </c:pt>
                <c:pt idx="4">
                  <c:v>-38</c:v>
                </c:pt>
                <c:pt idx="5">
                  <c:v>-38</c:v>
                </c:pt>
                <c:pt idx="6">
                  <c:v>-38</c:v>
                </c:pt>
                <c:pt idx="7">
                  <c:v>-38</c:v>
                </c:pt>
                <c:pt idx="8">
                  <c:v>-38</c:v>
                </c:pt>
                <c:pt idx="9">
                  <c:v>-38</c:v>
                </c:pt>
                <c:pt idx="10">
                  <c:v>-38</c:v>
                </c:pt>
                <c:pt idx="11">
                  <c:v>-38</c:v>
                </c:pt>
                <c:pt idx="12">
                  <c:v>-38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02E-436D-86C0-4F711118A33C}"/>
            </c:ext>
          </c:extLst>
        </c:ser>
        <c:ser>
          <c:idx val="2"/>
          <c:order val="8"/>
          <c:tx>
            <c:strRef>
              <c:f>'PZT_N G1T Phase'!$A$24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'PZT_N G1T Phase'!$B$24:$N$24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02E-436D-86C0-4F711118A3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100"/>
        <c:auto val="1"/>
        <c:lblAlgn val="ctr"/>
        <c:lblOffset val="100"/>
        <c:noMultiLvlLbl val="0"/>
      </c:catAx>
      <c:valAx>
        <c:axId val="1"/>
        <c:scaling>
          <c:orientation val="minMax"/>
          <c:max val="1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 G1T Phase'!$A$7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'PZT_N G1T Phase'!$B$8:$N$8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 G1T Phase'!$B$10:$N$10</c:f>
              <c:numCache>
                <c:formatCode>0.000</c:formatCode>
                <c:ptCount val="13"/>
                <c:pt idx="0">
                  <c:v>8.1319024820975585</c:v>
                </c:pt>
                <c:pt idx="1">
                  <c:v>6.0584910652219133</c:v>
                </c:pt>
                <c:pt idx="2">
                  <c:v>7.0861772314037843</c:v>
                </c:pt>
                <c:pt idx="3">
                  <c:v>6.7739214131189263</c:v>
                </c:pt>
                <c:pt idx="4">
                  <c:v>6.3728641161123907</c:v>
                </c:pt>
                <c:pt idx="5">
                  <c:v>6.692900012444273</c:v>
                </c:pt>
                <c:pt idx="6">
                  <c:v>6.6623484279023133</c:v>
                </c:pt>
                <c:pt idx="7">
                  <c:v>7.6192360375990846</c:v>
                </c:pt>
                <c:pt idx="8">
                  <c:v>7.4815701031544242</c:v>
                </c:pt>
                <c:pt idx="9">
                  <c:v>6.8294564441993568</c:v>
                </c:pt>
                <c:pt idx="10">
                  <c:v>6.6276043786463399</c:v>
                </c:pt>
                <c:pt idx="11">
                  <c:v>6.4727744326070296</c:v>
                </c:pt>
                <c:pt idx="12">
                  <c:v>6.7770330446125131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F7-416C-9CDD-1B542541716A}"/>
            </c:ext>
          </c:extLst>
        </c:ser>
        <c:ser>
          <c:idx val="1"/>
          <c:order val="1"/>
          <c:tx>
            <c:strRef>
              <c:f>'PZT_N G1T Phase'!$A$17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'PZT_N G1T Phase'!$B$20:$N$20</c:f>
              <c:numCache>
                <c:formatCode>0.000</c:formatCode>
                <c:ptCount val="13"/>
                <c:pt idx="0">
                  <c:v>8.0034029343870507</c:v>
                </c:pt>
                <c:pt idx="1">
                  <c:v>7.8943621367073069</c:v>
                </c:pt>
                <c:pt idx="2">
                  <c:v>9.5499516860056417</c:v>
                </c:pt>
                <c:pt idx="3">
                  <c:v>8.3504738914220198</c:v>
                </c:pt>
                <c:pt idx="4">
                  <c:v>8.1681440563152083</c:v>
                </c:pt>
                <c:pt idx="5">
                  <c:v>7.4604560768636867</c:v>
                </c:pt>
                <c:pt idx="6">
                  <c:v>7.1137630429521979</c:v>
                </c:pt>
                <c:pt idx="7">
                  <c:v>7.3064811738240474</c:v>
                </c:pt>
                <c:pt idx="8">
                  <c:v>8.5060181333515938</c:v>
                </c:pt>
                <c:pt idx="9">
                  <c:v>8.5696973130904031</c:v>
                </c:pt>
                <c:pt idx="10">
                  <c:v>7.5444619879845636</c:v>
                </c:pt>
                <c:pt idx="11">
                  <c:v>7.2800837117353678</c:v>
                </c:pt>
                <c:pt idx="12">
                  <c:v>7.1156259899001864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F7-416C-9CDD-1B542541716A}"/>
            </c:ext>
          </c:extLst>
        </c:ser>
        <c:ser>
          <c:idx val="5"/>
          <c:order val="2"/>
          <c:tx>
            <c:strRef>
              <c:f>'PZT_N G1T Phase'!$P$7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A8F7-416C-9CDD-1B542541716A}"/>
              </c:ext>
            </c:extLst>
          </c:dPt>
          <c:val>
            <c:numRef>
              <c:f>'PZT_N G1T Phase'!$Q$10:$AC$10</c:f>
              <c:numCache>
                <c:formatCode>0.000</c:formatCode>
                <c:ptCount val="13"/>
                <c:pt idx="4">
                  <c:v>5.4446520390185347</c:v>
                </c:pt>
                <c:pt idx="5">
                  <c:v>7.1874462687651821</c:v>
                </c:pt>
                <c:pt idx="6">
                  <c:v>7.0098932229124946</c:v>
                </c:pt>
                <c:pt idx="9">
                  <c:v>7.0139098424629189</c:v>
                </c:pt>
                <c:pt idx="10">
                  <c:v>8.24157254116869</c:v>
                </c:pt>
                <c:pt idx="11">
                  <c:v>6.0361852135338703</c:v>
                </c:pt>
                <c:pt idx="12">
                  <c:v>8.6782506908969879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F7-416C-9CDD-1B542541716A}"/>
            </c:ext>
          </c:extLst>
        </c:ser>
        <c:ser>
          <c:idx val="6"/>
          <c:order val="3"/>
          <c:tx>
            <c:strRef>
              <c:f>'PZT_N G1T Phase'!$P$17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'PZT_N G1T Phase'!$Q$20:$AC$20</c:f>
              <c:numCache>
                <c:formatCode>0.000</c:formatCode>
                <c:ptCount val="13"/>
                <c:pt idx="4">
                  <c:v>6.4382134634602739</c:v>
                </c:pt>
                <c:pt idx="5">
                  <c:v>7.4152889740333841</c:v>
                </c:pt>
                <c:pt idx="6">
                  <c:v>9.93099906401787</c:v>
                </c:pt>
                <c:pt idx="8">
                  <c:v>6.7578035342085849</c:v>
                </c:pt>
                <c:pt idx="9">
                  <c:v>5.8462552537508987</c:v>
                </c:pt>
                <c:pt idx="10">
                  <c:v>6.6951139803658384</c:v>
                </c:pt>
                <c:pt idx="11">
                  <c:v>7.0082841003597327</c:v>
                </c:pt>
                <c:pt idx="12">
                  <c:v>7.5951068642435455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8F7-416C-9CDD-1B542541716A}"/>
            </c:ext>
          </c:extLst>
        </c:ser>
        <c:ser>
          <c:idx val="7"/>
          <c:order val="4"/>
          <c:tx>
            <c:strRef>
              <c:f>'PZT_N G1T Phase'!$AE$7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'PZT_N G1T Phase'!$AF$10:$AR$10</c:f>
              <c:numCache>
                <c:formatCode>0.000</c:formatCode>
                <c:ptCount val="13"/>
                <c:pt idx="0">
                  <c:v>6.5057172015317635</c:v>
                </c:pt>
                <c:pt idx="1">
                  <c:v>6.1690975545626152</c:v>
                </c:pt>
                <c:pt idx="2">
                  <c:v>6.4109866383531671</c:v>
                </c:pt>
                <c:pt idx="3">
                  <c:v>8.7805677890745581</c:v>
                </c:pt>
                <c:pt idx="4">
                  <c:v>6.7648023060837073</c:v>
                </c:pt>
                <c:pt idx="5">
                  <c:v>7.2523704722614939</c:v>
                </c:pt>
                <c:pt idx="6">
                  <c:v>7.2409473573077783</c:v>
                </c:pt>
                <c:pt idx="7">
                  <c:v>6.6663898084314885</c:v>
                </c:pt>
                <c:pt idx="8">
                  <c:v>8.5555887283164367</c:v>
                </c:pt>
                <c:pt idx="9">
                  <c:v>8.0026975475832689</c:v>
                </c:pt>
                <c:pt idx="10">
                  <c:v>7.5783904085018934</c:v>
                </c:pt>
                <c:pt idx="11">
                  <c:v>8.4236254030739719</c:v>
                </c:pt>
                <c:pt idx="12">
                  <c:v>8.0640338967820178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8F7-416C-9CDD-1B542541716A}"/>
            </c:ext>
          </c:extLst>
        </c:ser>
        <c:ser>
          <c:idx val="8"/>
          <c:order val="5"/>
          <c:tx>
            <c:strRef>
              <c:f>'PZT_N G1T Phase'!$AE$17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'PZT_N G1T Phase'!$AF$20:$AR$20</c:f>
              <c:numCache>
                <c:formatCode>0.000</c:formatCode>
                <c:ptCount val="13"/>
                <c:pt idx="0">
                  <c:v>7.8493384417579719</c:v>
                </c:pt>
                <c:pt idx="1">
                  <c:v>6.288662022374063</c:v>
                </c:pt>
                <c:pt idx="2">
                  <c:v>7.8752069558399622</c:v>
                </c:pt>
                <c:pt idx="3">
                  <c:v>8.8107553635582576</c:v>
                </c:pt>
                <c:pt idx="4">
                  <c:v>8.5556135329052019</c:v>
                </c:pt>
                <c:pt idx="5">
                  <c:v>9.0852658854926318</c:v>
                </c:pt>
                <c:pt idx="6">
                  <c:v>8.4837671201473892</c:v>
                </c:pt>
                <c:pt idx="7">
                  <c:v>8.780371876984292</c:v>
                </c:pt>
                <c:pt idx="8">
                  <c:v>8.9150566820485899</c:v>
                </c:pt>
                <c:pt idx="9">
                  <c:v>7.6571730388372821</c:v>
                </c:pt>
                <c:pt idx="10">
                  <c:v>7.2936171139349426</c:v>
                </c:pt>
                <c:pt idx="11">
                  <c:v>7.7764970293781959</c:v>
                </c:pt>
                <c:pt idx="12">
                  <c:v>7.8209691670349724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8F7-416C-9CDD-1B5425417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  <c:majorUnit val="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 G1T Phase'!$A$7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'PZT_N G1T Phase'!$B$8:$N$8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 G1T Phase'!$B$13:$N$13</c:f>
              <c:numCache>
                <c:formatCode>0.00</c:formatCode>
                <c:ptCount val="13"/>
                <c:pt idx="0">
                  <c:v>1.1762163637271734</c:v>
                </c:pt>
                <c:pt idx="1">
                  <c:v>1.6929215360036713</c:v>
                </c:pt>
                <c:pt idx="2">
                  <c:v>1.4292466738217446</c:v>
                </c:pt>
                <c:pt idx="3">
                  <c:v>1.5846360395045738</c:v>
                </c:pt>
                <c:pt idx="4">
                  <c:v>1.6309081964514589</c:v>
                </c:pt>
                <c:pt idx="5">
                  <c:v>1.3767159534865296</c:v>
                </c:pt>
                <c:pt idx="6">
                  <c:v>1.5214624622491879</c:v>
                </c:pt>
                <c:pt idx="7">
                  <c:v>1.3381024330075175</c:v>
                </c:pt>
                <c:pt idx="8">
                  <c:v>1.3360525626668167</c:v>
                </c:pt>
                <c:pt idx="9">
                  <c:v>1.4386675905084687</c:v>
                </c:pt>
                <c:pt idx="10">
                  <c:v>1.4165640744754002</c:v>
                </c:pt>
                <c:pt idx="11">
                  <c:v>1.4086140904139268</c:v>
                </c:pt>
                <c:pt idx="12">
                  <c:v>1.3244586445001185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4C-4126-BA59-0BCBD27AD963}"/>
            </c:ext>
          </c:extLst>
        </c:ser>
        <c:ser>
          <c:idx val="1"/>
          <c:order val="1"/>
          <c:tx>
            <c:strRef>
              <c:f>'PZT_N G1T Phase'!$A$17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'PZT_N G1T Phase'!$B$23:$N$23</c:f>
              <c:numCache>
                <c:formatCode>0.00</c:formatCode>
                <c:ptCount val="13"/>
                <c:pt idx="0">
                  <c:v>1.1347097563862583</c:v>
                </c:pt>
                <c:pt idx="1">
                  <c:v>1.1422301656900662</c:v>
                </c:pt>
                <c:pt idx="2">
                  <c:v>1.2712794307271611</c:v>
                </c:pt>
                <c:pt idx="3">
                  <c:v>1.2098095826287243</c:v>
                </c:pt>
                <c:pt idx="4">
                  <c:v>0.95093321937731778</c:v>
                </c:pt>
                <c:pt idx="5">
                  <c:v>1.2730917998431901</c:v>
                </c:pt>
                <c:pt idx="6">
                  <c:v>1.2608203476595228</c:v>
                </c:pt>
                <c:pt idx="7">
                  <c:v>1.2989113206931064</c:v>
                </c:pt>
                <c:pt idx="8">
                  <c:v>1.2811494369089063</c:v>
                </c:pt>
                <c:pt idx="9">
                  <c:v>1.1609978318373126</c:v>
                </c:pt>
                <c:pt idx="10">
                  <c:v>1.1205564707448596</c:v>
                </c:pt>
                <c:pt idx="11">
                  <c:v>1.1532492105986349</c:v>
                </c:pt>
                <c:pt idx="12">
                  <c:v>1.1246294048592167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4C-4126-BA59-0BCBD27AD963}"/>
            </c:ext>
          </c:extLst>
        </c:ser>
        <c:ser>
          <c:idx val="5"/>
          <c:order val="2"/>
          <c:tx>
            <c:strRef>
              <c:f>'PZT_N G1T Phase'!$P$7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834C-4126-BA59-0BCBD27AD963}"/>
              </c:ext>
            </c:extLst>
          </c:dPt>
          <c:val>
            <c:numRef>
              <c:f>'PZT_N G1T Phase'!$Q$13:$AC$13</c:f>
              <c:numCache>
                <c:formatCode>0.00</c:formatCode>
                <c:ptCount val="13"/>
                <c:pt idx="4">
                  <c:v>1.7816830855169037</c:v>
                </c:pt>
                <c:pt idx="5">
                  <c:v>1.3948083128618507</c:v>
                </c:pt>
                <c:pt idx="6">
                  <c:v>1.3874873913553578</c:v>
                </c:pt>
                <c:pt idx="9">
                  <c:v>1.4108257258364894</c:v>
                </c:pt>
                <c:pt idx="10">
                  <c:v>1.1101412355598961</c:v>
                </c:pt>
                <c:pt idx="11">
                  <c:v>1.6392239318757507</c:v>
                </c:pt>
                <c:pt idx="12">
                  <c:v>0.89743124631127114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4C-4126-BA59-0BCBD27AD963}"/>
            </c:ext>
          </c:extLst>
        </c:ser>
        <c:ser>
          <c:idx val="6"/>
          <c:order val="3"/>
          <c:tx>
            <c:strRef>
              <c:f>'PZT_N G1T Phase'!$P$17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'PZT_N G1T Phase'!$Q$23:$AC$23</c:f>
              <c:numCache>
                <c:formatCode>0.00</c:formatCode>
                <c:ptCount val="13"/>
                <c:pt idx="4">
                  <c:v>1.3557881208620155</c:v>
                </c:pt>
                <c:pt idx="5">
                  <c:v>1.1627219557373381</c:v>
                </c:pt>
                <c:pt idx="6">
                  <c:v>0.74767681780182449</c:v>
                </c:pt>
                <c:pt idx="8">
                  <c:v>1.6011723748048448</c:v>
                </c:pt>
                <c:pt idx="9">
                  <c:v>1.751879894478763</c:v>
                </c:pt>
                <c:pt idx="10">
                  <c:v>1.4868202603127565</c:v>
                </c:pt>
                <c:pt idx="11">
                  <c:v>1.4124187086592672</c:v>
                </c:pt>
                <c:pt idx="12">
                  <c:v>1.2084856660791625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34C-4126-BA59-0BCBD27AD963}"/>
            </c:ext>
          </c:extLst>
        </c:ser>
        <c:ser>
          <c:idx val="7"/>
          <c:order val="4"/>
          <c:tx>
            <c:strRef>
              <c:f>'PZT_N G1T Phase'!$AE$7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'PZT_N G1T Phase'!$AF$13:$AR$13</c:f>
              <c:numCache>
                <c:formatCode>0.00</c:formatCode>
                <c:ptCount val="13"/>
                <c:pt idx="0">
                  <c:v>1.6271465893204138</c:v>
                </c:pt>
                <c:pt idx="1">
                  <c:v>1.7820405206675736</c:v>
                </c:pt>
                <c:pt idx="2">
                  <c:v>1.8441040878075512</c:v>
                </c:pt>
                <c:pt idx="3">
                  <c:v>1.3502320790492786</c:v>
                </c:pt>
                <c:pt idx="4">
                  <c:v>1.6351492047540459</c:v>
                </c:pt>
                <c:pt idx="5">
                  <c:v>1.6067637302730959</c:v>
                </c:pt>
                <c:pt idx="6">
                  <c:v>1.4763204047526612</c:v>
                </c:pt>
                <c:pt idx="7">
                  <c:v>1.614920065587897</c:v>
                </c:pt>
                <c:pt idx="8">
                  <c:v>1.342607039159772</c:v>
                </c:pt>
                <c:pt idx="9">
                  <c:v>1.3686543717292745</c:v>
                </c:pt>
                <c:pt idx="10">
                  <c:v>1.3873658433068801</c:v>
                </c:pt>
                <c:pt idx="11">
                  <c:v>1.3431500157240832</c:v>
                </c:pt>
                <c:pt idx="12">
                  <c:v>1.3468894896801298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34C-4126-BA59-0BCBD27AD963}"/>
            </c:ext>
          </c:extLst>
        </c:ser>
        <c:ser>
          <c:idx val="8"/>
          <c:order val="5"/>
          <c:tx>
            <c:strRef>
              <c:f>'PZT_N G1T Phase'!$AE$17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'PZT_N G1T Phase'!$AF$23:$AR$23</c:f>
              <c:numCache>
                <c:formatCode>0.00</c:formatCode>
                <c:ptCount val="13"/>
                <c:pt idx="0">
                  <c:v>1.5232000236343815</c:v>
                </c:pt>
                <c:pt idx="1">
                  <c:v>1.8277299235802482</c:v>
                </c:pt>
                <c:pt idx="2">
                  <c:v>1.449895759018667</c:v>
                </c:pt>
                <c:pt idx="3">
                  <c:v>1.3851978306156698</c:v>
                </c:pt>
                <c:pt idx="4">
                  <c:v>1.302684122172749</c:v>
                </c:pt>
                <c:pt idx="5">
                  <c:v>1.111862807108313</c:v>
                </c:pt>
                <c:pt idx="6">
                  <c:v>1.294749545529436</c:v>
                </c:pt>
                <c:pt idx="7">
                  <c:v>1.4160697544270187</c:v>
                </c:pt>
                <c:pt idx="8">
                  <c:v>1.2867971848535371</c:v>
                </c:pt>
                <c:pt idx="9">
                  <c:v>1.335261691580361</c:v>
                </c:pt>
                <c:pt idx="10">
                  <c:v>1.5267462012705741</c:v>
                </c:pt>
                <c:pt idx="11">
                  <c:v>1.3789287792492064</c:v>
                </c:pt>
                <c:pt idx="12">
                  <c:v>1.5731071123614375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34C-4126-BA59-0BCBD27AD9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 G2T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'PZT_N G2T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 G2T Frequency '!$B$9:$N$9</c:f>
              <c:numCache>
                <c:formatCode>0.000</c:formatCode>
                <c:ptCount val="13"/>
                <c:pt idx="0">
                  <c:v>14368.848484848484</c:v>
                </c:pt>
                <c:pt idx="1">
                  <c:v>14447.84</c:v>
                </c:pt>
                <c:pt idx="2">
                  <c:v>14380.457142857143</c:v>
                </c:pt>
                <c:pt idx="3">
                  <c:v>14417.848275862068</c:v>
                </c:pt>
                <c:pt idx="4">
                  <c:v>14302.64827586207</c:v>
                </c:pt>
                <c:pt idx="5">
                  <c:v>14315.36</c:v>
                </c:pt>
                <c:pt idx="6">
                  <c:v>14361.588405797102</c:v>
                </c:pt>
                <c:pt idx="7">
                  <c:v>14434.812903225806</c:v>
                </c:pt>
                <c:pt idx="8">
                  <c:v>14498.283636363636</c:v>
                </c:pt>
                <c:pt idx="9">
                  <c:v>14556.188235294117</c:v>
                </c:pt>
                <c:pt idx="10">
                  <c:v>14405.503030303031</c:v>
                </c:pt>
                <c:pt idx="11">
                  <c:v>14420.380952380952</c:v>
                </c:pt>
                <c:pt idx="12">
                  <c:v>14557.371428571429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42-40EF-9DD7-7853825D3CAE}"/>
            </c:ext>
          </c:extLst>
        </c:ser>
        <c:ser>
          <c:idx val="1"/>
          <c:order val="1"/>
          <c:tx>
            <c:strRef>
              <c:f>'PZT_N G2T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'PZT_N G2T Frequency '!$B$19:$N$19</c:f>
              <c:numCache>
                <c:formatCode>0.000</c:formatCode>
                <c:ptCount val="13"/>
                <c:pt idx="0">
                  <c:v>14384.557575757575</c:v>
                </c:pt>
                <c:pt idx="1">
                  <c:v>14342.742857142857</c:v>
                </c:pt>
                <c:pt idx="2">
                  <c:v>14392.342857142858</c:v>
                </c:pt>
                <c:pt idx="3">
                  <c:v>14415.2</c:v>
                </c:pt>
                <c:pt idx="4">
                  <c:v>14471.428571428571</c:v>
                </c:pt>
                <c:pt idx="5">
                  <c:v>14474.254545454545</c:v>
                </c:pt>
                <c:pt idx="6">
                  <c:v>14495.705263157895</c:v>
                </c:pt>
                <c:pt idx="7">
                  <c:v>14521.013333333334</c:v>
                </c:pt>
                <c:pt idx="8">
                  <c:v>14362.851282051282</c:v>
                </c:pt>
                <c:pt idx="9">
                  <c:v>14437.955555555556</c:v>
                </c:pt>
                <c:pt idx="10">
                  <c:v>14540.309677419355</c:v>
                </c:pt>
                <c:pt idx="11">
                  <c:v>14417.942857142858</c:v>
                </c:pt>
                <c:pt idx="12">
                  <c:v>14476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42-40EF-9DD7-7853825D3CAE}"/>
            </c:ext>
          </c:extLst>
        </c:ser>
        <c:ser>
          <c:idx val="5"/>
          <c:order val="2"/>
          <c:tx>
            <c:strRef>
              <c:f>'PZT_N G2T Frequency 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6B42-40EF-9DD7-7853825D3CAE}"/>
              </c:ext>
            </c:extLst>
          </c:dPt>
          <c:val>
            <c:numRef>
              <c:f>'PZT_N G2T Frequency '!$Q$9:$AC$9</c:f>
              <c:numCache>
                <c:formatCode>0.000</c:formatCode>
                <c:ptCount val="13"/>
                <c:pt idx="4">
                  <c:v>14346.933333333332</c:v>
                </c:pt>
                <c:pt idx="5">
                  <c:v>14526.635294117646</c:v>
                </c:pt>
                <c:pt idx="6">
                  <c:v>14520.553846153845</c:v>
                </c:pt>
                <c:pt idx="9">
                  <c:v>14338.826666666666</c:v>
                </c:pt>
                <c:pt idx="10">
                  <c:v>14434.857142857143</c:v>
                </c:pt>
                <c:pt idx="11">
                  <c:v>14368.977777777778</c:v>
                </c:pt>
                <c:pt idx="12">
                  <c:v>14381.066666666668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42-40EF-9DD7-7853825D3CAE}"/>
            </c:ext>
          </c:extLst>
        </c:ser>
        <c:ser>
          <c:idx val="6"/>
          <c:order val="3"/>
          <c:tx>
            <c:strRef>
              <c:f>'PZT_N G2T Frequency 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'PZT_N G2T Frequency '!$Q$19:$AC$19</c:f>
              <c:numCache>
                <c:formatCode>0.000</c:formatCode>
                <c:ptCount val="13"/>
                <c:pt idx="4">
                  <c:v>14411.786666666667</c:v>
                </c:pt>
                <c:pt idx="5">
                  <c:v>14401.052631578947</c:v>
                </c:pt>
                <c:pt idx="6">
                  <c:v>14304.266666666666</c:v>
                </c:pt>
                <c:pt idx="8">
                  <c:v>14493.6</c:v>
                </c:pt>
                <c:pt idx="9">
                  <c:v>14423.377777777778</c:v>
                </c:pt>
                <c:pt idx="10">
                  <c:v>14438.666666666666</c:v>
                </c:pt>
                <c:pt idx="11">
                  <c:v>14343.452631578948</c:v>
                </c:pt>
                <c:pt idx="12">
                  <c:v>14336.693333333333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42-40EF-9DD7-7853825D3CAE}"/>
            </c:ext>
          </c:extLst>
        </c:ser>
        <c:ser>
          <c:idx val="7"/>
          <c:order val="4"/>
          <c:tx>
            <c:strRef>
              <c:f>'PZT_N G2T Frequency 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'PZT_N G2T Frequency '!$AF$9:$AR$9</c:f>
              <c:numCache>
                <c:formatCode>0.000</c:formatCode>
                <c:ptCount val="13"/>
                <c:pt idx="0">
                  <c:v>14471.093333333334</c:v>
                </c:pt>
                <c:pt idx="1">
                  <c:v>14555.418181818182</c:v>
                </c:pt>
                <c:pt idx="2">
                  <c:v>14467.04</c:v>
                </c:pt>
                <c:pt idx="3">
                  <c:v>14444.103225806452</c:v>
                </c:pt>
                <c:pt idx="4">
                  <c:v>14416.8</c:v>
                </c:pt>
                <c:pt idx="5">
                  <c:v>14512.4</c:v>
                </c:pt>
                <c:pt idx="6">
                  <c:v>14619.2</c:v>
                </c:pt>
                <c:pt idx="7">
                  <c:v>14627.68</c:v>
                </c:pt>
                <c:pt idx="8">
                  <c:v>14667.542857142857</c:v>
                </c:pt>
                <c:pt idx="9">
                  <c:v>14641.942857142858</c:v>
                </c:pt>
                <c:pt idx="10">
                  <c:v>14680.16</c:v>
                </c:pt>
                <c:pt idx="11">
                  <c:v>14795.644444444444</c:v>
                </c:pt>
                <c:pt idx="12">
                  <c:v>14670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B42-40EF-9DD7-7853825D3CAE}"/>
            </c:ext>
          </c:extLst>
        </c:ser>
        <c:ser>
          <c:idx val="8"/>
          <c:order val="5"/>
          <c:tx>
            <c:strRef>
              <c:f>'PZT_N G2T Frequency 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'PZT_N G2T Frequency '!$AF$19:$AR$19</c:f>
              <c:numCache>
                <c:formatCode>0.000</c:formatCode>
                <c:ptCount val="13"/>
                <c:pt idx="0">
                  <c:v>14319.6</c:v>
                </c:pt>
                <c:pt idx="1">
                  <c:v>14336.072727272727</c:v>
                </c:pt>
                <c:pt idx="2">
                  <c:v>14454.8</c:v>
                </c:pt>
                <c:pt idx="3">
                  <c:v>14393.364705882354</c:v>
                </c:pt>
                <c:pt idx="4">
                  <c:v>14439.885714285714</c:v>
                </c:pt>
                <c:pt idx="5">
                  <c:v>14509.723076923077</c:v>
                </c:pt>
                <c:pt idx="6">
                  <c:v>14528.452173913043</c:v>
                </c:pt>
                <c:pt idx="7">
                  <c:v>14557.828571428572</c:v>
                </c:pt>
                <c:pt idx="8">
                  <c:v>14497.790476190476</c:v>
                </c:pt>
                <c:pt idx="9">
                  <c:v>14584.294736842105</c:v>
                </c:pt>
                <c:pt idx="10">
                  <c:v>14611.04</c:v>
                </c:pt>
                <c:pt idx="11">
                  <c:v>14599.946666666667</c:v>
                </c:pt>
                <c:pt idx="12">
                  <c:v>14463.413333333334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B42-40EF-9DD7-7853825D3CAE}"/>
            </c:ext>
          </c:extLst>
        </c:ser>
        <c:ser>
          <c:idx val="3"/>
          <c:order val="6"/>
          <c:tx>
            <c:strRef>
              <c:f>'PZT_N G2T Frequency 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 G2T Frequency '!$B$25:$N$25</c:f>
              <c:numCache>
                <c:formatCode>General</c:formatCode>
                <c:ptCount val="13"/>
                <c:pt idx="0">
                  <c:v>16250</c:v>
                </c:pt>
                <c:pt idx="1">
                  <c:v>16250</c:v>
                </c:pt>
                <c:pt idx="2">
                  <c:v>16250</c:v>
                </c:pt>
                <c:pt idx="3">
                  <c:v>16250</c:v>
                </c:pt>
                <c:pt idx="4">
                  <c:v>16250</c:v>
                </c:pt>
                <c:pt idx="5">
                  <c:v>16250</c:v>
                </c:pt>
                <c:pt idx="6">
                  <c:v>16250</c:v>
                </c:pt>
                <c:pt idx="7">
                  <c:v>16250</c:v>
                </c:pt>
                <c:pt idx="8">
                  <c:v>16250</c:v>
                </c:pt>
                <c:pt idx="9">
                  <c:v>16250</c:v>
                </c:pt>
                <c:pt idx="10">
                  <c:v>16250</c:v>
                </c:pt>
                <c:pt idx="11">
                  <c:v>16250</c:v>
                </c:pt>
                <c:pt idx="12">
                  <c:v>16250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B42-40EF-9DD7-7853825D3CAE}"/>
            </c:ext>
          </c:extLst>
        </c:ser>
        <c:ser>
          <c:idx val="4"/>
          <c:order val="7"/>
          <c:tx>
            <c:strRef>
              <c:f>'PZT_N G2T Frequency 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 G2T Frequency '!$B$26:$N$26</c:f>
              <c:numCache>
                <c:formatCode>General</c:formatCode>
                <c:ptCount val="13"/>
                <c:pt idx="0">
                  <c:v>13660</c:v>
                </c:pt>
                <c:pt idx="1">
                  <c:v>13660</c:v>
                </c:pt>
                <c:pt idx="2">
                  <c:v>13660</c:v>
                </c:pt>
                <c:pt idx="3">
                  <c:v>13660</c:v>
                </c:pt>
                <c:pt idx="4">
                  <c:v>13660</c:v>
                </c:pt>
                <c:pt idx="5">
                  <c:v>13660</c:v>
                </c:pt>
                <c:pt idx="6">
                  <c:v>13660</c:v>
                </c:pt>
                <c:pt idx="7">
                  <c:v>13660</c:v>
                </c:pt>
                <c:pt idx="8">
                  <c:v>13660</c:v>
                </c:pt>
                <c:pt idx="9">
                  <c:v>13660</c:v>
                </c:pt>
                <c:pt idx="10">
                  <c:v>13660</c:v>
                </c:pt>
                <c:pt idx="11">
                  <c:v>13660</c:v>
                </c:pt>
                <c:pt idx="12">
                  <c:v>13660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B42-40EF-9DD7-7853825D3CAE}"/>
            </c:ext>
          </c:extLst>
        </c:ser>
        <c:ser>
          <c:idx val="2"/>
          <c:order val="8"/>
          <c:tx>
            <c:strRef>
              <c:f>'PZT_N G2T Frequency 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'PZT_N G2T Frequency '!$B$24:$N$24</c:f>
              <c:numCache>
                <c:formatCode>General</c:formatCode>
                <c:ptCount val="13"/>
                <c:pt idx="0">
                  <c:v>14600</c:v>
                </c:pt>
                <c:pt idx="1">
                  <c:v>14600</c:v>
                </c:pt>
                <c:pt idx="2">
                  <c:v>14600</c:v>
                </c:pt>
                <c:pt idx="3">
                  <c:v>14600</c:v>
                </c:pt>
                <c:pt idx="4">
                  <c:v>14600</c:v>
                </c:pt>
                <c:pt idx="5">
                  <c:v>14600</c:v>
                </c:pt>
                <c:pt idx="6">
                  <c:v>14600</c:v>
                </c:pt>
                <c:pt idx="7">
                  <c:v>14600</c:v>
                </c:pt>
                <c:pt idx="8">
                  <c:v>14600</c:v>
                </c:pt>
                <c:pt idx="9">
                  <c:v>14600</c:v>
                </c:pt>
                <c:pt idx="10">
                  <c:v>14600</c:v>
                </c:pt>
                <c:pt idx="11">
                  <c:v>14600</c:v>
                </c:pt>
                <c:pt idx="12">
                  <c:v>14600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B42-40EF-9DD7-7853825D3C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130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 G2T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'PZT_N G2T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 G2T Frequency '!$B$10:$N$10</c:f>
              <c:numCache>
                <c:formatCode>0.000</c:formatCode>
                <c:ptCount val="13"/>
                <c:pt idx="0">
                  <c:v>222.56280577161621</c:v>
                </c:pt>
                <c:pt idx="1">
                  <c:v>191.93426484138257</c:v>
                </c:pt>
                <c:pt idx="2">
                  <c:v>205.06235783393817</c:v>
                </c:pt>
                <c:pt idx="3">
                  <c:v>233.71636213802944</c:v>
                </c:pt>
                <c:pt idx="4">
                  <c:v>204.11773328681048</c:v>
                </c:pt>
                <c:pt idx="5">
                  <c:v>189.55999121721391</c:v>
                </c:pt>
                <c:pt idx="6">
                  <c:v>223.18816725964328</c:v>
                </c:pt>
                <c:pt idx="7">
                  <c:v>239.32683697688529</c:v>
                </c:pt>
                <c:pt idx="8">
                  <c:v>221.62997600527959</c:v>
                </c:pt>
                <c:pt idx="9">
                  <c:v>248.34707980993431</c:v>
                </c:pt>
                <c:pt idx="10">
                  <c:v>232.94272362699212</c:v>
                </c:pt>
                <c:pt idx="11">
                  <c:v>224.05571679551895</c:v>
                </c:pt>
                <c:pt idx="12">
                  <c:v>204.58951156535088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1A-44BA-A389-13ED5F14F47F}"/>
            </c:ext>
          </c:extLst>
        </c:ser>
        <c:ser>
          <c:idx val="1"/>
          <c:order val="1"/>
          <c:tx>
            <c:strRef>
              <c:f>'PZT_N G2T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'PZT_N G2T Frequency '!$B$20:$N$20</c:f>
              <c:numCache>
                <c:formatCode>0.000</c:formatCode>
                <c:ptCount val="13"/>
                <c:pt idx="0">
                  <c:v>231.96841541508354</c:v>
                </c:pt>
                <c:pt idx="1">
                  <c:v>224.26658633682746</c:v>
                </c:pt>
                <c:pt idx="2">
                  <c:v>191.02047054718307</c:v>
                </c:pt>
                <c:pt idx="3">
                  <c:v>217.78105675022633</c:v>
                </c:pt>
                <c:pt idx="4">
                  <c:v>245.00327828836339</c:v>
                </c:pt>
                <c:pt idx="5">
                  <c:v>248.49877471366983</c:v>
                </c:pt>
                <c:pt idx="6">
                  <c:v>298.7886610855852</c:v>
                </c:pt>
                <c:pt idx="7">
                  <c:v>250.50057232226195</c:v>
                </c:pt>
                <c:pt idx="8">
                  <c:v>213.16658563875336</c:v>
                </c:pt>
                <c:pt idx="9">
                  <c:v>207.22610171388487</c:v>
                </c:pt>
                <c:pt idx="10">
                  <c:v>214.08459815101037</c:v>
                </c:pt>
                <c:pt idx="11">
                  <c:v>211.83950901641182</c:v>
                </c:pt>
                <c:pt idx="12">
                  <c:v>212.70870524872885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1A-44BA-A389-13ED5F14F47F}"/>
            </c:ext>
          </c:extLst>
        </c:ser>
        <c:ser>
          <c:idx val="5"/>
          <c:order val="2"/>
          <c:tx>
            <c:strRef>
              <c:f>'PZT_N G2T Frequency 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3A1A-44BA-A389-13ED5F14F47F}"/>
              </c:ext>
            </c:extLst>
          </c:dPt>
          <c:val>
            <c:numRef>
              <c:f>'PZT_N G2T Frequency '!$Q$10:$AC$10</c:f>
              <c:numCache>
                <c:formatCode>0.000</c:formatCode>
                <c:ptCount val="13"/>
                <c:pt idx="4">
                  <c:v>231.09099144640757</c:v>
                </c:pt>
                <c:pt idx="5">
                  <c:v>215.75078475048062</c:v>
                </c:pt>
                <c:pt idx="6">
                  <c:v>203.73497113048231</c:v>
                </c:pt>
                <c:pt idx="9">
                  <c:v>230.83282668172188</c:v>
                </c:pt>
                <c:pt idx="10">
                  <c:v>192.60910973040382</c:v>
                </c:pt>
                <c:pt idx="11">
                  <c:v>232.98381955573981</c:v>
                </c:pt>
                <c:pt idx="12">
                  <c:v>207.73926832354917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1A-44BA-A389-13ED5F14F47F}"/>
            </c:ext>
          </c:extLst>
        </c:ser>
        <c:ser>
          <c:idx val="6"/>
          <c:order val="3"/>
          <c:tx>
            <c:strRef>
              <c:f>'PZT_N G2T Frequency 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'PZT_N G2T Frequency '!$Q$20:$AC$20</c:f>
              <c:numCache>
                <c:formatCode>0.000</c:formatCode>
                <c:ptCount val="13"/>
                <c:pt idx="4">
                  <c:v>216.99460033967807</c:v>
                </c:pt>
                <c:pt idx="5">
                  <c:v>208.65707224101618</c:v>
                </c:pt>
                <c:pt idx="6">
                  <c:v>173.95872526331669</c:v>
                </c:pt>
                <c:pt idx="8">
                  <c:v>200.70720534769302</c:v>
                </c:pt>
                <c:pt idx="9">
                  <c:v>239.1565035881095</c:v>
                </c:pt>
                <c:pt idx="10">
                  <c:v>229.57288975772326</c:v>
                </c:pt>
                <c:pt idx="11">
                  <c:v>173.32847726278334</c:v>
                </c:pt>
                <c:pt idx="12">
                  <c:v>182.59436459535647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1A-44BA-A389-13ED5F14F47F}"/>
            </c:ext>
          </c:extLst>
        </c:ser>
        <c:ser>
          <c:idx val="7"/>
          <c:order val="4"/>
          <c:tx>
            <c:strRef>
              <c:f>'PZT_N G2T Frequency 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'PZT_N G2T Frequency '!$AF$10:$AR$10</c:f>
              <c:numCache>
                <c:formatCode>0.000</c:formatCode>
                <c:ptCount val="13"/>
                <c:pt idx="0">
                  <c:v>252.32460717771332</c:v>
                </c:pt>
                <c:pt idx="1">
                  <c:v>222.59801760365585</c:v>
                </c:pt>
                <c:pt idx="2">
                  <c:v>197.71521056761389</c:v>
                </c:pt>
                <c:pt idx="3">
                  <c:v>244.28722646814913</c:v>
                </c:pt>
                <c:pt idx="4">
                  <c:v>236.46297592445805</c:v>
                </c:pt>
                <c:pt idx="5">
                  <c:v>286.63502131288499</c:v>
                </c:pt>
                <c:pt idx="6">
                  <c:v>229.50123486971194</c:v>
                </c:pt>
                <c:pt idx="7">
                  <c:v>294.67529276012499</c:v>
                </c:pt>
                <c:pt idx="8">
                  <c:v>256.50389967688699</c:v>
                </c:pt>
                <c:pt idx="9">
                  <c:v>283.32319912925465</c:v>
                </c:pt>
                <c:pt idx="10">
                  <c:v>235.65171117475856</c:v>
                </c:pt>
                <c:pt idx="11">
                  <c:v>288.0502761952531</c:v>
                </c:pt>
                <c:pt idx="12">
                  <c:v>348.05033827692733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1A-44BA-A389-13ED5F14F47F}"/>
            </c:ext>
          </c:extLst>
        </c:ser>
        <c:ser>
          <c:idx val="8"/>
          <c:order val="5"/>
          <c:tx>
            <c:strRef>
              <c:f>'PZT_N G2T Frequency 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'PZT_N G2T Frequency '!$AF$20:$AR$20</c:f>
              <c:numCache>
                <c:formatCode>0.000</c:formatCode>
                <c:ptCount val="13"/>
                <c:pt idx="0">
                  <c:v>172.40000587388744</c:v>
                </c:pt>
                <c:pt idx="1">
                  <c:v>174.08297878219895</c:v>
                </c:pt>
                <c:pt idx="2">
                  <c:v>219.08199724985923</c:v>
                </c:pt>
                <c:pt idx="3">
                  <c:v>205.98063056527246</c:v>
                </c:pt>
                <c:pt idx="4">
                  <c:v>214.01662828917048</c:v>
                </c:pt>
                <c:pt idx="5">
                  <c:v>277.93701555457602</c:v>
                </c:pt>
                <c:pt idx="6">
                  <c:v>277.67494069973424</c:v>
                </c:pt>
                <c:pt idx="7">
                  <c:v>301.80802860156717</c:v>
                </c:pt>
                <c:pt idx="8">
                  <c:v>253.90608860659847</c:v>
                </c:pt>
                <c:pt idx="9">
                  <c:v>253.90046104909047</c:v>
                </c:pt>
                <c:pt idx="10">
                  <c:v>290.89523701655708</c:v>
                </c:pt>
                <c:pt idx="11">
                  <c:v>284.60574405578933</c:v>
                </c:pt>
                <c:pt idx="12">
                  <c:v>238.86279525065214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A1A-44BA-A389-13ED5F14F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8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  <c:majorUnit val="30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 G2T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'PZT_N G2T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 G2T Frequency '!$B$13:$N$13</c:f>
              <c:numCache>
                <c:formatCode>0.00</c:formatCode>
                <c:ptCount val="13"/>
                <c:pt idx="0">
                  <c:v>1.0616456216196819</c:v>
                </c:pt>
                <c:pt idx="1">
                  <c:v>1.3682462250831613</c:v>
                </c:pt>
                <c:pt idx="2">
                  <c:v>1.1711187927862379</c:v>
                </c:pt>
                <c:pt idx="3">
                  <c:v>1.0808660961650238</c:v>
                </c:pt>
                <c:pt idx="4">
                  <c:v>1.0494732060003003</c:v>
                </c:pt>
                <c:pt idx="5">
                  <c:v>1.1524232087719986</c:v>
                </c:pt>
                <c:pt idx="6">
                  <c:v>1.0478279597157394</c:v>
                </c:pt>
                <c:pt idx="7">
                  <c:v>1.0791558982868252</c:v>
                </c:pt>
                <c:pt idx="8">
                  <c:v>1.2607855842624025</c:v>
                </c:pt>
                <c:pt idx="9">
                  <c:v>1.2028706437511978</c:v>
                </c:pt>
                <c:pt idx="10">
                  <c:v>1.0667901801428723</c:v>
                </c:pt>
                <c:pt idx="11">
                  <c:v>1.1312378951331741</c:v>
                </c:pt>
                <c:pt idx="12">
                  <c:v>1.4620681541060434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55-4FBB-B0D2-1CF66B4F7550}"/>
            </c:ext>
          </c:extLst>
        </c:ser>
        <c:ser>
          <c:idx val="1"/>
          <c:order val="1"/>
          <c:tx>
            <c:strRef>
              <c:f>'PZT_N G2T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'PZT_N G2T Frequency '!$B$23:$N$23</c:f>
              <c:numCache>
                <c:formatCode>0.00</c:formatCode>
                <c:ptCount val="13"/>
                <c:pt idx="0">
                  <c:v>1.0411727453800901</c:v>
                </c:pt>
                <c:pt idx="1">
                  <c:v>1.0147786886056538</c:v>
                </c:pt>
                <c:pt idx="2">
                  <c:v>1.2779483005931993</c:v>
                </c:pt>
                <c:pt idx="3">
                  <c:v>1.1559009635169839</c:v>
                </c:pt>
                <c:pt idx="4">
                  <c:v>1.1039696789601556</c:v>
                </c:pt>
                <c:pt idx="5">
                  <c:v>1.0922314692735229</c:v>
                </c:pt>
                <c:pt idx="6">
                  <c:v>0.93232594583915118</c:v>
                </c:pt>
                <c:pt idx="7">
                  <c:v>1.1457237074701034</c:v>
                </c:pt>
                <c:pt idx="8">
                  <c:v>1.0990641895479529</c:v>
                </c:pt>
                <c:pt idx="9">
                  <c:v>1.2513796108395523</c:v>
                </c:pt>
                <c:pt idx="10">
                  <c:v>1.3706570284556454</c:v>
                </c:pt>
                <c:pt idx="11">
                  <c:v>1.1926369175451874</c:v>
                </c:pt>
                <c:pt idx="12">
                  <c:v>1.2787440912770329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55-4FBB-B0D2-1CF66B4F7550}"/>
            </c:ext>
          </c:extLst>
        </c:ser>
        <c:ser>
          <c:idx val="5"/>
          <c:order val="2"/>
          <c:tx>
            <c:strRef>
              <c:f>'PZT_N G2T Frequency 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BF55-4FBB-B0D2-1CF66B4F7550}"/>
              </c:ext>
            </c:extLst>
          </c:dPt>
          <c:val>
            <c:numRef>
              <c:f>'PZT_N G2T Frequency '!$Q$13:$AC$13</c:f>
              <c:numCache>
                <c:formatCode>0.00</c:formatCode>
                <c:ptCount val="13"/>
                <c:pt idx="4">
                  <c:v>0.9908554909241446</c:v>
                </c:pt>
                <c:pt idx="5">
                  <c:v>1.3389449855611955</c:v>
                </c:pt>
                <c:pt idx="6">
                  <c:v>1.4079629062188226</c:v>
                </c:pt>
                <c:pt idx="9">
                  <c:v>0.98025726586777762</c:v>
                </c:pt>
                <c:pt idx="10">
                  <c:v>1.340983895555296</c:v>
                </c:pt>
                <c:pt idx="11">
                  <c:v>1.0143448003237265</c:v>
                </c:pt>
                <c:pt idx="12">
                  <c:v>1.1570058828801089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55-4FBB-B0D2-1CF66B4F7550}"/>
            </c:ext>
          </c:extLst>
        </c:ser>
        <c:ser>
          <c:idx val="6"/>
          <c:order val="3"/>
          <c:tx>
            <c:strRef>
              <c:f>'PZT_N G2T Frequency 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'PZT_N G2T Frequency '!$Q$23:$AC$23</c:f>
              <c:numCache>
                <c:formatCode>0.00</c:formatCode>
                <c:ptCount val="13"/>
                <c:pt idx="4">
                  <c:v>1.1548469646861232</c:v>
                </c:pt>
                <c:pt idx="5">
                  <c:v>1.1838445790820029</c:v>
                </c:pt>
                <c:pt idx="6">
                  <c:v>1.2345201727046786</c:v>
                </c:pt>
                <c:pt idx="8">
                  <c:v>1.3844379238169722</c:v>
                </c:pt>
                <c:pt idx="9">
                  <c:v>1.063986366423491</c:v>
                </c:pt>
                <c:pt idx="10">
                  <c:v>1.1306019444607502</c:v>
                </c:pt>
                <c:pt idx="11">
                  <c:v>1.3143688068882939</c:v>
                </c:pt>
                <c:pt idx="12">
                  <c:v>1.2353308106978702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F55-4FBB-B0D2-1CF66B4F7550}"/>
            </c:ext>
          </c:extLst>
        </c:ser>
        <c:ser>
          <c:idx val="7"/>
          <c:order val="4"/>
          <c:tx>
            <c:strRef>
              <c:f>'PZT_N G2T Frequency 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'PZT_N G2T Frequency '!$AF$13:$AR$13</c:f>
              <c:numCache>
                <c:formatCode>0.00</c:formatCode>
                <c:ptCount val="13"/>
                <c:pt idx="0">
                  <c:v>1.0714945619791489</c:v>
                </c:pt>
                <c:pt idx="1">
                  <c:v>1.3408597726335973</c:v>
                </c:pt>
                <c:pt idx="2">
                  <c:v>1.3606102057653144</c:v>
                </c:pt>
                <c:pt idx="3">
                  <c:v>1.0699198059361557</c:v>
                </c:pt>
                <c:pt idx="4">
                  <c:v>1.0668336794816333</c:v>
                </c:pt>
                <c:pt idx="5">
                  <c:v>0.99127221800011323</c:v>
                </c:pt>
                <c:pt idx="6">
                  <c:v>1.3931660695196104</c:v>
                </c:pt>
                <c:pt idx="7">
                  <c:v>1.0946285892471281</c:v>
                </c:pt>
                <c:pt idx="8">
                  <c:v>1.3093275364260721</c:v>
                </c:pt>
                <c:pt idx="9">
                  <c:v>1.1552682121345177</c:v>
                </c:pt>
                <c:pt idx="10">
                  <c:v>1.4430335839197486</c:v>
                </c:pt>
                <c:pt idx="11">
                  <c:v>1.3141738766865529</c:v>
                </c:pt>
                <c:pt idx="12">
                  <c:v>0.96729303104080533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F55-4FBB-B0D2-1CF66B4F7550}"/>
            </c:ext>
          </c:extLst>
        </c:ser>
        <c:ser>
          <c:idx val="8"/>
          <c:order val="5"/>
          <c:tx>
            <c:strRef>
              <c:f>'PZT_N G2T Frequency 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'PZT_N G2T Frequency '!$AF$23:$AR$23</c:f>
              <c:numCache>
                <c:formatCode>0.00</c:formatCode>
                <c:ptCount val="13"/>
                <c:pt idx="0">
                  <c:v>1.275328649510034</c:v>
                </c:pt>
                <c:pt idx="1">
                  <c:v>1.2945411282255699</c:v>
                </c:pt>
                <c:pt idx="2">
                  <c:v>1.2092884703400855</c:v>
                </c:pt>
                <c:pt idx="3">
                  <c:v>1.1867858705448524</c:v>
                </c:pt>
                <c:pt idx="4">
                  <c:v>1.214680872416394</c:v>
                </c:pt>
                <c:pt idx="5">
                  <c:v>1.0190834965823694</c:v>
                </c:pt>
                <c:pt idx="6">
                  <c:v>1.042528566825373</c:v>
                </c:pt>
                <c:pt idx="7">
                  <c:v>0.99161109750092546</c:v>
                </c:pt>
                <c:pt idx="8">
                  <c:v>1.0998692217112687</c:v>
                </c:pt>
                <c:pt idx="9">
                  <c:v>1.213460756790298</c:v>
                </c:pt>
                <c:pt idx="10">
                  <c:v>1.0897852319090737</c:v>
                </c:pt>
                <c:pt idx="11">
                  <c:v>1.1008757275613468</c:v>
                </c:pt>
                <c:pt idx="12">
                  <c:v>1.1211643243286273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F55-4FBB-B0D2-1CF66B4F7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 G2T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'PZT_N G2T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 G2T Gain'!$B$9:$N$9</c:f>
              <c:numCache>
                <c:formatCode>0.000</c:formatCode>
                <c:ptCount val="13"/>
                <c:pt idx="0">
                  <c:v>2.4152060606060606</c:v>
                </c:pt>
                <c:pt idx="1">
                  <c:v>2.1080800000000002</c:v>
                </c:pt>
                <c:pt idx="2">
                  <c:v>2.0603142857142864</c:v>
                </c:pt>
                <c:pt idx="3">
                  <c:v>2.0078689655172401</c:v>
                </c:pt>
                <c:pt idx="4">
                  <c:v>2.1328827586206889</c:v>
                </c:pt>
                <c:pt idx="5">
                  <c:v>2.3465999999999991</c:v>
                </c:pt>
                <c:pt idx="6">
                  <c:v>2.1419826086956526</c:v>
                </c:pt>
                <c:pt idx="7">
                  <c:v>2.1753225806451608</c:v>
                </c:pt>
                <c:pt idx="8">
                  <c:v>2.1584327272727268</c:v>
                </c:pt>
                <c:pt idx="9">
                  <c:v>2.1280058823529413</c:v>
                </c:pt>
                <c:pt idx="10">
                  <c:v>2.2616606060606039</c:v>
                </c:pt>
                <c:pt idx="11">
                  <c:v>2.1767571428571433</c:v>
                </c:pt>
                <c:pt idx="12">
                  <c:v>2.1727571428571411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FD-467D-AC21-9671D5218D9E}"/>
            </c:ext>
          </c:extLst>
        </c:ser>
        <c:ser>
          <c:idx val="1"/>
          <c:order val="1"/>
          <c:tx>
            <c:strRef>
              <c:f>'PZT_N G2T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'PZT_N G2T Gain'!$B$19:$N$19</c:f>
              <c:numCache>
                <c:formatCode>0.000</c:formatCode>
                <c:ptCount val="13"/>
                <c:pt idx="0">
                  <c:v>2.2350303030303036</c:v>
                </c:pt>
                <c:pt idx="1">
                  <c:v>2.1072571428571427</c:v>
                </c:pt>
                <c:pt idx="2">
                  <c:v>1.9309714285714286</c:v>
                </c:pt>
                <c:pt idx="3">
                  <c:v>2.0432375000000009</c:v>
                </c:pt>
                <c:pt idx="4">
                  <c:v>2.0161285714285713</c:v>
                </c:pt>
                <c:pt idx="5">
                  <c:v>2.0030090909090901</c:v>
                </c:pt>
                <c:pt idx="6">
                  <c:v>2.1703947368421059</c:v>
                </c:pt>
                <c:pt idx="7">
                  <c:v>2.1781466666666667</c:v>
                </c:pt>
                <c:pt idx="8">
                  <c:v>2.1904256410256395</c:v>
                </c:pt>
                <c:pt idx="9">
                  <c:v>2.1379944444444443</c:v>
                </c:pt>
                <c:pt idx="10">
                  <c:v>2.1491096774193545</c:v>
                </c:pt>
                <c:pt idx="11">
                  <c:v>2.2836095238095244</c:v>
                </c:pt>
                <c:pt idx="12">
                  <c:v>2.2913133333333335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FD-467D-AC21-9671D5218D9E}"/>
            </c:ext>
          </c:extLst>
        </c:ser>
        <c:ser>
          <c:idx val="5"/>
          <c:order val="2"/>
          <c:tx>
            <c:strRef>
              <c:f>'PZT_N G2T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05FD-467D-AC21-9671D5218D9E}"/>
              </c:ext>
            </c:extLst>
          </c:dPt>
          <c:val>
            <c:numRef>
              <c:f>'PZT_N G2T Gain'!$Q$9:$AC$9</c:f>
              <c:numCache>
                <c:formatCode>0.000</c:formatCode>
                <c:ptCount val="13"/>
                <c:pt idx="4">
                  <c:v>2.0541499999999995</c:v>
                </c:pt>
                <c:pt idx="5">
                  <c:v>1.8051411764705885</c:v>
                </c:pt>
                <c:pt idx="6">
                  <c:v>1.9584923076923073</c:v>
                </c:pt>
                <c:pt idx="9">
                  <c:v>2.338786666666667</c:v>
                </c:pt>
                <c:pt idx="10">
                  <c:v>2.3413285714285719</c:v>
                </c:pt>
                <c:pt idx="11">
                  <c:v>2.2864111111111112</c:v>
                </c:pt>
                <c:pt idx="12">
                  <c:v>2.42428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FD-467D-AC21-9671D5218D9E}"/>
            </c:ext>
          </c:extLst>
        </c:ser>
        <c:ser>
          <c:idx val="6"/>
          <c:order val="3"/>
          <c:tx>
            <c:strRef>
              <c:f>'PZT_N G2T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'PZT_N G2T Gain'!$Q$19:$AC$19</c:f>
              <c:numCache>
                <c:formatCode>0.000</c:formatCode>
                <c:ptCount val="13"/>
                <c:pt idx="4">
                  <c:v>2.2367333333333326</c:v>
                </c:pt>
                <c:pt idx="5">
                  <c:v>2.3267684210526318</c:v>
                </c:pt>
                <c:pt idx="6">
                  <c:v>2.4181999999999997</c:v>
                </c:pt>
                <c:pt idx="8">
                  <c:v>2.1701250000000001</c:v>
                </c:pt>
                <c:pt idx="9">
                  <c:v>2.2891555555555549</c:v>
                </c:pt>
                <c:pt idx="10">
                  <c:v>2.1871199999999997</c:v>
                </c:pt>
                <c:pt idx="11">
                  <c:v>2.1217368421052636</c:v>
                </c:pt>
                <c:pt idx="12">
                  <c:v>2.3405333333333336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FD-467D-AC21-9671D5218D9E}"/>
            </c:ext>
          </c:extLst>
        </c:ser>
        <c:ser>
          <c:idx val="7"/>
          <c:order val="4"/>
          <c:tx>
            <c:strRef>
              <c:f>'PZT_N G2T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'PZT_N G2T Gain'!$AF$9:$AR$9</c:f>
              <c:numCache>
                <c:formatCode>0.000</c:formatCode>
                <c:ptCount val="13"/>
                <c:pt idx="0">
                  <c:v>1.9950133333333333</c:v>
                </c:pt>
                <c:pt idx="1">
                  <c:v>1.7872727272727269</c:v>
                </c:pt>
                <c:pt idx="2">
                  <c:v>1.8543799999999999</c:v>
                </c:pt>
                <c:pt idx="3">
                  <c:v>1.877438709677419</c:v>
                </c:pt>
                <c:pt idx="4">
                  <c:v>1.9136666666666662</c:v>
                </c:pt>
                <c:pt idx="5">
                  <c:v>1.8802500000000002</c:v>
                </c:pt>
                <c:pt idx="6">
                  <c:v>1.8712499999999999</c:v>
                </c:pt>
                <c:pt idx="7">
                  <c:v>1.7950800000000007</c:v>
                </c:pt>
                <c:pt idx="8">
                  <c:v>1.8073047619047615</c:v>
                </c:pt>
                <c:pt idx="9">
                  <c:v>1.8486666666666662</c:v>
                </c:pt>
                <c:pt idx="10">
                  <c:v>1.9143199999999998</c:v>
                </c:pt>
                <c:pt idx="11">
                  <c:v>1.8754</c:v>
                </c:pt>
                <c:pt idx="12">
                  <c:v>1.9489625000000008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FD-467D-AC21-9671D5218D9E}"/>
            </c:ext>
          </c:extLst>
        </c:ser>
        <c:ser>
          <c:idx val="8"/>
          <c:order val="5"/>
          <c:tx>
            <c:strRef>
              <c:f>'PZT_N G2T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'PZT_N G2T Gain'!$AF$19:$AR$19</c:f>
              <c:numCache>
                <c:formatCode>0.000</c:formatCode>
                <c:ptCount val="13"/>
                <c:pt idx="0">
                  <c:v>2.3636999999999997</c:v>
                </c:pt>
                <c:pt idx="1">
                  <c:v>2.2049818181818184</c:v>
                </c:pt>
                <c:pt idx="2">
                  <c:v>2.0580750000000005</c:v>
                </c:pt>
                <c:pt idx="3">
                  <c:v>2.0711058823529425</c:v>
                </c:pt>
                <c:pt idx="4">
                  <c:v>2.0039571428571432</c:v>
                </c:pt>
                <c:pt idx="5">
                  <c:v>1.8982769230769232</c:v>
                </c:pt>
                <c:pt idx="6">
                  <c:v>2.0946869565217394</c:v>
                </c:pt>
                <c:pt idx="7">
                  <c:v>1.9224999999999994</c:v>
                </c:pt>
                <c:pt idx="8">
                  <c:v>2.0319142857142856</c:v>
                </c:pt>
                <c:pt idx="9">
                  <c:v>2.0950315789473688</c:v>
                </c:pt>
                <c:pt idx="10">
                  <c:v>1.9923599999999999</c:v>
                </c:pt>
                <c:pt idx="11">
                  <c:v>2.165586666666667</c:v>
                </c:pt>
                <c:pt idx="12">
                  <c:v>2.0264933333333333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5FD-467D-AC21-9671D5218D9E}"/>
            </c:ext>
          </c:extLst>
        </c:ser>
        <c:ser>
          <c:idx val="3"/>
          <c:order val="6"/>
          <c:tx>
            <c:strRef>
              <c:f>'PZT_N G2T Gain'!$A$25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 G2T Gain'!$B$25:$N$25</c:f>
              <c:numCache>
                <c:formatCode>General</c:formatCode>
                <c:ptCount val="13"/>
                <c:pt idx="0">
                  <c:v>5.8</c:v>
                </c:pt>
                <c:pt idx="1">
                  <c:v>5.8</c:v>
                </c:pt>
                <c:pt idx="2">
                  <c:v>5.8</c:v>
                </c:pt>
                <c:pt idx="3">
                  <c:v>5.8</c:v>
                </c:pt>
                <c:pt idx="4">
                  <c:v>5.8</c:v>
                </c:pt>
                <c:pt idx="5">
                  <c:v>5.8</c:v>
                </c:pt>
                <c:pt idx="6">
                  <c:v>5.8</c:v>
                </c:pt>
                <c:pt idx="7">
                  <c:v>5.8</c:v>
                </c:pt>
                <c:pt idx="8">
                  <c:v>5.8</c:v>
                </c:pt>
                <c:pt idx="9">
                  <c:v>5.8</c:v>
                </c:pt>
                <c:pt idx="10">
                  <c:v>5.8</c:v>
                </c:pt>
                <c:pt idx="11">
                  <c:v>5.8</c:v>
                </c:pt>
                <c:pt idx="12">
                  <c:v>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5FD-467D-AC21-9671D5218D9E}"/>
            </c:ext>
          </c:extLst>
        </c:ser>
        <c:ser>
          <c:idx val="4"/>
          <c:order val="7"/>
          <c:tx>
            <c:strRef>
              <c:f>'PZT_N G2T Gain'!$A$26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 G2T Gain'!$B$26:$N$26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5FD-467D-AC21-9671D5218D9E}"/>
            </c:ext>
          </c:extLst>
        </c:ser>
        <c:ser>
          <c:idx val="2"/>
          <c:order val="8"/>
          <c:tx>
            <c:strRef>
              <c:f>'PZT_N G2T Gain'!$A$24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'PZT_N G2T Gain'!$B$24:$N$24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5FD-467D-AC21-9671D5218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7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  <c:majorUnit val="1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 G2T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'PZT_N G2T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 G2T Gain'!$B$10:$N$10</c:f>
              <c:numCache>
                <c:formatCode>0.000</c:formatCode>
                <c:ptCount val="13"/>
                <c:pt idx="0">
                  <c:v>0.58020156818052782</c:v>
                </c:pt>
                <c:pt idx="1">
                  <c:v>0.36675579302469308</c:v>
                </c:pt>
                <c:pt idx="2">
                  <c:v>0.42132061332582493</c:v>
                </c:pt>
                <c:pt idx="3">
                  <c:v>0.28600631925741593</c:v>
                </c:pt>
                <c:pt idx="4">
                  <c:v>0.37686863138987126</c:v>
                </c:pt>
                <c:pt idx="5">
                  <c:v>0.47981587121548486</c:v>
                </c:pt>
                <c:pt idx="6">
                  <c:v>0.39297373978648265</c:v>
                </c:pt>
                <c:pt idx="7">
                  <c:v>0.3541714849060737</c:v>
                </c:pt>
                <c:pt idx="8">
                  <c:v>0.34492519820343298</c:v>
                </c:pt>
                <c:pt idx="9">
                  <c:v>0.3108763048034861</c:v>
                </c:pt>
                <c:pt idx="10">
                  <c:v>0.38979510716889776</c:v>
                </c:pt>
                <c:pt idx="11">
                  <c:v>0.40791467945427845</c:v>
                </c:pt>
                <c:pt idx="12">
                  <c:v>0.32066634470252403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6F-43B5-A75C-D41BBA5B4E10}"/>
            </c:ext>
          </c:extLst>
        </c:ser>
        <c:ser>
          <c:idx val="1"/>
          <c:order val="1"/>
          <c:tx>
            <c:strRef>
              <c:f>'PZT_N G2T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'PZT_N G2T Gain'!$B$20:$N$20</c:f>
              <c:numCache>
                <c:formatCode>0.000</c:formatCode>
                <c:ptCount val="13"/>
                <c:pt idx="0">
                  <c:v>0.51910976122403885</c:v>
                </c:pt>
                <c:pt idx="1">
                  <c:v>0.37852425240774656</c:v>
                </c:pt>
                <c:pt idx="2">
                  <c:v>0.43004667911575034</c:v>
                </c:pt>
                <c:pt idx="3">
                  <c:v>0.3818953969117565</c:v>
                </c:pt>
                <c:pt idx="4">
                  <c:v>0.38055080948837872</c:v>
                </c:pt>
                <c:pt idx="5">
                  <c:v>0.37203655969737975</c:v>
                </c:pt>
                <c:pt idx="6">
                  <c:v>0.38393630558288477</c:v>
                </c:pt>
                <c:pt idx="7">
                  <c:v>0.36874944452997366</c:v>
                </c:pt>
                <c:pt idx="8">
                  <c:v>0.38090621509760192</c:v>
                </c:pt>
                <c:pt idx="9">
                  <c:v>0.35389529899466893</c:v>
                </c:pt>
                <c:pt idx="10">
                  <c:v>0.37864396750314155</c:v>
                </c:pt>
                <c:pt idx="11">
                  <c:v>0.42004980327270047</c:v>
                </c:pt>
                <c:pt idx="12">
                  <c:v>0.37001620020160131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6F-43B5-A75C-D41BBA5B4E10}"/>
            </c:ext>
          </c:extLst>
        </c:ser>
        <c:ser>
          <c:idx val="5"/>
          <c:order val="2"/>
          <c:tx>
            <c:strRef>
              <c:f>'PZT_N G2T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B96F-43B5-A75C-D41BBA5B4E10}"/>
              </c:ext>
            </c:extLst>
          </c:dPt>
          <c:val>
            <c:numRef>
              <c:f>'PZT_N G2T Gain'!$Q$10:$AC$10</c:f>
              <c:numCache>
                <c:formatCode>0.000</c:formatCode>
                <c:ptCount val="13"/>
                <c:pt idx="4">
                  <c:v>0.30073643086174129</c:v>
                </c:pt>
                <c:pt idx="5">
                  <c:v>0.24579560580273213</c:v>
                </c:pt>
                <c:pt idx="6">
                  <c:v>0.29099946966645063</c:v>
                </c:pt>
                <c:pt idx="9">
                  <c:v>0.44228755148455129</c:v>
                </c:pt>
                <c:pt idx="10">
                  <c:v>0.41322305873860549</c:v>
                </c:pt>
                <c:pt idx="11">
                  <c:v>0.4835923135429826</c:v>
                </c:pt>
                <c:pt idx="12">
                  <c:v>0.43428417524112684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96F-43B5-A75C-D41BBA5B4E10}"/>
            </c:ext>
          </c:extLst>
        </c:ser>
        <c:ser>
          <c:idx val="6"/>
          <c:order val="3"/>
          <c:tx>
            <c:strRef>
              <c:f>'PZT_N G2T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'PZT_N G2T Gain'!$Q$20:$AC$20</c:f>
              <c:numCache>
                <c:formatCode>0.000</c:formatCode>
                <c:ptCount val="13"/>
                <c:pt idx="4">
                  <c:v>0.40569587641994398</c:v>
                </c:pt>
                <c:pt idx="5">
                  <c:v>0.44821479113496632</c:v>
                </c:pt>
                <c:pt idx="6">
                  <c:v>0.39499063280032537</c:v>
                </c:pt>
                <c:pt idx="8">
                  <c:v>0.34941688767488632</c:v>
                </c:pt>
                <c:pt idx="9">
                  <c:v>0.48410846846389272</c:v>
                </c:pt>
                <c:pt idx="10">
                  <c:v>0.38759588037863701</c:v>
                </c:pt>
                <c:pt idx="11">
                  <c:v>0.34727434769125715</c:v>
                </c:pt>
                <c:pt idx="12">
                  <c:v>0.55102683834508004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96F-43B5-A75C-D41BBA5B4E10}"/>
            </c:ext>
          </c:extLst>
        </c:ser>
        <c:ser>
          <c:idx val="7"/>
          <c:order val="4"/>
          <c:tx>
            <c:strRef>
              <c:f>'PZT_N G2T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'PZT_N G2T Gain'!$AF$10:$AR$10</c:f>
              <c:numCache>
                <c:formatCode>0.000</c:formatCode>
                <c:ptCount val="13"/>
                <c:pt idx="0">
                  <c:v>0.25450792444166431</c:v>
                </c:pt>
                <c:pt idx="1">
                  <c:v>0.1981529950003581</c:v>
                </c:pt>
                <c:pt idx="2">
                  <c:v>0.24104948175231816</c:v>
                </c:pt>
                <c:pt idx="3">
                  <c:v>0.31062762364244806</c:v>
                </c:pt>
                <c:pt idx="4">
                  <c:v>0.30195227295260557</c:v>
                </c:pt>
                <c:pt idx="5">
                  <c:v>0.31455210270550726</c:v>
                </c:pt>
                <c:pt idx="6">
                  <c:v>0.30775968060875508</c:v>
                </c:pt>
                <c:pt idx="7">
                  <c:v>0.26507456324896633</c:v>
                </c:pt>
                <c:pt idx="8">
                  <c:v>0.25690690186740373</c:v>
                </c:pt>
                <c:pt idx="9">
                  <c:v>0.32648965311284428</c:v>
                </c:pt>
                <c:pt idx="10">
                  <c:v>0.2575522487114591</c:v>
                </c:pt>
                <c:pt idx="11">
                  <c:v>0.25479897602192064</c:v>
                </c:pt>
                <c:pt idx="12">
                  <c:v>0.29380801635537529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96F-43B5-A75C-D41BBA5B4E10}"/>
            </c:ext>
          </c:extLst>
        </c:ser>
        <c:ser>
          <c:idx val="8"/>
          <c:order val="5"/>
          <c:tx>
            <c:strRef>
              <c:f>'PZT_N G2T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'PZT_N G2T Gain'!$AF$20:$AR$20</c:f>
              <c:numCache>
                <c:formatCode>0.000</c:formatCode>
                <c:ptCount val="13"/>
                <c:pt idx="0">
                  <c:v>0.38037644245495228</c:v>
                </c:pt>
                <c:pt idx="1">
                  <c:v>0.34478106262493907</c:v>
                </c:pt>
                <c:pt idx="2">
                  <c:v>0.40049743674016147</c:v>
                </c:pt>
                <c:pt idx="3">
                  <c:v>0.36368399494515441</c:v>
                </c:pt>
                <c:pt idx="4">
                  <c:v>0.31481880851470384</c:v>
                </c:pt>
                <c:pt idx="5">
                  <c:v>0.25608052369398315</c:v>
                </c:pt>
                <c:pt idx="6">
                  <c:v>0.39703288487287747</c:v>
                </c:pt>
                <c:pt idx="7">
                  <c:v>0.24625383098617329</c:v>
                </c:pt>
                <c:pt idx="8">
                  <c:v>0.30242087694666125</c:v>
                </c:pt>
                <c:pt idx="9">
                  <c:v>0.35147895589774392</c:v>
                </c:pt>
                <c:pt idx="10">
                  <c:v>0.33854863677093372</c:v>
                </c:pt>
                <c:pt idx="11">
                  <c:v>0.35130313749582992</c:v>
                </c:pt>
                <c:pt idx="12">
                  <c:v>0.28799842216784616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96F-43B5-A75C-D41BBA5B4E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.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  <c:majorUnit val="0.30000000000000004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 G2T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'PZT_N G2T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 G2T Gain'!$B$13:$N$13</c:f>
              <c:numCache>
                <c:formatCode>0.00</c:formatCode>
                <c:ptCount val="13"/>
                <c:pt idx="0">
                  <c:v>1.9446080609585505</c:v>
                </c:pt>
                <c:pt idx="1">
                  <c:v>3.3554752873859663</c:v>
                </c:pt>
                <c:pt idx="2">
                  <c:v>2.9587014386070063</c:v>
                </c:pt>
                <c:pt idx="3">
                  <c:v>4.4196354872258441</c:v>
                </c:pt>
                <c:pt idx="4">
                  <c:v>3.2434973674647845</c:v>
                </c:pt>
                <c:pt idx="5">
                  <c:v>2.399114748783207</c:v>
                </c:pt>
                <c:pt idx="6">
                  <c:v>3.1028514299639847</c:v>
                </c:pt>
                <c:pt idx="7">
                  <c:v>3.4114146901804769</c:v>
                </c:pt>
                <c:pt idx="8">
                  <c:v>3.5191855042722602</c:v>
                </c:pt>
                <c:pt idx="9">
                  <c:v>3.9372509911600071</c:v>
                </c:pt>
                <c:pt idx="10">
                  <c:v>3.0258113633412349</c:v>
                </c:pt>
                <c:pt idx="11">
                  <c:v>2.9607848892895516</c:v>
                </c:pt>
                <c:pt idx="12">
                  <c:v>3.770526506305468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8C-4817-9E9A-26C236AE3183}"/>
            </c:ext>
          </c:extLst>
        </c:ser>
        <c:ser>
          <c:idx val="1"/>
          <c:order val="1"/>
          <c:tx>
            <c:strRef>
              <c:f>'PZT_N G2T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'PZT_N G2T Gain'!$B$23:$N$23</c:f>
              <c:numCache>
                <c:formatCode>0.00</c:formatCode>
                <c:ptCount val="13"/>
                <c:pt idx="0">
                  <c:v>2.2891560149460801</c:v>
                </c:pt>
                <c:pt idx="1">
                  <c:v>3.2518769349244865</c:v>
                </c:pt>
                <c:pt idx="2">
                  <c:v>2.998921403434589</c:v>
                </c:pt>
                <c:pt idx="3">
                  <c:v>3.2790501713117561</c:v>
                </c:pt>
                <c:pt idx="4">
                  <c:v>3.3143812724670965</c:v>
                </c:pt>
                <c:pt idx="5">
                  <c:v>3.4019872600508587</c:v>
                </c:pt>
                <c:pt idx="6">
                  <c:v>3.1512217090692483</c:v>
                </c:pt>
                <c:pt idx="7">
                  <c:v>3.2739966455632472</c:v>
                </c:pt>
                <c:pt idx="8">
                  <c:v>3.1587603596416831</c:v>
                </c:pt>
                <c:pt idx="9">
                  <c:v>3.4492363192903182</c:v>
                </c:pt>
                <c:pt idx="10">
                  <c:v>3.214004567100671</c:v>
                </c:pt>
                <c:pt idx="11">
                  <c:v>2.7904552022113434</c:v>
                </c:pt>
                <c:pt idx="12">
                  <c:v>3.1608405836960451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8C-4817-9E9A-26C236AE3183}"/>
            </c:ext>
          </c:extLst>
        </c:ser>
        <c:ser>
          <c:idx val="5"/>
          <c:order val="2"/>
          <c:tx>
            <c:strRef>
              <c:f>'PZT_N G2T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0C8C-4817-9E9A-26C236AE3183}"/>
              </c:ext>
            </c:extLst>
          </c:dPt>
          <c:val>
            <c:numRef>
              <c:f>'PZT_N G2T Gain'!$Q$13:$AC$13</c:f>
              <c:numCache>
                <c:formatCode>0.00</c:formatCode>
                <c:ptCount val="13"/>
                <c:pt idx="4">
                  <c:v>4.1518636870459433</c:v>
                </c:pt>
                <c:pt idx="5">
                  <c:v>5.4175891529641644</c:v>
                </c:pt>
                <c:pt idx="6">
                  <c:v>4.4003604734067103</c:v>
                </c:pt>
                <c:pt idx="9">
                  <c:v>2.608569411246648</c:v>
                </c:pt>
                <c:pt idx="10">
                  <c:v>2.7899955043887457</c:v>
                </c:pt>
                <c:pt idx="11">
                  <c:v>2.4218670634271735</c:v>
                </c:pt>
                <c:pt idx="12">
                  <c:v>2.5910223400961709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8C-4817-9E9A-26C236AE3183}"/>
            </c:ext>
          </c:extLst>
        </c:ser>
        <c:ser>
          <c:idx val="6"/>
          <c:order val="3"/>
          <c:tx>
            <c:strRef>
              <c:f>'PZT_N G2T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'PZT_N G2T Gain'!$Q$23:$AC$23</c:f>
              <c:numCache>
                <c:formatCode>0.00</c:formatCode>
                <c:ptCount val="13"/>
                <c:pt idx="4">
                  <c:v>2.9276993545926158</c:v>
                </c:pt>
                <c:pt idx="5">
                  <c:v>2.5830112761729525</c:v>
                </c:pt>
                <c:pt idx="6">
                  <c:v>2.8539073412318605</c:v>
                </c:pt>
                <c:pt idx="8">
                  <c:v>3.4627929445102681</c:v>
                </c:pt>
                <c:pt idx="9">
                  <c:v>2.4173951866507521</c:v>
                </c:pt>
                <c:pt idx="10">
                  <c:v>3.1070849673553704</c:v>
                </c:pt>
                <c:pt idx="11">
                  <c:v>3.5306026127455103</c:v>
                </c:pt>
                <c:pt idx="12">
                  <c:v>2.0927393645995025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C8C-4817-9E9A-26C236AE3183}"/>
            </c:ext>
          </c:extLst>
        </c:ser>
        <c:ser>
          <c:idx val="7"/>
          <c:order val="4"/>
          <c:tx>
            <c:strRef>
              <c:f>'PZT_N G2T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'PZT_N G2T Gain'!$AF$13:$AR$13</c:f>
              <c:numCache>
                <c:formatCode>0.00</c:formatCode>
                <c:ptCount val="13"/>
                <c:pt idx="0">
                  <c:v>4.983455394056314</c:v>
                </c:pt>
                <c:pt idx="1">
                  <c:v>6.7502172125803117</c:v>
                </c:pt>
                <c:pt idx="2">
                  <c:v>5.4561688210475419</c:v>
                </c:pt>
                <c:pt idx="3">
                  <c:v>4.2092857511364326</c:v>
                </c:pt>
                <c:pt idx="4">
                  <c:v>4.2902291536907144</c:v>
                </c:pt>
                <c:pt idx="5">
                  <c:v>4.1537898557829518</c:v>
                </c:pt>
                <c:pt idx="6">
                  <c:v>4.2552141032345432</c:v>
                </c:pt>
                <c:pt idx="7">
                  <c:v>5.0362181756364315</c:v>
                </c:pt>
                <c:pt idx="8">
                  <c:v>5.1804696682898914</c:v>
                </c:pt>
                <c:pt idx="9">
                  <c:v>4.0341588119360079</c:v>
                </c:pt>
                <c:pt idx="10">
                  <c:v>5.0289860529143917</c:v>
                </c:pt>
                <c:pt idx="11">
                  <c:v>5.1342435531901591</c:v>
                </c:pt>
                <c:pt idx="12">
                  <c:v>4.36910872136992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C8C-4817-9E9A-26C236AE3183}"/>
            </c:ext>
          </c:extLst>
        </c:ser>
        <c:ser>
          <c:idx val="8"/>
          <c:order val="5"/>
          <c:tx>
            <c:strRef>
              <c:f>'PZT_N G2T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'PZT_N G2T Gain'!$AF$23:$AR$23</c:f>
              <c:numCache>
                <c:formatCode>0.00</c:formatCode>
                <c:ptCount val="13"/>
                <c:pt idx="0">
                  <c:v>3.0113151223054149</c:v>
                </c:pt>
                <c:pt idx="1">
                  <c:v>3.4756531719463246</c:v>
                </c:pt>
                <c:pt idx="2">
                  <c:v>3.1143977936182736</c:v>
                </c:pt>
                <c:pt idx="3">
                  <c:v>3.4177052692951158</c:v>
                </c:pt>
                <c:pt idx="4">
                  <c:v>4.0192885076258715</c:v>
                </c:pt>
                <c:pt idx="5">
                  <c:v>5.0787710842412537</c:v>
                </c:pt>
                <c:pt idx="6">
                  <c:v>3.1108363938708607</c:v>
                </c:pt>
                <c:pt idx="7">
                  <c:v>5.248649309632758</c:v>
                </c:pt>
                <c:pt idx="8">
                  <c:v>4.1532469058017458</c:v>
                </c:pt>
                <c:pt idx="9">
                  <c:v>3.5136939294980349</c:v>
                </c:pt>
                <c:pt idx="10">
                  <c:v>3.7489837366915735</c:v>
                </c:pt>
                <c:pt idx="11">
                  <c:v>3.448506380406271</c:v>
                </c:pt>
                <c:pt idx="12">
                  <c:v>4.3675084956628201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C8C-4817-9E9A-26C236AE3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24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  <c:majorUnit val="4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 BT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'PZT_N BT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 BT Frequency'!$B$9:$N$9</c:f>
              <c:numCache>
                <c:formatCode>0.000</c:formatCode>
                <c:ptCount val="13"/>
                <c:pt idx="0">
                  <c:v>20125.745454545453</c:v>
                </c:pt>
                <c:pt idx="1">
                  <c:v>20149.599999999999</c:v>
                </c:pt>
                <c:pt idx="2">
                  <c:v>20177.942857142858</c:v>
                </c:pt>
                <c:pt idx="3">
                  <c:v>20033.075862068967</c:v>
                </c:pt>
                <c:pt idx="4">
                  <c:v>20107.227586206896</c:v>
                </c:pt>
                <c:pt idx="5">
                  <c:v>20025.439999999999</c:v>
                </c:pt>
                <c:pt idx="6">
                  <c:v>20059.072463768116</c:v>
                </c:pt>
                <c:pt idx="7">
                  <c:v>19952.645161290322</c:v>
                </c:pt>
                <c:pt idx="8">
                  <c:v>19977.381818181817</c:v>
                </c:pt>
                <c:pt idx="9">
                  <c:v>19978.870588235295</c:v>
                </c:pt>
                <c:pt idx="10">
                  <c:v>20016.557575757575</c:v>
                </c:pt>
                <c:pt idx="11">
                  <c:v>20050.247619047619</c:v>
                </c:pt>
                <c:pt idx="12">
                  <c:v>19918.742857142857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39-4529-BE11-28B32A980514}"/>
            </c:ext>
          </c:extLst>
        </c:ser>
        <c:ser>
          <c:idx val="1"/>
          <c:order val="1"/>
          <c:tx>
            <c:strRef>
              <c:f>'PZT_N BT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'PZT_N BT Frequency'!$B$19:$N$19</c:f>
              <c:numCache>
                <c:formatCode>0.000</c:formatCode>
                <c:ptCount val="13"/>
                <c:pt idx="0">
                  <c:v>20075.709090909091</c:v>
                </c:pt>
                <c:pt idx="1">
                  <c:v>20008.8</c:v>
                </c:pt>
                <c:pt idx="2">
                  <c:v>20081.942857142858</c:v>
                </c:pt>
                <c:pt idx="3">
                  <c:v>19923.599999999999</c:v>
                </c:pt>
                <c:pt idx="4">
                  <c:v>19823.2</c:v>
                </c:pt>
                <c:pt idx="5">
                  <c:v>19835.127272727274</c:v>
                </c:pt>
                <c:pt idx="6">
                  <c:v>19862.442105263159</c:v>
                </c:pt>
                <c:pt idx="7">
                  <c:v>19832.373333333333</c:v>
                </c:pt>
                <c:pt idx="8">
                  <c:v>19717.189743589744</c:v>
                </c:pt>
                <c:pt idx="9">
                  <c:v>19697.155555555557</c:v>
                </c:pt>
                <c:pt idx="10">
                  <c:v>19760.232258064516</c:v>
                </c:pt>
                <c:pt idx="11">
                  <c:v>19855.352380952379</c:v>
                </c:pt>
                <c:pt idx="12">
                  <c:v>19571.04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39-4529-BE11-28B32A980514}"/>
            </c:ext>
          </c:extLst>
        </c:ser>
        <c:ser>
          <c:idx val="5"/>
          <c:order val="2"/>
          <c:tx>
            <c:strRef>
              <c:f>'PZT_N BT Frequency'!$P$7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6F39-4529-BE11-28B32A980514}"/>
              </c:ext>
            </c:extLst>
          </c:dPt>
          <c:val>
            <c:numRef>
              <c:f>'PZT_N BT Frequency'!$Q$9:$AC$9</c:f>
              <c:numCache>
                <c:formatCode>0.000</c:formatCode>
                <c:ptCount val="13"/>
                <c:pt idx="4">
                  <c:v>20034.400000000001</c:v>
                </c:pt>
                <c:pt idx="5">
                  <c:v>20028</c:v>
                </c:pt>
                <c:pt idx="6">
                  <c:v>19989.599999999999</c:v>
                </c:pt>
                <c:pt idx="9">
                  <c:v>20085.599999999999</c:v>
                </c:pt>
                <c:pt idx="10">
                  <c:v>20129.028571428571</c:v>
                </c:pt>
                <c:pt idx="11">
                  <c:v>20068.533333333333</c:v>
                </c:pt>
                <c:pt idx="12">
                  <c:v>19998.560000000001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39-4529-BE11-28B32A980514}"/>
            </c:ext>
          </c:extLst>
        </c:ser>
        <c:ser>
          <c:idx val="6"/>
          <c:order val="3"/>
          <c:tx>
            <c:strRef>
              <c:f>'PZT_N BT Frequency'!$P$17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'PZT_N BT Frequency'!$Q$19:$AC$19</c:f>
              <c:numCache>
                <c:formatCode>0.000</c:formatCode>
                <c:ptCount val="13"/>
                <c:pt idx="4">
                  <c:v>20039.946666666667</c:v>
                </c:pt>
                <c:pt idx="5">
                  <c:v>20054.273684210526</c:v>
                </c:pt>
                <c:pt idx="6">
                  <c:v>20036.533333333333</c:v>
                </c:pt>
                <c:pt idx="8">
                  <c:v>20016</c:v>
                </c:pt>
                <c:pt idx="9">
                  <c:v>20039.733333333334</c:v>
                </c:pt>
                <c:pt idx="10">
                  <c:v>20079.626666666667</c:v>
                </c:pt>
                <c:pt idx="11">
                  <c:v>20120.63157894737</c:v>
                </c:pt>
                <c:pt idx="12">
                  <c:v>20062.133333333335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F39-4529-BE11-28B32A980514}"/>
            </c:ext>
          </c:extLst>
        </c:ser>
        <c:ser>
          <c:idx val="7"/>
          <c:order val="4"/>
          <c:tx>
            <c:strRef>
              <c:f>'PZT_N BT Frequency'!$AE$7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'PZT_N BT Frequency'!$AF$9:$AR$9</c:f>
              <c:numCache>
                <c:formatCode>0.000</c:formatCode>
                <c:ptCount val="13"/>
                <c:pt idx="0">
                  <c:v>20025.013333333332</c:v>
                </c:pt>
                <c:pt idx="1">
                  <c:v>20032.654545454545</c:v>
                </c:pt>
                <c:pt idx="2">
                  <c:v>20105.439999999999</c:v>
                </c:pt>
                <c:pt idx="3">
                  <c:v>20087.664516129033</c:v>
                </c:pt>
                <c:pt idx="4">
                  <c:v>19952.8</c:v>
                </c:pt>
                <c:pt idx="5">
                  <c:v>19877.599999999999</c:v>
                </c:pt>
                <c:pt idx="6">
                  <c:v>19919.2</c:v>
                </c:pt>
                <c:pt idx="7">
                  <c:v>19971.68</c:v>
                </c:pt>
                <c:pt idx="8">
                  <c:v>19920.114285714284</c:v>
                </c:pt>
                <c:pt idx="9">
                  <c:v>19852.152380952382</c:v>
                </c:pt>
                <c:pt idx="10">
                  <c:v>19962.080000000002</c:v>
                </c:pt>
                <c:pt idx="11">
                  <c:v>20071.37777777778</c:v>
                </c:pt>
                <c:pt idx="12">
                  <c:v>19904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F39-4529-BE11-28B32A980514}"/>
            </c:ext>
          </c:extLst>
        </c:ser>
        <c:ser>
          <c:idx val="8"/>
          <c:order val="5"/>
          <c:tx>
            <c:strRef>
              <c:f>'PZT_N BT Frequency'!$AE$17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'PZT_N BT Frequency'!$AF$19:$AR$19</c:f>
              <c:numCache>
                <c:formatCode>0.000</c:formatCode>
                <c:ptCount val="13"/>
                <c:pt idx="0">
                  <c:v>19799.2</c:v>
                </c:pt>
                <c:pt idx="1">
                  <c:v>19776.654545454545</c:v>
                </c:pt>
                <c:pt idx="2">
                  <c:v>19939.2</c:v>
                </c:pt>
                <c:pt idx="3">
                  <c:v>19690.305882352943</c:v>
                </c:pt>
                <c:pt idx="4">
                  <c:v>19757.82857142857</c:v>
                </c:pt>
                <c:pt idx="5">
                  <c:v>19745.415384615386</c:v>
                </c:pt>
                <c:pt idx="6">
                  <c:v>19714.678260869565</c:v>
                </c:pt>
                <c:pt idx="7">
                  <c:v>19681.028571428571</c:v>
                </c:pt>
                <c:pt idx="8">
                  <c:v>19630.89523809524</c:v>
                </c:pt>
                <c:pt idx="9">
                  <c:v>19761.221052631579</c:v>
                </c:pt>
                <c:pt idx="10">
                  <c:v>19742.133333333335</c:v>
                </c:pt>
                <c:pt idx="11">
                  <c:v>19897.013333333332</c:v>
                </c:pt>
                <c:pt idx="12">
                  <c:v>19620.96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F39-4529-BE11-28B32A980514}"/>
            </c:ext>
          </c:extLst>
        </c:ser>
        <c:ser>
          <c:idx val="3"/>
          <c:order val="6"/>
          <c:tx>
            <c:strRef>
              <c:f>'PZT_N BT Frequency'!$A$25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 BT Frequency'!$B$25:$N$25</c:f>
              <c:numCache>
                <c:formatCode>General</c:formatCode>
                <c:ptCount val="13"/>
                <c:pt idx="0">
                  <c:v>20475</c:v>
                </c:pt>
                <c:pt idx="1">
                  <c:v>20475</c:v>
                </c:pt>
                <c:pt idx="2">
                  <c:v>20475</c:v>
                </c:pt>
                <c:pt idx="3">
                  <c:v>20475</c:v>
                </c:pt>
                <c:pt idx="4">
                  <c:v>20475</c:v>
                </c:pt>
                <c:pt idx="5">
                  <c:v>20475</c:v>
                </c:pt>
                <c:pt idx="6">
                  <c:v>20475</c:v>
                </c:pt>
                <c:pt idx="7">
                  <c:v>20475</c:v>
                </c:pt>
                <c:pt idx="8">
                  <c:v>20475</c:v>
                </c:pt>
                <c:pt idx="9">
                  <c:v>20475</c:v>
                </c:pt>
                <c:pt idx="10">
                  <c:v>20475</c:v>
                </c:pt>
                <c:pt idx="11">
                  <c:v>20475</c:v>
                </c:pt>
                <c:pt idx="12">
                  <c:v>20475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F39-4529-BE11-28B32A980514}"/>
            </c:ext>
          </c:extLst>
        </c:ser>
        <c:ser>
          <c:idx val="4"/>
          <c:order val="7"/>
          <c:tx>
            <c:strRef>
              <c:f>'PZT_N BT Frequency'!$A$26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 BT Frequency'!$B$26:$N$26</c:f>
              <c:numCache>
                <c:formatCode>General</c:formatCode>
                <c:ptCount val="13"/>
                <c:pt idx="0">
                  <c:v>18844</c:v>
                </c:pt>
                <c:pt idx="1">
                  <c:v>18844</c:v>
                </c:pt>
                <c:pt idx="2">
                  <c:v>18844</c:v>
                </c:pt>
                <c:pt idx="3">
                  <c:v>18844</c:v>
                </c:pt>
                <c:pt idx="4">
                  <c:v>18844</c:v>
                </c:pt>
                <c:pt idx="5">
                  <c:v>18844</c:v>
                </c:pt>
                <c:pt idx="6">
                  <c:v>18844</c:v>
                </c:pt>
                <c:pt idx="7">
                  <c:v>18844</c:v>
                </c:pt>
                <c:pt idx="8">
                  <c:v>18844</c:v>
                </c:pt>
                <c:pt idx="9">
                  <c:v>18844</c:v>
                </c:pt>
                <c:pt idx="10">
                  <c:v>18844</c:v>
                </c:pt>
                <c:pt idx="11">
                  <c:v>18844</c:v>
                </c:pt>
                <c:pt idx="12">
                  <c:v>18844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F39-4529-BE11-28B32A980514}"/>
            </c:ext>
          </c:extLst>
        </c:ser>
        <c:ser>
          <c:idx val="2"/>
          <c:order val="8"/>
          <c:tx>
            <c:strRef>
              <c:f>'PZT_N BT Frequency'!$A$24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'PZT_N BT Frequency'!$B$24:$N$24</c:f>
              <c:numCache>
                <c:formatCode>General</c:formatCode>
                <c:ptCount val="13"/>
                <c:pt idx="0">
                  <c:v>19860</c:v>
                </c:pt>
                <c:pt idx="1">
                  <c:v>19860</c:v>
                </c:pt>
                <c:pt idx="2">
                  <c:v>19860</c:v>
                </c:pt>
                <c:pt idx="3">
                  <c:v>19860</c:v>
                </c:pt>
                <c:pt idx="4">
                  <c:v>19860</c:v>
                </c:pt>
                <c:pt idx="5">
                  <c:v>19860</c:v>
                </c:pt>
                <c:pt idx="6">
                  <c:v>19860</c:v>
                </c:pt>
                <c:pt idx="7">
                  <c:v>19860</c:v>
                </c:pt>
                <c:pt idx="8">
                  <c:v>19860</c:v>
                </c:pt>
                <c:pt idx="9">
                  <c:v>19860</c:v>
                </c:pt>
                <c:pt idx="10">
                  <c:v>19860</c:v>
                </c:pt>
                <c:pt idx="11">
                  <c:v>19860</c:v>
                </c:pt>
                <c:pt idx="12">
                  <c:v>19860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F39-4529-BE11-28B32A980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185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 BT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'PZT_N BT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 BT Frequency'!$B$10:$N$10</c:f>
              <c:numCache>
                <c:formatCode>0.000</c:formatCode>
                <c:ptCount val="13"/>
                <c:pt idx="0">
                  <c:v>121.60896220911823</c:v>
                </c:pt>
                <c:pt idx="1">
                  <c:v>137.80618801253237</c:v>
                </c:pt>
                <c:pt idx="2">
                  <c:v>93.817566680261876</c:v>
                </c:pt>
                <c:pt idx="3">
                  <c:v>141.99472225905185</c:v>
                </c:pt>
                <c:pt idx="4">
                  <c:v>114.64078831213445</c:v>
                </c:pt>
                <c:pt idx="5">
                  <c:v>122.67406166506997</c:v>
                </c:pt>
                <c:pt idx="6">
                  <c:v>133.23828091498174</c:v>
                </c:pt>
                <c:pt idx="7">
                  <c:v>128.91836448101873</c:v>
                </c:pt>
                <c:pt idx="8">
                  <c:v>143.84951216450756</c:v>
                </c:pt>
                <c:pt idx="9">
                  <c:v>170.72305600510714</c:v>
                </c:pt>
                <c:pt idx="10">
                  <c:v>163.09021712204711</c:v>
                </c:pt>
                <c:pt idx="11">
                  <c:v>123.84639204294633</c:v>
                </c:pt>
                <c:pt idx="12">
                  <c:v>168.19248015374291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4E-4EE7-A65C-00C184E87738}"/>
            </c:ext>
          </c:extLst>
        </c:ser>
        <c:ser>
          <c:idx val="1"/>
          <c:order val="1"/>
          <c:tx>
            <c:strRef>
              <c:f>'PZT_N BT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'PZT_N BT Frequency'!$B$20:$N$20</c:f>
              <c:numCache>
                <c:formatCode>0.000</c:formatCode>
                <c:ptCount val="13"/>
                <c:pt idx="0">
                  <c:v>139.19879704860324</c:v>
                </c:pt>
                <c:pt idx="1">
                  <c:v>135.42765729241671</c:v>
                </c:pt>
                <c:pt idx="2">
                  <c:v>94.664094335194065</c:v>
                </c:pt>
                <c:pt idx="3">
                  <c:v>244.56176182288155</c:v>
                </c:pt>
                <c:pt idx="4">
                  <c:v>121.73442021362835</c:v>
                </c:pt>
                <c:pt idx="5">
                  <c:v>102.1592666532799</c:v>
                </c:pt>
                <c:pt idx="6">
                  <c:v>156.5125696586471</c:v>
                </c:pt>
                <c:pt idx="7">
                  <c:v>173.40016746261404</c:v>
                </c:pt>
                <c:pt idx="8">
                  <c:v>162.7786426169047</c:v>
                </c:pt>
                <c:pt idx="9">
                  <c:v>111.22034208769097</c:v>
                </c:pt>
                <c:pt idx="10">
                  <c:v>129.96002479058453</c:v>
                </c:pt>
                <c:pt idx="11">
                  <c:v>125.37392729360299</c:v>
                </c:pt>
                <c:pt idx="12">
                  <c:v>138.37769925463655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4E-4EE7-A65C-00C184E87738}"/>
            </c:ext>
          </c:extLst>
        </c:ser>
        <c:ser>
          <c:idx val="5"/>
          <c:order val="2"/>
          <c:tx>
            <c:strRef>
              <c:f>'PZT_N BT Frequency'!$P$7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2E4E-4EE7-A65C-00C184E87738}"/>
              </c:ext>
            </c:extLst>
          </c:dPt>
          <c:val>
            <c:numRef>
              <c:f>'PZT_N BT Frequency'!$Q$10:$AC$10</c:f>
              <c:numCache>
                <c:formatCode>0.000</c:formatCode>
                <c:ptCount val="13"/>
                <c:pt idx="4">
                  <c:v>121.57430593841266</c:v>
                </c:pt>
                <c:pt idx="5">
                  <c:v>176.86368170080002</c:v>
                </c:pt>
                <c:pt idx="6">
                  <c:v>101.54013984626958</c:v>
                </c:pt>
                <c:pt idx="9">
                  <c:v>107.81365304906312</c:v>
                </c:pt>
                <c:pt idx="10">
                  <c:v>112.92513506020001</c:v>
                </c:pt>
                <c:pt idx="11">
                  <c:v>150.69003829201668</c:v>
                </c:pt>
                <c:pt idx="12">
                  <c:v>102.6537396799077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4E-4EE7-A65C-00C184E87738}"/>
            </c:ext>
          </c:extLst>
        </c:ser>
        <c:ser>
          <c:idx val="6"/>
          <c:order val="3"/>
          <c:tx>
            <c:strRef>
              <c:f>'PZT_N BT Frequency'!$P$17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'PZT_N BT Frequency'!$Q$20:$AC$20</c:f>
              <c:numCache>
                <c:formatCode>0.000</c:formatCode>
                <c:ptCount val="13"/>
                <c:pt idx="4">
                  <c:v>90.627824218186561</c:v>
                </c:pt>
                <c:pt idx="5">
                  <c:v>104.78696139709081</c:v>
                </c:pt>
                <c:pt idx="6">
                  <c:v>64.531129438951126</c:v>
                </c:pt>
                <c:pt idx="8">
                  <c:v>82.00030873668338</c:v>
                </c:pt>
                <c:pt idx="9">
                  <c:v>83.42510602094994</c:v>
                </c:pt>
                <c:pt idx="10">
                  <c:v>77.298084542075685</c:v>
                </c:pt>
                <c:pt idx="11">
                  <c:v>89.720731330384993</c:v>
                </c:pt>
                <c:pt idx="12">
                  <c:v>133.95171914933778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E4E-4EE7-A65C-00C184E87738}"/>
            </c:ext>
          </c:extLst>
        </c:ser>
        <c:ser>
          <c:idx val="7"/>
          <c:order val="4"/>
          <c:tx>
            <c:strRef>
              <c:f>'PZT_N BT Frequency'!$AE$7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'PZT_N BT Frequency'!$AF$10:$AR$10</c:f>
              <c:numCache>
                <c:formatCode>0.000</c:formatCode>
                <c:ptCount val="13"/>
                <c:pt idx="0">
                  <c:v>120.55922547381778</c:v>
                </c:pt>
                <c:pt idx="1">
                  <c:v>153.39470006077141</c:v>
                </c:pt>
                <c:pt idx="2">
                  <c:v>149.12809998146435</c:v>
                </c:pt>
                <c:pt idx="3">
                  <c:v>129.34757752134735</c:v>
                </c:pt>
                <c:pt idx="4">
                  <c:v>107.48477227582724</c:v>
                </c:pt>
                <c:pt idx="5">
                  <c:v>123.4009211544716</c:v>
                </c:pt>
                <c:pt idx="6">
                  <c:v>117.44003297231252</c:v>
                </c:pt>
                <c:pt idx="7">
                  <c:v>137.98749425737304</c:v>
                </c:pt>
                <c:pt idx="8">
                  <c:v>125.76957825001566</c:v>
                </c:pt>
                <c:pt idx="9">
                  <c:v>142.08115103648848</c:v>
                </c:pt>
                <c:pt idx="10">
                  <c:v>124.92803479424076</c:v>
                </c:pt>
                <c:pt idx="11">
                  <c:v>129.65396058335239</c:v>
                </c:pt>
                <c:pt idx="12">
                  <c:v>183.74666103915462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E4E-4EE7-A65C-00C184E87738}"/>
            </c:ext>
          </c:extLst>
        </c:ser>
        <c:ser>
          <c:idx val="8"/>
          <c:order val="5"/>
          <c:tx>
            <c:strRef>
              <c:f>'PZT_N BT Frequency'!$AE$17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'PZT_N BT Frequency'!$AF$20:$AR$20</c:f>
              <c:numCache>
                <c:formatCode>0.000</c:formatCode>
                <c:ptCount val="13"/>
                <c:pt idx="0">
                  <c:v>109.33242770027316</c:v>
                </c:pt>
                <c:pt idx="1">
                  <c:v>132.14305073890901</c:v>
                </c:pt>
                <c:pt idx="2">
                  <c:v>134.80397394886052</c:v>
                </c:pt>
                <c:pt idx="3">
                  <c:v>160.34293780232801</c:v>
                </c:pt>
                <c:pt idx="4">
                  <c:v>129.68579324252946</c:v>
                </c:pt>
                <c:pt idx="5">
                  <c:v>126.05639763461184</c:v>
                </c:pt>
                <c:pt idx="6">
                  <c:v>153.37853344997362</c:v>
                </c:pt>
                <c:pt idx="7">
                  <c:v>131.72951771911008</c:v>
                </c:pt>
                <c:pt idx="8">
                  <c:v>131.5429093350798</c:v>
                </c:pt>
                <c:pt idx="9">
                  <c:v>118.23247735291626</c:v>
                </c:pt>
                <c:pt idx="10">
                  <c:v>170.73872352724126</c:v>
                </c:pt>
                <c:pt idx="11">
                  <c:v>120.90307636232363</c:v>
                </c:pt>
                <c:pt idx="12">
                  <c:v>153.33671128280724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E4E-4EE7-A65C-00C184E877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6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 BT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'PZT_N BT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 BT Frequency'!$B$13:$N$13</c:f>
              <c:numCache>
                <c:formatCode>0.00</c:formatCode>
                <c:ptCount val="13"/>
                <c:pt idx="0">
                  <c:v>0.957315807185248</c:v>
                </c:pt>
                <c:pt idx="1">
                  <c:v>0.7870957627592382</c:v>
                </c:pt>
                <c:pt idx="2">
                  <c:v>1.0554425053094005</c:v>
                </c:pt>
                <c:pt idx="3">
                  <c:v>1.0374191634268333</c:v>
                </c:pt>
                <c:pt idx="4">
                  <c:v>1.0693471878780274</c:v>
                </c:pt>
                <c:pt idx="5">
                  <c:v>1.2215567928489222</c:v>
                </c:pt>
                <c:pt idx="6">
                  <c:v>1.0405606491257666</c:v>
                </c:pt>
                <c:pt idx="7">
                  <c:v>1.3506088156705474</c:v>
                </c:pt>
                <c:pt idx="8">
                  <c:v>1.1530989905828406</c:v>
                </c:pt>
                <c:pt idx="9">
                  <c:v>0.96868269850609834</c:v>
                </c:pt>
                <c:pt idx="10">
                  <c:v>0.93699146466758632</c:v>
                </c:pt>
                <c:pt idx="11">
                  <c:v>1.143223671263913</c:v>
                </c:pt>
                <c:pt idx="12">
                  <c:v>1.1024217459042049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C3-46F5-9857-BB80948306B7}"/>
            </c:ext>
          </c:extLst>
        </c:ser>
        <c:ser>
          <c:idx val="1"/>
          <c:order val="1"/>
          <c:tx>
            <c:strRef>
              <c:f>'PZT_N BT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'PZT_N BT Frequency'!$B$23:$N$23</c:f>
              <c:numCache>
                <c:formatCode>0.00</c:formatCode>
                <c:ptCount val="13"/>
                <c:pt idx="0">
                  <c:v>0.95616465457310607</c:v>
                </c:pt>
                <c:pt idx="1">
                  <c:v>1.1474760998372664</c:v>
                </c:pt>
                <c:pt idx="2">
                  <c:v>1.3840416320376425</c:v>
                </c:pt>
                <c:pt idx="3">
                  <c:v>0.75154839673224783</c:v>
                </c:pt>
                <c:pt idx="4">
                  <c:v>1.7847595305041186</c:v>
                </c:pt>
                <c:pt idx="5">
                  <c:v>2.0878273315606362</c:v>
                </c:pt>
                <c:pt idx="6">
                  <c:v>1.3045978694082443</c:v>
                </c:pt>
                <c:pt idx="7">
                  <c:v>1.2353441869372677</c:v>
                </c:pt>
                <c:pt idx="8">
                  <c:v>1.5518216317721365</c:v>
                </c:pt>
                <c:pt idx="9">
                  <c:v>2.3312415392235728</c:v>
                </c:pt>
                <c:pt idx="10">
                  <c:v>1.8333015430122948</c:v>
                </c:pt>
                <c:pt idx="11">
                  <c:v>1.6474653925892111</c:v>
                </c:pt>
                <c:pt idx="12">
                  <c:v>1.751341928446948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C3-46F5-9857-BB80948306B7}"/>
            </c:ext>
          </c:extLst>
        </c:ser>
        <c:ser>
          <c:idx val="5"/>
          <c:order val="2"/>
          <c:tx>
            <c:strRef>
              <c:f>'PZT_N BT Frequency'!$P$7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16C3-46F5-9857-BB80948306B7}"/>
              </c:ext>
            </c:extLst>
          </c:dPt>
          <c:val>
            <c:numRef>
              <c:f>'PZT_N BT Frequency'!$Q$13:$AC$13</c:f>
              <c:numCache>
                <c:formatCode>0.00</c:formatCode>
                <c:ptCount val="13"/>
                <c:pt idx="4">
                  <c:v>1.2080403464615801</c:v>
                </c:pt>
                <c:pt idx="5">
                  <c:v>0.84245673598530557</c:v>
                </c:pt>
                <c:pt idx="6">
                  <c:v>1.5934585105453227</c:v>
                </c:pt>
                <c:pt idx="9">
                  <c:v>1.203929153026027</c:v>
                </c:pt>
                <c:pt idx="10">
                  <c:v>1.0212412804494848</c:v>
                </c:pt>
                <c:pt idx="11">
                  <c:v>0.89912306363828853</c:v>
                </c:pt>
                <c:pt idx="12">
                  <c:v>1.5470779128801406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C3-46F5-9857-BB80948306B7}"/>
            </c:ext>
          </c:extLst>
        </c:ser>
        <c:ser>
          <c:idx val="6"/>
          <c:order val="3"/>
          <c:tx>
            <c:strRef>
              <c:f>'PZT_N BT Frequency'!$P$17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'PZT_N BT Frequency'!$Q$23:$AC$23</c:f>
              <c:numCache>
                <c:formatCode>0.00</c:formatCode>
                <c:ptCount val="13"/>
                <c:pt idx="4">
                  <c:v>1.6001463019640341</c:v>
                </c:pt>
                <c:pt idx="5">
                  <c:v>1.3383545375622614</c:v>
                </c:pt>
                <c:pt idx="6">
                  <c:v>2.2648845111850147</c:v>
                </c:pt>
                <c:pt idx="8">
                  <c:v>1.8658466334719352</c:v>
                </c:pt>
                <c:pt idx="9">
                  <c:v>1.7391513875026265</c:v>
                </c:pt>
                <c:pt idx="10">
                  <c:v>1.7049725344665314</c:v>
                </c:pt>
                <c:pt idx="11">
                  <c:v>1.316560902547387</c:v>
                </c:pt>
                <c:pt idx="12">
                  <c:v>1.027401686937603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6C3-46F5-9857-BB80948306B7}"/>
            </c:ext>
          </c:extLst>
        </c:ser>
        <c:ser>
          <c:idx val="7"/>
          <c:order val="4"/>
          <c:tx>
            <c:strRef>
              <c:f>'PZT_N BT Frequency'!$AE$7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'PZT_N BT Frequency'!$AF$13:$AR$13</c:f>
              <c:numCache>
                <c:formatCode>0.00</c:formatCode>
                <c:ptCount val="13"/>
                <c:pt idx="0">
                  <c:v>1.2441648904598419</c:v>
                </c:pt>
                <c:pt idx="1">
                  <c:v>0.96123584967452846</c:v>
                </c:pt>
                <c:pt idx="2">
                  <c:v>0.82604597444732686</c:v>
                </c:pt>
                <c:pt idx="3">
                  <c:v>0.99817739482349965</c:v>
                </c:pt>
                <c:pt idx="4">
                  <c:v>1.619454207150175</c:v>
                </c:pt>
                <c:pt idx="5">
                  <c:v>1.6137102662634211</c:v>
                </c:pt>
                <c:pt idx="6">
                  <c:v>1.5775426996886539</c:v>
                </c:pt>
                <c:pt idx="7">
                  <c:v>1.2158589750198949</c:v>
                </c:pt>
                <c:pt idx="8">
                  <c:v>1.4706410511628023</c:v>
                </c:pt>
                <c:pt idx="9">
                  <c:v>1.4612485294587303</c:v>
                </c:pt>
                <c:pt idx="10">
                  <c:v>1.3685745846793287</c:v>
                </c:pt>
                <c:pt idx="11">
                  <c:v>1.0376909439202679</c:v>
                </c:pt>
                <c:pt idx="12">
                  <c:v>1.0358464869888173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6C3-46F5-9857-BB80948306B7}"/>
            </c:ext>
          </c:extLst>
        </c:ser>
        <c:ser>
          <c:idx val="8"/>
          <c:order val="5"/>
          <c:tx>
            <c:strRef>
              <c:f>'PZT_N BT Frequency'!$AE$17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'PZT_N BT Frequency'!$AF$23:$AR$23</c:f>
              <c:numCache>
                <c:formatCode>0.00</c:formatCode>
                <c:ptCount val="13"/>
                <c:pt idx="0">
                  <c:v>2.0603829202825215</c:v>
                </c:pt>
                <c:pt idx="1">
                  <c:v>1.7615895567732391</c:v>
                </c:pt>
                <c:pt idx="2">
                  <c:v>1.3248867579212003</c:v>
                </c:pt>
                <c:pt idx="3">
                  <c:v>1.6312829830074049</c:v>
                </c:pt>
                <c:pt idx="4">
                  <c:v>1.8433564454517777</c:v>
                </c:pt>
                <c:pt idx="5">
                  <c:v>1.9292544952759805</c:v>
                </c:pt>
                <c:pt idx="6">
                  <c:v>1.6523862499494295</c:v>
                </c:pt>
                <c:pt idx="7">
                  <c:v>2.0090952084215292</c:v>
                </c:pt>
                <c:pt idx="8">
                  <c:v>1.9940140751354325</c:v>
                </c:pt>
                <c:pt idx="9">
                  <c:v>2.0123600648177145</c:v>
                </c:pt>
                <c:pt idx="10">
                  <c:v>1.4307761229684501</c:v>
                </c:pt>
                <c:pt idx="11">
                  <c:v>1.5935262196707909</c:v>
                </c:pt>
                <c:pt idx="12">
                  <c:v>1.689006269274963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6C3-46F5-9857-BB80948306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8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 BT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'PZT_N BT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 BT Gain '!$B$9:$N$9</c:f>
              <c:numCache>
                <c:formatCode>0.000</c:formatCode>
                <c:ptCount val="13"/>
                <c:pt idx="0">
                  <c:v>9.2379212121212095</c:v>
                </c:pt>
                <c:pt idx="1">
                  <c:v>9.0539400000000008</c:v>
                </c:pt>
                <c:pt idx="2">
                  <c:v>9.4536428571428548</c:v>
                </c:pt>
                <c:pt idx="3">
                  <c:v>9.2908482758620625</c:v>
                </c:pt>
                <c:pt idx="4">
                  <c:v>9.5117448275862078</c:v>
                </c:pt>
                <c:pt idx="5">
                  <c:v>9.525280000000004</c:v>
                </c:pt>
                <c:pt idx="6">
                  <c:v>9.4167565217391296</c:v>
                </c:pt>
                <c:pt idx="7">
                  <c:v>9.4439161290322602</c:v>
                </c:pt>
                <c:pt idx="8">
                  <c:v>9.3633745454545441</c:v>
                </c:pt>
                <c:pt idx="9">
                  <c:v>9.1121411764705869</c:v>
                </c:pt>
                <c:pt idx="10">
                  <c:v>9.6474060606060608</c:v>
                </c:pt>
                <c:pt idx="11">
                  <c:v>9.6247142857142887</c:v>
                </c:pt>
                <c:pt idx="12">
                  <c:v>9.0156071428571423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37-4E99-8791-5F84C2480C3C}"/>
            </c:ext>
          </c:extLst>
        </c:ser>
        <c:ser>
          <c:idx val="1"/>
          <c:order val="1"/>
          <c:tx>
            <c:strRef>
              <c:f>'PZT_N BT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'PZT_N BT Gain '!$B$19:$N$19</c:f>
              <c:numCache>
                <c:formatCode>0.000</c:formatCode>
                <c:ptCount val="13"/>
                <c:pt idx="0">
                  <c:v>9.5466121212121191</c:v>
                </c:pt>
                <c:pt idx="1">
                  <c:v>9.6132785714285749</c:v>
                </c:pt>
                <c:pt idx="2">
                  <c:v>9.7805428571428585</c:v>
                </c:pt>
                <c:pt idx="3">
                  <c:v>9.2522312500000048</c:v>
                </c:pt>
                <c:pt idx="4">
                  <c:v>9.7473357142857164</c:v>
                </c:pt>
                <c:pt idx="5">
                  <c:v>9.4235181818181815</c:v>
                </c:pt>
                <c:pt idx="6">
                  <c:v>9.7906894736842123</c:v>
                </c:pt>
                <c:pt idx="7">
                  <c:v>9.6387733333333383</c:v>
                </c:pt>
                <c:pt idx="8">
                  <c:v>9.8195179487179534</c:v>
                </c:pt>
                <c:pt idx="9">
                  <c:v>9.9250444444444437</c:v>
                </c:pt>
                <c:pt idx="10">
                  <c:v>10.023948387096775</c:v>
                </c:pt>
                <c:pt idx="11">
                  <c:v>10.371647619047613</c:v>
                </c:pt>
                <c:pt idx="12">
                  <c:v>9.6040399999999977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37-4E99-8791-5F84C2480C3C}"/>
            </c:ext>
          </c:extLst>
        </c:ser>
        <c:ser>
          <c:idx val="5"/>
          <c:order val="2"/>
          <c:tx>
            <c:strRef>
              <c:f>'PZT_N BT Gain 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1037-4E99-8791-5F84C2480C3C}"/>
              </c:ext>
            </c:extLst>
          </c:dPt>
          <c:val>
            <c:numRef>
              <c:f>'PZT_N BT Gain '!$Q$9:$AC$9</c:f>
              <c:numCache>
                <c:formatCode>0.000</c:formatCode>
                <c:ptCount val="13"/>
                <c:pt idx="4">
                  <c:v>9.0200999999999976</c:v>
                </c:pt>
                <c:pt idx="5">
                  <c:v>8.542294117647053</c:v>
                </c:pt>
                <c:pt idx="6">
                  <c:v>8.9831538461538454</c:v>
                </c:pt>
                <c:pt idx="9">
                  <c:v>9.3268666666666658</c:v>
                </c:pt>
                <c:pt idx="10">
                  <c:v>9.5341714285714279</c:v>
                </c:pt>
                <c:pt idx="11">
                  <c:v>9.0260222222222239</c:v>
                </c:pt>
                <c:pt idx="12">
                  <c:v>9.1814666666666653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37-4E99-8791-5F84C2480C3C}"/>
            </c:ext>
          </c:extLst>
        </c:ser>
        <c:ser>
          <c:idx val="6"/>
          <c:order val="3"/>
          <c:tx>
            <c:strRef>
              <c:f>'PZT_N BT Gain 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'PZT_N BT Gain '!$Q$19:$AC$19</c:f>
              <c:numCache>
                <c:formatCode>0.000</c:formatCode>
                <c:ptCount val="13"/>
                <c:pt idx="4">
                  <c:v>9.1826799999999995</c:v>
                </c:pt>
                <c:pt idx="5">
                  <c:v>9.3811789473684168</c:v>
                </c:pt>
                <c:pt idx="6">
                  <c:v>9.6004666666666676</c:v>
                </c:pt>
                <c:pt idx="8">
                  <c:v>9.5205749999999991</c:v>
                </c:pt>
                <c:pt idx="9">
                  <c:v>9.6237777777777787</c:v>
                </c:pt>
                <c:pt idx="10">
                  <c:v>9.3933866666666717</c:v>
                </c:pt>
                <c:pt idx="11">
                  <c:v>9.7028631578947362</c:v>
                </c:pt>
                <c:pt idx="12">
                  <c:v>9.6031466666666621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37-4E99-8791-5F84C2480C3C}"/>
            </c:ext>
          </c:extLst>
        </c:ser>
        <c:ser>
          <c:idx val="7"/>
          <c:order val="4"/>
          <c:tx>
            <c:strRef>
              <c:f>'PZT_N BT Gain 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'PZT_N BT Gain '!$AF$9:$AR$9</c:f>
              <c:numCache>
                <c:formatCode>0.000</c:formatCode>
                <c:ptCount val="13"/>
                <c:pt idx="0">
                  <c:v>9.3534266666666692</c:v>
                </c:pt>
                <c:pt idx="1">
                  <c:v>9.6417090909090906</c:v>
                </c:pt>
                <c:pt idx="2">
                  <c:v>9.6228000000000016</c:v>
                </c:pt>
                <c:pt idx="3">
                  <c:v>9.3539419354838742</c:v>
                </c:pt>
                <c:pt idx="4">
                  <c:v>9.4624333333333333</c:v>
                </c:pt>
                <c:pt idx="5">
                  <c:v>9.6492249999999977</c:v>
                </c:pt>
                <c:pt idx="6">
                  <c:v>9.2530250000000009</c:v>
                </c:pt>
                <c:pt idx="7">
                  <c:v>8.6155199999999983</c:v>
                </c:pt>
                <c:pt idx="8">
                  <c:v>9.0554761904761936</c:v>
                </c:pt>
                <c:pt idx="9">
                  <c:v>9.0500095238095248</c:v>
                </c:pt>
                <c:pt idx="10">
                  <c:v>8.8585400000000014</c:v>
                </c:pt>
                <c:pt idx="11">
                  <c:v>9.6970888888888869</c:v>
                </c:pt>
                <c:pt idx="12">
                  <c:v>9.1413624999999996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37-4E99-8791-5F84C2480C3C}"/>
            </c:ext>
          </c:extLst>
        </c:ser>
        <c:ser>
          <c:idx val="8"/>
          <c:order val="5"/>
          <c:tx>
            <c:strRef>
              <c:f>'PZT_N BT Gain 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'PZT_N BT Gain '!$AF$19:$AR$19</c:f>
              <c:numCache>
                <c:formatCode>0.000</c:formatCode>
                <c:ptCount val="13"/>
                <c:pt idx="0">
                  <c:v>9.4456124999999975</c:v>
                </c:pt>
                <c:pt idx="1">
                  <c:v>9.0583090909090913</c:v>
                </c:pt>
                <c:pt idx="2">
                  <c:v>9.9263500000000011</c:v>
                </c:pt>
                <c:pt idx="3">
                  <c:v>9.3145764705882392</c:v>
                </c:pt>
                <c:pt idx="4">
                  <c:v>9.8942428571428511</c:v>
                </c:pt>
                <c:pt idx="5">
                  <c:v>9.1067384615384608</c:v>
                </c:pt>
                <c:pt idx="6">
                  <c:v>9.7956260869565224</c:v>
                </c:pt>
                <c:pt idx="7">
                  <c:v>9.4372428571428575</c:v>
                </c:pt>
                <c:pt idx="8">
                  <c:v>9.1720952380952401</c:v>
                </c:pt>
                <c:pt idx="9">
                  <c:v>9.1393789473684279</c:v>
                </c:pt>
                <c:pt idx="10">
                  <c:v>9.3067866666666674</c:v>
                </c:pt>
                <c:pt idx="11">
                  <c:v>9.4199066666666695</c:v>
                </c:pt>
                <c:pt idx="12">
                  <c:v>9.0650133333333365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37-4E99-8791-5F84C2480C3C}"/>
            </c:ext>
          </c:extLst>
        </c:ser>
        <c:ser>
          <c:idx val="3"/>
          <c:order val="6"/>
          <c:tx>
            <c:strRef>
              <c:f>'PZT_N BT Gain 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 BT Gain '!$B$25:$N$25</c:f>
              <c:numCache>
                <c:formatCode>General</c:formatCode>
                <c:ptCount val="13"/>
                <c:pt idx="0">
                  <c:v>16.899999999999999</c:v>
                </c:pt>
                <c:pt idx="1">
                  <c:v>16.899999999999999</c:v>
                </c:pt>
                <c:pt idx="2">
                  <c:v>16.899999999999999</c:v>
                </c:pt>
                <c:pt idx="3">
                  <c:v>16.899999999999999</c:v>
                </c:pt>
                <c:pt idx="4">
                  <c:v>16.899999999999999</c:v>
                </c:pt>
                <c:pt idx="5">
                  <c:v>16.899999999999999</c:v>
                </c:pt>
                <c:pt idx="6">
                  <c:v>16.899999999999999</c:v>
                </c:pt>
                <c:pt idx="7">
                  <c:v>16.899999999999999</c:v>
                </c:pt>
                <c:pt idx="8">
                  <c:v>16.899999999999999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16.899999999999999</c:v>
                </c:pt>
                <c:pt idx="12">
                  <c:v>16.899999999999999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037-4E99-8791-5F84C2480C3C}"/>
            </c:ext>
          </c:extLst>
        </c:ser>
        <c:ser>
          <c:idx val="4"/>
          <c:order val="7"/>
          <c:tx>
            <c:strRef>
              <c:f>'PZT_N BT Gain 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 BT Gain 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037-4E99-8791-5F84C2480C3C}"/>
            </c:ext>
          </c:extLst>
        </c:ser>
        <c:ser>
          <c:idx val="2"/>
          <c:order val="8"/>
          <c:tx>
            <c:strRef>
              <c:f>'PZT_N BT Gain 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'PZT_N BT Gain 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037-4E99-8791-5F84C2480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 BT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'PZT_N BT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 BT Gain '!$B$10:$N$10</c:f>
              <c:numCache>
                <c:formatCode>0.000</c:formatCode>
                <c:ptCount val="13"/>
                <c:pt idx="0">
                  <c:v>0.68051109727227588</c:v>
                </c:pt>
                <c:pt idx="1">
                  <c:v>0.91793798144417027</c:v>
                </c:pt>
                <c:pt idx="2">
                  <c:v>0.85072017292961843</c:v>
                </c:pt>
                <c:pt idx="3">
                  <c:v>0.95732318741028843</c:v>
                </c:pt>
                <c:pt idx="4">
                  <c:v>0.68127601662157078</c:v>
                </c:pt>
                <c:pt idx="5">
                  <c:v>0.67621751178392553</c:v>
                </c:pt>
                <c:pt idx="6">
                  <c:v>0.8280840725697366</c:v>
                </c:pt>
                <c:pt idx="7">
                  <c:v>0.89363438552794372</c:v>
                </c:pt>
                <c:pt idx="8">
                  <c:v>0.92152889151119288</c:v>
                </c:pt>
                <c:pt idx="9">
                  <c:v>0.82762111722640386</c:v>
                </c:pt>
                <c:pt idx="10">
                  <c:v>0.8101313646636733</c:v>
                </c:pt>
                <c:pt idx="11">
                  <c:v>0.81224317209093178</c:v>
                </c:pt>
                <c:pt idx="12">
                  <c:v>0.87109594988465378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C4-47B1-8D53-67642970644E}"/>
            </c:ext>
          </c:extLst>
        </c:ser>
        <c:ser>
          <c:idx val="1"/>
          <c:order val="1"/>
          <c:tx>
            <c:strRef>
              <c:f>'PZT_N BT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'PZT_N BT Gain '!$B$20:$N$20</c:f>
              <c:numCache>
                <c:formatCode>0.000</c:formatCode>
                <c:ptCount val="13"/>
                <c:pt idx="0">
                  <c:v>0.78344591847124567</c:v>
                </c:pt>
                <c:pt idx="1">
                  <c:v>0.84942247047653663</c:v>
                </c:pt>
                <c:pt idx="2">
                  <c:v>0.99371407720072635</c:v>
                </c:pt>
                <c:pt idx="3">
                  <c:v>1.0451059903630255</c:v>
                </c:pt>
                <c:pt idx="4">
                  <c:v>1.1795403970850602</c:v>
                </c:pt>
                <c:pt idx="5">
                  <c:v>0.79897600441420735</c:v>
                </c:pt>
                <c:pt idx="6">
                  <c:v>0.97467167359946516</c:v>
                </c:pt>
                <c:pt idx="7">
                  <c:v>0.90788394837316444</c:v>
                </c:pt>
                <c:pt idx="8">
                  <c:v>1.0687084089385228</c:v>
                </c:pt>
                <c:pt idx="9">
                  <c:v>1.0912995319364303</c:v>
                </c:pt>
                <c:pt idx="10">
                  <c:v>0.93768497599243184</c:v>
                </c:pt>
                <c:pt idx="11">
                  <c:v>0.95833577818543558</c:v>
                </c:pt>
                <c:pt idx="12">
                  <c:v>1.0956240101164583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C4-47B1-8D53-67642970644E}"/>
            </c:ext>
          </c:extLst>
        </c:ser>
        <c:ser>
          <c:idx val="5"/>
          <c:order val="2"/>
          <c:tx>
            <c:strRef>
              <c:f>'PZT_N BT Gain 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B8C4-47B1-8D53-67642970644E}"/>
              </c:ext>
            </c:extLst>
          </c:dPt>
          <c:val>
            <c:numRef>
              <c:f>'PZT_N BT Gain '!$Q$10:$AC$10</c:f>
              <c:numCache>
                <c:formatCode>0.000</c:formatCode>
                <c:ptCount val="13"/>
                <c:pt idx="4">
                  <c:v>0.78336585171113904</c:v>
                </c:pt>
                <c:pt idx="5">
                  <c:v>0.77371900004873495</c:v>
                </c:pt>
                <c:pt idx="6">
                  <c:v>0.64428577778928064</c:v>
                </c:pt>
                <c:pt idx="9">
                  <c:v>0.89017560267826024</c:v>
                </c:pt>
                <c:pt idx="10">
                  <c:v>0.69125479208294816</c:v>
                </c:pt>
                <c:pt idx="11">
                  <c:v>0.87650053651544324</c:v>
                </c:pt>
                <c:pt idx="12">
                  <c:v>0.94932605302655304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C4-47B1-8D53-67642970644E}"/>
            </c:ext>
          </c:extLst>
        </c:ser>
        <c:ser>
          <c:idx val="6"/>
          <c:order val="3"/>
          <c:tx>
            <c:strRef>
              <c:f>'PZT_N BT Gain 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'PZT_N BT Gain '!$Q$20:$AC$20</c:f>
              <c:numCache>
                <c:formatCode>0.000</c:formatCode>
                <c:ptCount val="13"/>
                <c:pt idx="4">
                  <c:v>0.78434378080436551</c:v>
                </c:pt>
                <c:pt idx="5">
                  <c:v>0.6464469828839261</c:v>
                </c:pt>
                <c:pt idx="6">
                  <c:v>0.78572658518511818</c:v>
                </c:pt>
                <c:pt idx="8">
                  <c:v>0.78772815099716842</c:v>
                </c:pt>
                <c:pt idx="9">
                  <c:v>0.8292025243973371</c:v>
                </c:pt>
                <c:pt idx="10">
                  <c:v>0.76312161004109391</c:v>
                </c:pt>
                <c:pt idx="11">
                  <c:v>0.8677099673612183</c:v>
                </c:pt>
                <c:pt idx="12">
                  <c:v>1.1381655426705775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C4-47B1-8D53-67642970644E}"/>
            </c:ext>
          </c:extLst>
        </c:ser>
        <c:ser>
          <c:idx val="7"/>
          <c:order val="4"/>
          <c:tx>
            <c:strRef>
              <c:f>'PZT_N BT Gain 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'PZT_N BT Gain '!$AF$10:$AR$10</c:f>
              <c:numCache>
                <c:formatCode>0.000</c:formatCode>
                <c:ptCount val="13"/>
                <c:pt idx="0">
                  <c:v>0.71563974730860747</c:v>
                </c:pt>
                <c:pt idx="1">
                  <c:v>0.77182085507145515</c:v>
                </c:pt>
                <c:pt idx="2">
                  <c:v>0.7893506760597081</c:v>
                </c:pt>
                <c:pt idx="3">
                  <c:v>0.8136903367615268</c:v>
                </c:pt>
                <c:pt idx="4">
                  <c:v>0.97660958607614157</c:v>
                </c:pt>
                <c:pt idx="5">
                  <c:v>0.83576874299781756</c:v>
                </c:pt>
                <c:pt idx="6">
                  <c:v>0.96089284865515212</c:v>
                </c:pt>
                <c:pt idx="7">
                  <c:v>0.93382562371688016</c:v>
                </c:pt>
                <c:pt idx="8">
                  <c:v>0.99736511614771284</c:v>
                </c:pt>
                <c:pt idx="9">
                  <c:v>1.001699925273535</c:v>
                </c:pt>
                <c:pt idx="10">
                  <c:v>1.05432290313813</c:v>
                </c:pt>
                <c:pt idx="11">
                  <c:v>1.1551104595394319</c:v>
                </c:pt>
                <c:pt idx="12">
                  <c:v>1.1162843343125577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8C4-47B1-8D53-67642970644E}"/>
            </c:ext>
          </c:extLst>
        </c:ser>
        <c:ser>
          <c:idx val="8"/>
          <c:order val="5"/>
          <c:tx>
            <c:strRef>
              <c:f>'PZT_N BT Gain 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'PZT_N BT Gain '!$AF$20:$AR$20</c:f>
              <c:numCache>
                <c:formatCode>0.000</c:formatCode>
                <c:ptCount val="13"/>
                <c:pt idx="0">
                  <c:v>0.78268642368221486</c:v>
                </c:pt>
                <c:pt idx="1">
                  <c:v>0.7648812997410791</c:v>
                </c:pt>
                <c:pt idx="2">
                  <c:v>0.86851527755231339</c:v>
                </c:pt>
                <c:pt idx="3">
                  <c:v>0.90858223382930636</c:v>
                </c:pt>
                <c:pt idx="4">
                  <c:v>0.87719458016450325</c:v>
                </c:pt>
                <c:pt idx="5">
                  <c:v>1.0380279722405716</c:v>
                </c:pt>
                <c:pt idx="6">
                  <c:v>0.87653677038662614</c:v>
                </c:pt>
                <c:pt idx="7">
                  <c:v>1.0546956348609071</c:v>
                </c:pt>
                <c:pt idx="8">
                  <c:v>0.8209897582492629</c:v>
                </c:pt>
                <c:pt idx="9">
                  <c:v>0.68130088611744222</c:v>
                </c:pt>
                <c:pt idx="10">
                  <c:v>1.1260631528223055</c:v>
                </c:pt>
                <c:pt idx="11">
                  <c:v>1.0837885898030561</c:v>
                </c:pt>
                <c:pt idx="12">
                  <c:v>0.88637210009105083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8C4-47B1-8D53-676429706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3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  <c:majorUnit val="0.60000000000000009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 BT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'PZT_N BT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 BT Gain '!$B$13:$N$13</c:f>
              <c:numCache>
                <c:formatCode>0.00</c:formatCode>
                <c:ptCount val="13"/>
                <c:pt idx="0">
                  <c:v>3.7531000932441581</c:v>
                </c:pt>
                <c:pt idx="1">
                  <c:v>2.8491612572982969</c:v>
                </c:pt>
                <c:pt idx="2">
                  <c:v>2.9176680259871981</c:v>
                </c:pt>
                <c:pt idx="3">
                  <c:v>2.6494541669958926</c:v>
                </c:pt>
                <c:pt idx="4">
                  <c:v>3.6149103506544225</c:v>
                </c:pt>
                <c:pt idx="5">
                  <c:v>3.63528000556349</c:v>
                </c:pt>
                <c:pt idx="6">
                  <c:v>3.0122720329747166</c:v>
                </c:pt>
                <c:pt idx="7">
                  <c:v>2.7811835920506471</c:v>
                </c:pt>
                <c:pt idx="8">
                  <c:v>2.7261310068410061</c:v>
                </c:pt>
                <c:pt idx="9">
                  <c:v>3.1366441565389906</c:v>
                </c:pt>
                <c:pt idx="10">
                  <c:v>2.9841225986046753</c:v>
                </c:pt>
                <c:pt idx="11">
                  <c:v>2.9856763607533825</c:v>
                </c:pt>
                <c:pt idx="12">
                  <c:v>3.0170395726543742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53-4505-A518-749ECDA4E155}"/>
            </c:ext>
          </c:extLst>
        </c:ser>
        <c:ser>
          <c:idx val="1"/>
          <c:order val="1"/>
          <c:tx>
            <c:strRef>
              <c:f>'PZT_N BT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'PZT_N BT Gain '!$B$23:$N$23</c:f>
              <c:numCache>
                <c:formatCode>0.00</c:formatCode>
                <c:ptCount val="13"/>
                <c:pt idx="0">
                  <c:v>3.1286515573560365</c:v>
                </c:pt>
                <c:pt idx="1">
                  <c:v>2.8594806792602201</c:v>
                </c:pt>
                <c:pt idx="2">
                  <c:v>2.3881641967249827</c:v>
                </c:pt>
                <c:pt idx="3">
                  <c:v>2.4392322630496972</c:v>
                </c:pt>
                <c:pt idx="4">
                  <c:v>2.0213139240194198</c:v>
                </c:pt>
                <c:pt idx="5">
                  <c:v>3.1191933077987821</c:v>
                </c:pt>
                <c:pt idx="6">
                  <c:v>2.4313522590505046</c:v>
                </c:pt>
                <c:pt idx="7">
                  <c:v>2.6659892965681493</c:v>
                </c:pt>
                <c:pt idx="8">
                  <c:v>2.208423424032822</c:v>
                </c:pt>
                <c:pt idx="9">
                  <c:v>2.1304739140313482</c:v>
                </c:pt>
                <c:pt idx="10">
                  <c:v>2.4443360648657486</c:v>
                </c:pt>
                <c:pt idx="11">
                  <c:v>2.270725469978633</c:v>
                </c:pt>
                <c:pt idx="12">
                  <c:v>2.2197274285803221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53-4505-A518-749ECDA4E155}"/>
            </c:ext>
          </c:extLst>
        </c:ser>
        <c:ser>
          <c:idx val="5"/>
          <c:order val="2"/>
          <c:tx>
            <c:strRef>
              <c:f>'PZT_N BT Gain 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5853-4505-A518-749ECDA4E155}"/>
              </c:ext>
            </c:extLst>
          </c:dPt>
          <c:val>
            <c:numRef>
              <c:f>'PZT_N BT Gain '!$Q$13:$AC$13</c:f>
              <c:numCache>
                <c:formatCode>0.00</c:formatCode>
                <c:ptCount val="13"/>
                <c:pt idx="4">
                  <c:v>3.3530097432711266</c:v>
                </c:pt>
                <c:pt idx="5">
                  <c:v>3.6006637559745038</c:v>
                </c:pt>
                <c:pt idx="6">
                  <c:v>4.0959288702657179</c:v>
                </c:pt>
                <c:pt idx="9">
                  <c:v>2.8358200002142429</c:v>
                </c:pt>
                <c:pt idx="10">
                  <c:v>3.5519119991598784</c:v>
                </c:pt>
                <c:pt idx="11">
                  <c:v>2.994475359585834</c:v>
                </c:pt>
                <c:pt idx="12">
                  <c:v>2.7101799600273697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53-4505-A518-749ECDA4E155}"/>
            </c:ext>
          </c:extLst>
        </c:ser>
        <c:ser>
          <c:idx val="6"/>
          <c:order val="3"/>
          <c:tx>
            <c:strRef>
              <c:f>'PZT_N BT Gain 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'PZT_N BT Gain '!$Q$23:$AC$23</c:f>
              <c:numCache>
                <c:formatCode>0.00</c:formatCode>
                <c:ptCount val="13"/>
                <c:pt idx="4">
                  <c:v>3.2797353188188652</c:v>
                </c:pt>
                <c:pt idx="5">
                  <c:v>3.8769980378430282</c:v>
                </c:pt>
                <c:pt idx="6">
                  <c:v>3.0967232414625721</c:v>
                </c:pt>
                <c:pt idx="8">
                  <c:v>3.122661453979414</c:v>
                </c:pt>
                <c:pt idx="9">
                  <c:v>2.924987968615012</c:v>
                </c:pt>
                <c:pt idx="10">
                  <c:v>3.2789065484722668</c:v>
                </c:pt>
                <c:pt idx="11">
                  <c:v>2.7648012634115458</c:v>
                </c:pt>
                <c:pt idx="12">
                  <c:v>2.1370216838030109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853-4505-A518-749ECDA4E155}"/>
            </c:ext>
          </c:extLst>
        </c:ser>
        <c:ser>
          <c:idx val="7"/>
          <c:order val="4"/>
          <c:tx>
            <c:strRef>
              <c:f>'PZT_N BT Gain 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'PZT_N BT Gain '!$AF$13:$AR$13</c:f>
              <c:numCache>
                <c:formatCode>0.00</c:formatCode>
                <c:ptCount val="13"/>
                <c:pt idx="0">
                  <c:v>3.515070891331677</c:v>
                </c:pt>
                <c:pt idx="1">
                  <c:v>3.1347044940970297</c:v>
                </c:pt>
                <c:pt idx="2">
                  <c:v>3.0730743722703098</c:v>
                </c:pt>
                <c:pt idx="3">
                  <c:v>3.0912898611812216</c:v>
                </c:pt>
                <c:pt idx="4">
                  <c:v>2.5385670223142762</c:v>
                </c:pt>
                <c:pt idx="5">
                  <c:v>2.8918585676352722</c:v>
                </c:pt>
                <c:pt idx="6">
                  <c:v>2.6527324771270675</c:v>
                </c:pt>
                <c:pt idx="7">
                  <c:v>2.9571830791511573</c:v>
                </c:pt>
                <c:pt idx="8">
                  <c:v>2.6217492746698414</c:v>
                </c:pt>
                <c:pt idx="9">
                  <c:v>2.6122229083215283</c:v>
                </c:pt>
                <c:pt idx="10">
                  <c:v>2.5423773482377694</c:v>
                </c:pt>
                <c:pt idx="11">
                  <c:v>2.0785634400087507</c:v>
                </c:pt>
                <c:pt idx="12">
                  <c:v>2.3168044381744988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853-4505-A518-749ECDA4E155}"/>
            </c:ext>
          </c:extLst>
        </c:ser>
        <c:ser>
          <c:idx val="8"/>
          <c:order val="5"/>
          <c:tx>
            <c:strRef>
              <c:f>'PZT_N BT Gain 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'PZT_N BT Gain '!$AF$23:$AR$23</c:f>
              <c:numCache>
                <c:formatCode>0.00</c:formatCode>
                <c:ptCount val="13"/>
                <c:pt idx="0">
                  <c:v>3.1747015894863746</c:v>
                </c:pt>
                <c:pt idx="1">
                  <c:v>3.4173890387721628</c:v>
                </c:pt>
                <c:pt idx="2">
                  <c:v>2.6764641452838278</c:v>
                </c:pt>
                <c:pt idx="3">
                  <c:v>2.7828791007143328</c:v>
                </c:pt>
                <c:pt idx="4">
                  <c:v>2.6621828654190325</c:v>
                </c:pt>
                <c:pt idx="5">
                  <c:v>2.5025855907780827</c:v>
                </c:pt>
                <c:pt idx="6">
                  <c:v>2.7016831668529062</c:v>
                </c:pt>
                <c:pt idx="7">
                  <c:v>2.358581596494211</c:v>
                </c:pt>
                <c:pt idx="8">
                  <c:v>3.1376375016680247</c:v>
                </c:pt>
                <c:pt idx="9">
                  <c:v>3.7969621600706387</c:v>
                </c:pt>
                <c:pt idx="10">
                  <c:v>2.2477168396527021</c:v>
                </c:pt>
                <c:pt idx="11">
                  <c:v>2.3006003826793675</c:v>
                </c:pt>
                <c:pt idx="12">
                  <c:v>2.9464625770079436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853-4505-A518-749ECDA4E1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 1st Sway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'PZT_N 1st Sway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 1st Sway Frequency'!$B$9:$N$9</c:f>
              <c:numCache>
                <c:formatCode>0.000</c:formatCode>
                <c:ptCount val="13"/>
                <c:pt idx="0">
                  <c:v>25493.21212121212</c:v>
                </c:pt>
                <c:pt idx="1">
                  <c:v>25315.360000000001</c:v>
                </c:pt>
                <c:pt idx="2">
                  <c:v>25367.428571428572</c:v>
                </c:pt>
                <c:pt idx="3">
                  <c:v>25593.131034482758</c:v>
                </c:pt>
                <c:pt idx="4">
                  <c:v>25567.531034482759</c:v>
                </c:pt>
                <c:pt idx="5">
                  <c:v>25618.613333333335</c:v>
                </c:pt>
                <c:pt idx="6">
                  <c:v>25597.947826086958</c:v>
                </c:pt>
                <c:pt idx="7">
                  <c:v>25647.406451612904</c:v>
                </c:pt>
                <c:pt idx="8">
                  <c:v>25562.370909090911</c:v>
                </c:pt>
                <c:pt idx="9">
                  <c:v>25376.705882352941</c:v>
                </c:pt>
                <c:pt idx="10">
                  <c:v>25283.369696969698</c:v>
                </c:pt>
                <c:pt idx="11">
                  <c:v>25295.047619047618</c:v>
                </c:pt>
                <c:pt idx="12">
                  <c:v>25142.514285714286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DF-408C-BFC6-0272610E2BD4}"/>
            </c:ext>
          </c:extLst>
        </c:ser>
        <c:ser>
          <c:idx val="1"/>
          <c:order val="1"/>
          <c:tx>
            <c:strRef>
              <c:f>'PZT_N 1st Sway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'PZT_N 1st Sway Frequency'!$B$19:$N$19</c:f>
              <c:numCache>
                <c:formatCode>0.000</c:formatCode>
                <c:ptCount val="13"/>
                <c:pt idx="0">
                  <c:v>25358.618181818183</c:v>
                </c:pt>
                <c:pt idx="1">
                  <c:v>25208.571428571428</c:v>
                </c:pt>
                <c:pt idx="2">
                  <c:v>25690.17142857143</c:v>
                </c:pt>
                <c:pt idx="3">
                  <c:v>25323.8</c:v>
                </c:pt>
                <c:pt idx="4">
                  <c:v>25416.799999999999</c:v>
                </c:pt>
                <c:pt idx="5">
                  <c:v>25668.145454545454</c:v>
                </c:pt>
                <c:pt idx="6">
                  <c:v>25670.442105263159</c:v>
                </c:pt>
                <c:pt idx="7">
                  <c:v>25679.626666666667</c:v>
                </c:pt>
                <c:pt idx="8">
                  <c:v>25613.066666666666</c:v>
                </c:pt>
                <c:pt idx="9">
                  <c:v>25683.288888888888</c:v>
                </c:pt>
                <c:pt idx="10">
                  <c:v>25556.154838709677</c:v>
                </c:pt>
                <c:pt idx="11">
                  <c:v>25556.076190476189</c:v>
                </c:pt>
                <c:pt idx="12">
                  <c:v>25355.573333333334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DF-408C-BFC6-0272610E2BD4}"/>
            </c:ext>
          </c:extLst>
        </c:ser>
        <c:ser>
          <c:idx val="5"/>
          <c:order val="2"/>
          <c:tx>
            <c:strRef>
              <c:f>'PZT_N 1st Sway Frequency'!$P$7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C2DF-408C-BFC6-0272610E2BD4}"/>
              </c:ext>
            </c:extLst>
          </c:dPt>
          <c:val>
            <c:numRef>
              <c:f>'PZT_N 1st Sway Frequency'!$Q$9:$AC$9</c:f>
              <c:numCache>
                <c:formatCode>0.000</c:formatCode>
                <c:ptCount val="13"/>
                <c:pt idx="4">
                  <c:v>25418.400000000001</c:v>
                </c:pt>
                <c:pt idx="5">
                  <c:v>25503.011764705883</c:v>
                </c:pt>
                <c:pt idx="6">
                  <c:v>25277.969230769231</c:v>
                </c:pt>
                <c:pt idx="9">
                  <c:v>25235.040000000001</c:v>
                </c:pt>
                <c:pt idx="10">
                  <c:v>25232.114285714284</c:v>
                </c:pt>
                <c:pt idx="11">
                  <c:v>25154.755555555555</c:v>
                </c:pt>
                <c:pt idx="12">
                  <c:v>25153.119999999999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DF-408C-BFC6-0272610E2BD4}"/>
            </c:ext>
          </c:extLst>
        </c:ser>
        <c:ser>
          <c:idx val="6"/>
          <c:order val="3"/>
          <c:tx>
            <c:strRef>
              <c:f>'PZT_N 1st Sway Frequency'!$P$17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'PZT_N 1st Sway Frequency'!$Q$19:$AC$19</c:f>
              <c:numCache>
                <c:formatCode>0.000</c:formatCode>
                <c:ptCount val="13"/>
                <c:pt idx="4">
                  <c:v>25524.746666666666</c:v>
                </c:pt>
                <c:pt idx="5">
                  <c:v>25484.842105263157</c:v>
                </c:pt>
                <c:pt idx="6">
                  <c:v>25493.599999999999</c:v>
                </c:pt>
                <c:pt idx="8">
                  <c:v>25636.400000000001</c:v>
                </c:pt>
                <c:pt idx="9">
                  <c:v>25548.711111111112</c:v>
                </c:pt>
                <c:pt idx="10">
                  <c:v>25493.173333333332</c:v>
                </c:pt>
                <c:pt idx="11">
                  <c:v>25534.694736842106</c:v>
                </c:pt>
                <c:pt idx="12">
                  <c:v>25444.959999999999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2DF-408C-BFC6-0272610E2BD4}"/>
            </c:ext>
          </c:extLst>
        </c:ser>
        <c:ser>
          <c:idx val="7"/>
          <c:order val="4"/>
          <c:tx>
            <c:strRef>
              <c:f>'PZT_N 1st Sway Frequency'!$AE$7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'PZT_N 1st Sway Frequency'!$AF$9:$AR$9</c:f>
              <c:numCache>
                <c:formatCode>0.000</c:formatCode>
                <c:ptCount val="13"/>
                <c:pt idx="0">
                  <c:v>25488.053333333333</c:v>
                </c:pt>
                <c:pt idx="1">
                  <c:v>25710.036363636365</c:v>
                </c:pt>
                <c:pt idx="2">
                  <c:v>25649.759999999998</c:v>
                </c:pt>
                <c:pt idx="3">
                  <c:v>25566.47741935484</c:v>
                </c:pt>
                <c:pt idx="4">
                  <c:v>25794.400000000001</c:v>
                </c:pt>
                <c:pt idx="5">
                  <c:v>25905.200000000001</c:v>
                </c:pt>
                <c:pt idx="6">
                  <c:v>25710.400000000001</c:v>
                </c:pt>
                <c:pt idx="7">
                  <c:v>25751.52</c:v>
                </c:pt>
                <c:pt idx="8">
                  <c:v>25680.114285714284</c:v>
                </c:pt>
                <c:pt idx="9">
                  <c:v>25668.838095238094</c:v>
                </c:pt>
                <c:pt idx="10">
                  <c:v>25620.959999999999</c:v>
                </c:pt>
                <c:pt idx="11">
                  <c:v>25571.111111111109</c:v>
                </c:pt>
                <c:pt idx="12">
                  <c:v>25324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2DF-408C-BFC6-0272610E2BD4}"/>
            </c:ext>
          </c:extLst>
        </c:ser>
        <c:ser>
          <c:idx val="8"/>
          <c:order val="5"/>
          <c:tx>
            <c:strRef>
              <c:f>'PZT_N 1st Sway Frequency'!$AE$17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'PZT_N 1st Sway Frequency'!$AF$19:$AR$19</c:f>
              <c:numCache>
                <c:formatCode>0.000</c:formatCode>
                <c:ptCount val="13"/>
                <c:pt idx="0">
                  <c:v>25227.599999999999</c:v>
                </c:pt>
                <c:pt idx="1">
                  <c:v>25095.636363636364</c:v>
                </c:pt>
                <c:pt idx="2">
                  <c:v>25168.799999999999</c:v>
                </c:pt>
                <c:pt idx="3">
                  <c:v>24987.623529411765</c:v>
                </c:pt>
                <c:pt idx="4">
                  <c:v>25517.82857142857</c:v>
                </c:pt>
                <c:pt idx="5">
                  <c:v>25614.707692307693</c:v>
                </c:pt>
                <c:pt idx="6">
                  <c:v>25616.591304347825</c:v>
                </c:pt>
                <c:pt idx="7">
                  <c:v>25583.200000000001</c:v>
                </c:pt>
                <c:pt idx="8">
                  <c:v>25523.771428571428</c:v>
                </c:pt>
                <c:pt idx="9">
                  <c:v>25574.105263157893</c:v>
                </c:pt>
                <c:pt idx="10">
                  <c:v>25468</c:v>
                </c:pt>
                <c:pt idx="11">
                  <c:v>25502.560000000001</c:v>
                </c:pt>
                <c:pt idx="12">
                  <c:v>25226.506666666668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2DF-408C-BFC6-0272610E2BD4}"/>
            </c:ext>
          </c:extLst>
        </c:ser>
        <c:ser>
          <c:idx val="3"/>
          <c:order val="6"/>
          <c:tx>
            <c:strRef>
              <c:f>'PZT_N 1st Sway Frequency'!$A$25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 1st Sway Frequency'!$B$25:$N$25</c:f>
              <c:numCache>
                <c:formatCode>General</c:formatCode>
                <c:ptCount val="13"/>
                <c:pt idx="0">
                  <c:v>26170</c:v>
                </c:pt>
                <c:pt idx="1">
                  <c:v>26170</c:v>
                </c:pt>
                <c:pt idx="2">
                  <c:v>26170</c:v>
                </c:pt>
                <c:pt idx="3">
                  <c:v>26170</c:v>
                </c:pt>
                <c:pt idx="4">
                  <c:v>26170</c:v>
                </c:pt>
                <c:pt idx="5">
                  <c:v>26170</c:v>
                </c:pt>
                <c:pt idx="6">
                  <c:v>26170</c:v>
                </c:pt>
                <c:pt idx="7">
                  <c:v>26170</c:v>
                </c:pt>
                <c:pt idx="8">
                  <c:v>26170</c:v>
                </c:pt>
                <c:pt idx="9">
                  <c:v>26170</c:v>
                </c:pt>
                <c:pt idx="10">
                  <c:v>26170</c:v>
                </c:pt>
                <c:pt idx="11">
                  <c:v>26170</c:v>
                </c:pt>
                <c:pt idx="12">
                  <c:v>26170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2DF-408C-BFC6-0272610E2BD4}"/>
            </c:ext>
          </c:extLst>
        </c:ser>
        <c:ser>
          <c:idx val="4"/>
          <c:order val="7"/>
          <c:tx>
            <c:strRef>
              <c:f>'PZT_N 1st Sway Frequency'!$A$26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 1st Sway Frequency'!$B$26:$N$26</c:f>
              <c:numCache>
                <c:formatCode>General</c:formatCode>
                <c:ptCount val="13"/>
                <c:pt idx="0">
                  <c:v>24045</c:v>
                </c:pt>
                <c:pt idx="1">
                  <c:v>24045</c:v>
                </c:pt>
                <c:pt idx="2">
                  <c:v>24045</c:v>
                </c:pt>
                <c:pt idx="3">
                  <c:v>24045</c:v>
                </c:pt>
                <c:pt idx="4">
                  <c:v>24045</c:v>
                </c:pt>
                <c:pt idx="5">
                  <c:v>24045</c:v>
                </c:pt>
                <c:pt idx="6">
                  <c:v>24045</c:v>
                </c:pt>
                <c:pt idx="7">
                  <c:v>24045</c:v>
                </c:pt>
                <c:pt idx="8">
                  <c:v>24045</c:v>
                </c:pt>
                <c:pt idx="9">
                  <c:v>24045</c:v>
                </c:pt>
                <c:pt idx="10">
                  <c:v>24045</c:v>
                </c:pt>
                <c:pt idx="11">
                  <c:v>24045</c:v>
                </c:pt>
                <c:pt idx="12">
                  <c:v>24045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2DF-408C-BFC6-0272610E2BD4}"/>
            </c:ext>
          </c:extLst>
        </c:ser>
        <c:ser>
          <c:idx val="2"/>
          <c:order val="8"/>
          <c:tx>
            <c:strRef>
              <c:f>'PZT_N 1st Sway Frequency'!$A$24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'PZT_N 1st Sway Frequency'!$B$24:$N$24</c:f>
              <c:numCache>
                <c:formatCode>General</c:formatCode>
                <c:ptCount val="13"/>
                <c:pt idx="0">
                  <c:v>25134</c:v>
                </c:pt>
                <c:pt idx="1">
                  <c:v>25134</c:v>
                </c:pt>
                <c:pt idx="2">
                  <c:v>25134</c:v>
                </c:pt>
                <c:pt idx="3">
                  <c:v>25134</c:v>
                </c:pt>
                <c:pt idx="4">
                  <c:v>25134</c:v>
                </c:pt>
                <c:pt idx="5">
                  <c:v>25134</c:v>
                </c:pt>
                <c:pt idx="6">
                  <c:v>25134</c:v>
                </c:pt>
                <c:pt idx="7">
                  <c:v>25134</c:v>
                </c:pt>
                <c:pt idx="8">
                  <c:v>25134</c:v>
                </c:pt>
                <c:pt idx="9">
                  <c:v>25134</c:v>
                </c:pt>
                <c:pt idx="10">
                  <c:v>25134</c:v>
                </c:pt>
                <c:pt idx="11">
                  <c:v>25134</c:v>
                </c:pt>
                <c:pt idx="12">
                  <c:v>25134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2DF-408C-BFC6-0272610E2B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235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  <c:majorUnit val="50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 1st Sway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'PZT_N 1st Sway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 1st Sway Frequency'!$B$10:$N$10</c:f>
              <c:numCache>
                <c:formatCode>0.000</c:formatCode>
                <c:ptCount val="13"/>
                <c:pt idx="0">
                  <c:v>163.31350921220408</c:v>
                </c:pt>
                <c:pt idx="1">
                  <c:v>157.74442441602619</c:v>
                </c:pt>
                <c:pt idx="2">
                  <c:v>149.12970440881335</c:v>
                </c:pt>
                <c:pt idx="3">
                  <c:v>200.65376672172613</c:v>
                </c:pt>
                <c:pt idx="4">
                  <c:v>185.25628101409259</c:v>
                </c:pt>
                <c:pt idx="5">
                  <c:v>203.18916052524784</c:v>
                </c:pt>
                <c:pt idx="6">
                  <c:v>198.52270578407425</c:v>
                </c:pt>
                <c:pt idx="7">
                  <c:v>222.55554382665133</c:v>
                </c:pt>
                <c:pt idx="8">
                  <c:v>300.58030351082533</c:v>
                </c:pt>
                <c:pt idx="9">
                  <c:v>285.5100625602912</c:v>
                </c:pt>
                <c:pt idx="10">
                  <c:v>250.6919016720166</c:v>
                </c:pt>
                <c:pt idx="11">
                  <c:v>246.70786943507451</c:v>
                </c:pt>
                <c:pt idx="12">
                  <c:v>238.44693799772986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09-4125-800B-56AB0E0C36AF}"/>
            </c:ext>
          </c:extLst>
        </c:ser>
        <c:ser>
          <c:idx val="1"/>
          <c:order val="1"/>
          <c:tx>
            <c:strRef>
              <c:f>'PZT_N 1st Sway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'PZT_N 1st Sway Frequency'!$B$20:$N$20</c:f>
              <c:numCache>
                <c:formatCode>0.000</c:formatCode>
                <c:ptCount val="13"/>
                <c:pt idx="0">
                  <c:v>232.13312183480321</c:v>
                </c:pt>
                <c:pt idx="1">
                  <c:v>270.9503961307534</c:v>
                </c:pt>
                <c:pt idx="2">
                  <c:v>144.56211482271834</c:v>
                </c:pt>
                <c:pt idx="3">
                  <c:v>325.88296699290788</c:v>
                </c:pt>
                <c:pt idx="4">
                  <c:v>354.61267146365469</c:v>
                </c:pt>
                <c:pt idx="5">
                  <c:v>127.59100629513884</c:v>
                </c:pt>
                <c:pt idx="6">
                  <c:v>145.73010610794296</c:v>
                </c:pt>
                <c:pt idx="7">
                  <c:v>157.54515903849699</c:v>
                </c:pt>
                <c:pt idx="8">
                  <c:v>171.68903400807369</c:v>
                </c:pt>
                <c:pt idx="9">
                  <c:v>174.67717994715085</c:v>
                </c:pt>
                <c:pt idx="10">
                  <c:v>167.36669989256663</c:v>
                </c:pt>
                <c:pt idx="11">
                  <c:v>165.71790726788024</c:v>
                </c:pt>
                <c:pt idx="12">
                  <c:v>182.74750052612472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09-4125-800B-56AB0E0C36AF}"/>
            </c:ext>
          </c:extLst>
        </c:ser>
        <c:ser>
          <c:idx val="5"/>
          <c:order val="2"/>
          <c:tx>
            <c:strRef>
              <c:f>'PZT_N 1st Sway Frequency'!$P$7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5909-4125-800B-56AB0E0C36AF}"/>
              </c:ext>
            </c:extLst>
          </c:dPt>
          <c:val>
            <c:numRef>
              <c:f>'PZT_N 1st Sway Frequency'!$Q$10:$AC$10</c:f>
              <c:numCache>
                <c:formatCode>0.000</c:formatCode>
                <c:ptCount val="13"/>
                <c:pt idx="4">
                  <c:v>174.22090010644047</c:v>
                </c:pt>
                <c:pt idx="5">
                  <c:v>211.83992688312736</c:v>
                </c:pt>
                <c:pt idx="6">
                  <c:v>169.22192983907715</c:v>
                </c:pt>
                <c:pt idx="9">
                  <c:v>164.90303784919138</c:v>
                </c:pt>
                <c:pt idx="10">
                  <c:v>154.30287765894136</c:v>
                </c:pt>
                <c:pt idx="11">
                  <c:v>180.28655786363299</c:v>
                </c:pt>
                <c:pt idx="12">
                  <c:v>158.08934866765102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09-4125-800B-56AB0E0C36AF}"/>
            </c:ext>
          </c:extLst>
        </c:ser>
        <c:ser>
          <c:idx val="6"/>
          <c:order val="3"/>
          <c:tx>
            <c:strRef>
              <c:f>'PZT_N 1st Sway Frequency'!$P$17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'PZT_N 1st Sway Frequency'!$Q$20:$AC$20</c:f>
              <c:numCache>
                <c:formatCode>0.000</c:formatCode>
                <c:ptCount val="13"/>
                <c:pt idx="4">
                  <c:v>200.7086831591885</c:v>
                </c:pt>
                <c:pt idx="5">
                  <c:v>186.81463766681821</c:v>
                </c:pt>
                <c:pt idx="6">
                  <c:v>147.7356712897348</c:v>
                </c:pt>
                <c:pt idx="8">
                  <c:v>161.95214170405919</c:v>
                </c:pt>
                <c:pt idx="9">
                  <c:v>156.49024411882539</c:v>
                </c:pt>
                <c:pt idx="10">
                  <c:v>176.70959328899028</c:v>
                </c:pt>
                <c:pt idx="11">
                  <c:v>190.09913839576697</c:v>
                </c:pt>
                <c:pt idx="12">
                  <c:v>217.83389655075823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909-4125-800B-56AB0E0C36AF}"/>
            </c:ext>
          </c:extLst>
        </c:ser>
        <c:ser>
          <c:idx val="7"/>
          <c:order val="4"/>
          <c:tx>
            <c:strRef>
              <c:f>'PZT_N 1st Sway Frequency'!$AE$7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'PZT_N 1st Sway Frequency'!$AF$10:$AR$10</c:f>
              <c:numCache>
                <c:formatCode>0.000</c:formatCode>
                <c:ptCount val="13"/>
                <c:pt idx="0">
                  <c:v>165.67437073101294</c:v>
                </c:pt>
                <c:pt idx="1">
                  <c:v>167.72618378557576</c:v>
                </c:pt>
                <c:pt idx="2">
                  <c:v>165.76582449777925</c:v>
                </c:pt>
                <c:pt idx="3">
                  <c:v>268.66181937168193</c:v>
                </c:pt>
                <c:pt idx="4">
                  <c:v>181.9565230245577</c:v>
                </c:pt>
                <c:pt idx="5">
                  <c:v>128.49965768560028</c:v>
                </c:pt>
                <c:pt idx="6">
                  <c:v>208.23929350952119</c:v>
                </c:pt>
                <c:pt idx="7">
                  <c:v>200.41530757455658</c:v>
                </c:pt>
                <c:pt idx="8">
                  <c:v>206.96819312887908</c:v>
                </c:pt>
                <c:pt idx="9">
                  <c:v>204.10532366938199</c:v>
                </c:pt>
                <c:pt idx="10">
                  <c:v>200.54873294467421</c:v>
                </c:pt>
                <c:pt idx="11">
                  <c:v>165.27858331014966</c:v>
                </c:pt>
                <c:pt idx="12">
                  <c:v>247.19018455790706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909-4125-800B-56AB0E0C36AF}"/>
            </c:ext>
          </c:extLst>
        </c:ser>
        <c:ser>
          <c:idx val="8"/>
          <c:order val="5"/>
          <c:tx>
            <c:strRef>
              <c:f>'PZT_N 1st Sway Frequency'!$AE$17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'PZT_N 1st Sway Frequency'!$AF$20:$AR$20</c:f>
              <c:numCache>
                <c:formatCode>0.000</c:formatCode>
                <c:ptCount val="13"/>
                <c:pt idx="0">
                  <c:v>141.37638067463109</c:v>
                </c:pt>
                <c:pt idx="1">
                  <c:v>177.67431332683302</c:v>
                </c:pt>
                <c:pt idx="2">
                  <c:v>186.3888951980899</c:v>
                </c:pt>
                <c:pt idx="3">
                  <c:v>203.67632915688441</c:v>
                </c:pt>
                <c:pt idx="4">
                  <c:v>293.87303634509107</c:v>
                </c:pt>
                <c:pt idx="5">
                  <c:v>165.49487558880435</c:v>
                </c:pt>
                <c:pt idx="6">
                  <c:v>163.34421172073928</c:v>
                </c:pt>
                <c:pt idx="7">
                  <c:v>166.17867108819263</c:v>
                </c:pt>
                <c:pt idx="8">
                  <c:v>176.67164551695981</c:v>
                </c:pt>
                <c:pt idx="9">
                  <c:v>182.95060801212034</c:v>
                </c:pt>
                <c:pt idx="10">
                  <c:v>208.18287179330605</c:v>
                </c:pt>
                <c:pt idx="11">
                  <c:v>151.63061803054259</c:v>
                </c:pt>
                <c:pt idx="12">
                  <c:v>144.29215608031612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909-4125-800B-56AB0E0C36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8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 1st Sway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'PZT_N 1st Sway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 1st Sway Frequency'!$B$13:$N$13</c:f>
              <c:numCache>
                <c:formatCode>0.00</c:formatCode>
                <c:ptCount val="13"/>
                <c:pt idx="0">
                  <c:v>1.3813674121889583</c:v>
                </c:pt>
                <c:pt idx="1">
                  <c:v>1.8059592347218145</c:v>
                </c:pt>
                <c:pt idx="2">
                  <c:v>1.7939002198411045</c:v>
                </c:pt>
                <c:pt idx="3">
                  <c:v>0.95831570129001475</c:v>
                </c:pt>
                <c:pt idx="4">
                  <c:v>1.0840279606523575</c:v>
                </c:pt>
                <c:pt idx="5">
                  <c:v>0.90455393919852878</c:v>
                </c:pt>
                <c:pt idx="6">
                  <c:v>0.96051510691383513</c:v>
                </c:pt>
                <c:pt idx="7">
                  <c:v>0.78271628945827665</c:v>
                </c:pt>
                <c:pt idx="8">
                  <c:v>0.67383999529342176</c:v>
                </c:pt>
                <c:pt idx="9">
                  <c:v>0.92617181397303572</c:v>
                </c:pt>
                <c:pt idx="10">
                  <c:v>1.1789109754733815</c:v>
                </c:pt>
                <c:pt idx="11">
                  <c:v>1.1821706146570523</c:v>
                </c:pt>
                <c:pt idx="12">
                  <c:v>1.4363582982915004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14-4412-B8C2-BB5B6B9465D2}"/>
            </c:ext>
          </c:extLst>
        </c:ser>
        <c:ser>
          <c:idx val="1"/>
          <c:order val="1"/>
          <c:tx>
            <c:strRef>
              <c:f>'PZT_N 1st Sway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'PZT_N 1st Sway Frequency'!$B$23:$N$23</c:f>
              <c:numCache>
                <c:formatCode>0.00</c:formatCode>
                <c:ptCount val="13"/>
                <c:pt idx="0">
                  <c:v>1.1651099331403387</c:v>
                </c:pt>
                <c:pt idx="1">
                  <c:v>1.1827854657261236</c:v>
                </c:pt>
                <c:pt idx="2">
                  <c:v>1.1063953881623851</c:v>
                </c:pt>
                <c:pt idx="3">
                  <c:v>0.86554590216679061</c:v>
                </c:pt>
                <c:pt idx="4">
                  <c:v>0.70800252464300195</c:v>
                </c:pt>
                <c:pt idx="5">
                  <c:v>1.3111021955410507</c:v>
                </c:pt>
                <c:pt idx="6">
                  <c:v>1.1426554381444842</c:v>
                </c:pt>
                <c:pt idx="7">
                  <c:v>1.0375296757790946</c:v>
                </c:pt>
                <c:pt idx="8">
                  <c:v>1.0812830622351501</c:v>
                </c:pt>
                <c:pt idx="9">
                  <c:v>0.92878209441051529</c:v>
                </c:pt>
                <c:pt idx="10">
                  <c:v>1.2225553464027441</c:v>
                </c:pt>
                <c:pt idx="11">
                  <c:v>1.2348772273021227</c:v>
                </c:pt>
                <c:pt idx="12">
                  <c:v>1.4855226734920324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14-4412-B8C2-BB5B6B9465D2}"/>
            </c:ext>
          </c:extLst>
        </c:ser>
        <c:ser>
          <c:idx val="5"/>
          <c:order val="2"/>
          <c:tx>
            <c:strRef>
              <c:f>'PZT_N 1st Sway Frequency'!$P$7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FE14-4412-B8C2-BB5B6B9465D2}"/>
              </c:ext>
            </c:extLst>
          </c:dPt>
          <c:val>
            <c:numRef>
              <c:f>'PZT_N 1st Sway Frequency'!$Q$13:$AC$13</c:f>
              <c:numCache>
                <c:formatCode>0.00</c:formatCode>
                <c:ptCount val="13"/>
                <c:pt idx="4">
                  <c:v>1.438021116756194</c:v>
                </c:pt>
                <c:pt idx="5">
                  <c:v>1.0495160899831943</c:v>
                </c:pt>
                <c:pt idx="6">
                  <c:v>1.7571220823822933</c:v>
                </c:pt>
                <c:pt idx="9">
                  <c:v>1.8899186903903438</c:v>
                </c:pt>
                <c:pt idx="10">
                  <c:v>2.0260709078905257</c:v>
                </c:pt>
                <c:pt idx="11">
                  <c:v>1.8770939931683011</c:v>
                </c:pt>
                <c:pt idx="12">
                  <c:v>2.1441039694115709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14-4412-B8C2-BB5B6B9465D2}"/>
            </c:ext>
          </c:extLst>
        </c:ser>
        <c:ser>
          <c:idx val="6"/>
          <c:order val="3"/>
          <c:tx>
            <c:strRef>
              <c:f>'PZT_N 1st Sway Frequency'!$P$17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'PZT_N 1st Sway Frequency'!$Q$23:$AC$23</c:f>
              <c:numCache>
                <c:formatCode>0.00</c:formatCode>
                <c:ptCount val="13"/>
                <c:pt idx="4">
                  <c:v>1.0716250092371653</c:v>
                </c:pt>
                <c:pt idx="5">
                  <c:v>1.2225271411526379</c:v>
                </c:pt>
                <c:pt idx="6">
                  <c:v>1.5261491330992678</c:v>
                </c:pt>
                <c:pt idx="8">
                  <c:v>1.0982668385558503</c:v>
                </c:pt>
                <c:pt idx="9">
                  <c:v>1.3233815146907484</c:v>
                </c:pt>
                <c:pt idx="10">
                  <c:v>1.2767212276920881</c:v>
                </c:pt>
                <c:pt idx="11">
                  <c:v>1.1139893785933481</c:v>
                </c:pt>
                <c:pt idx="12">
                  <c:v>1.109469204870444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E14-4412-B8C2-BB5B6B9465D2}"/>
            </c:ext>
          </c:extLst>
        </c:ser>
        <c:ser>
          <c:idx val="7"/>
          <c:order val="4"/>
          <c:tx>
            <c:strRef>
              <c:f>'PZT_N 1st Sway Frequency'!$AE$7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'PZT_N 1st Sway Frequency'!$AF$13:$AR$13</c:f>
              <c:numCache>
                <c:formatCode>0.00</c:formatCode>
                <c:ptCount val="13"/>
                <c:pt idx="0">
                  <c:v>1.3720622843023955</c:v>
                </c:pt>
                <c:pt idx="1">
                  <c:v>0.91411614251726003</c:v>
                </c:pt>
                <c:pt idx="2">
                  <c:v>1.0461344119556868</c:v>
                </c:pt>
                <c:pt idx="3">
                  <c:v>0.74880083079490689</c:v>
                </c:pt>
                <c:pt idx="4">
                  <c:v>0.68807645869943301</c:v>
                </c:pt>
                <c:pt idx="5">
                  <c:v>0.68690195955718569</c:v>
                </c:pt>
                <c:pt idx="6">
                  <c:v>0.73569208489940852</c:v>
                </c:pt>
                <c:pt idx="7">
                  <c:v>0.69602135196903669</c:v>
                </c:pt>
                <c:pt idx="8">
                  <c:v>0.78898711742414795</c:v>
                </c:pt>
                <c:pt idx="9">
                  <c:v>0.81846943161840013</c:v>
                </c:pt>
                <c:pt idx="10">
                  <c:v>0.91256290002999851</c:v>
                </c:pt>
                <c:pt idx="11">
                  <c:v>1.2078372504864703</c:v>
                </c:pt>
                <c:pt idx="12">
                  <c:v>1.1408219970560294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E14-4412-B8C2-BB5B6B9465D2}"/>
            </c:ext>
          </c:extLst>
        </c:ser>
        <c:ser>
          <c:idx val="8"/>
          <c:order val="5"/>
          <c:tx>
            <c:strRef>
              <c:f>'PZT_N 1st Sway Frequency'!$AE$17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'PZT_N 1st Sway Frequency'!$AF$23:$AR$23</c:f>
              <c:numCache>
                <c:formatCode>0.00</c:formatCode>
                <c:ptCount val="13"/>
                <c:pt idx="0">
                  <c:v>2.2219647428681322</c:v>
                </c:pt>
                <c:pt idx="1">
                  <c:v>1.971090331824747</c:v>
                </c:pt>
                <c:pt idx="2">
                  <c:v>1.7905215489294539</c:v>
                </c:pt>
                <c:pt idx="3">
                  <c:v>1.5426821783263398</c:v>
                </c:pt>
                <c:pt idx="4">
                  <c:v>0.73974284573423044</c:v>
                </c:pt>
                <c:pt idx="5">
                  <c:v>1.1184481406985476</c:v>
                </c:pt>
                <c:pt idx="6">
                  <c:v>1.1293302852553433</c:v>
                </c:pt>
                <c:pt idx="7">
                  <c:v>1.1770463605175476</c:v>
                </c:pt>
                <c:pt idx="8">
                  <c:v>1.2192648298441611</c:v>
                </c:pt>
                <c:pt idx="9">
                  <c:v>1.0857114994349171</c:v>
                </c:pt>
                <c:pt idx="10">
                  <c:v>1.1240117786074468</c:v>
                </c:pt>
                <c:pt idx="11">
                  <c:v>1.467249839707083</c:v>
                </c:pt>
                <c:pt idx="12">
                  <c:v>2.179590258549613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E14-4412-B8C2-BB5B6B946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8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 1st Sway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'PZT_N 1st Sway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 1st Sway Gain'!$B$9:$N$9</c:f>
              <c:numCache>
                <c:formatCode>0.000</c:formatCode>
                <c:ptCount val="13"/>
                <c:pt idx="0">
                  <c:v>15.014103030303035</c:v>
                </c:pt>
                <c:pt idx="1">
                  <c:v>15.220970000000007</c:v>
                </c:pt>
                <c:pt idx="2">
                  <c:v>15.015057142857144</c:v>
                </c:pt>
                <c:pt idx="3">
                  <c:v>14.370882758620684</c:v>
                </c:pt>
                <c:pt idx="4">
                  <c:v>14.590689655172412</c:v>
                </c:pt>
                <c:pt idx="5">
                  <c:v>14.383746666666669</c:v>
                </c:pt>
                <c:pt idx="6">
                  <c:v>14.402681159420283</c:v>
                </c:pt>
                <c:pt idx="7">
                  <c:v>14.273935483870963</c:v>
                </c:pt>
                <c:pt idx="8">
                  <c:v>14.893545454545457</c:v>
                </c:pt>
                <c:pt idx="9">
                  <c:v>15.447105882352929</c:v>
                </c:pt>
                <c:pt idx="10">
                  <c:v>15.391721212121217</c:v>
                </c:pt>
                <c:pt idx="11">
                  <c:v>15.159714285714283</c:v>
                </c:pt>
                <c:pt idx="12">
                  <c:v>15.485692857142856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88-4EEB-A9E6-BF4B267ADE94}"/>
            </c:ext>
          </c:extLst>
        </c:ser>
        <c:ser>
          <c:idx val="1"/>
          <c:order val="1"/>
          <c:tx>
            <c:strRef>
              <c:f>'PZT_N 1st Sway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'PZT_N 1st Sway Gain'!$B$19:$N$19</c:f>
              <c:numCache>
                <c:formatCode>0.000</c:formatCode>
                <c:ptCount val="13"/>
                <c:pt idx="0">
                  <c:v>15.205157575757585</c:v>
                </c:pt>
                <c:pt idx="1">
                  <c:v>15.810978571428571</c:v>
                </c:pt>
                <c:pt idx="2">
                  <c:v>13.805257142857139</c:v>
                </c:pt>
                <c:pt idx="3">
                  <c:v>14.751206250000001</c:v>
                </c:pt>
                <c:pt idx="4">
                  <c:v>14.603314285714294</c:v>
                </c:pt>
                <c:pt idx="5">
                  <c:v>13.791672727272728</c:v>
                </c:pt>
                <c:pt idx="6">
                  <c:v>14.175515789473675</c:v>
                </c:pt>
                <c:pt idx="7">
                  <c:v>14.282753333333334</c:v>
                </c:pt>
                <c:pt idx="8">
                  <c:v>14.62473846153846</c:v>
                </c:pt>
                <c:pt idx="9">
                  <c:v>14.87678888888888</c:v>
                </c:pt>
                <c:pt idx="10">
                  <c:v>14.898451612903227</c:v>
                </c:pt>
                <c:pt idx="11">
                  <c:v>15.118547619047613</c:v>
                </c:pt>
                <c:pt idx="12">
                  <c:v>15.454173333333335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88-4EEB-A9E6-BF4B267ADE94}"/>
            </c:ext>
          </c:extLst>
        </c:ser>
        <c:ser>
          <c:idx val="5"/>
          <c:order val="2"/>
          <c:tx>
            <c:strRef>
              <c:f>'PZT_N 1st Sway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0A88-4EEB-A9E6-BF4B267ADE94}"/>
              </c:ext>
            </c:extLst>
          </c:dPt>
          <c:val>
            <c:numRef>
              <c:f>'PZT_N 1st Sway Gain'!$Q$9:$AC$9</c:f>
              <c:numCache>
                <c:formatCode>0.000</c:formatCode>
                <c:ptCount val="13"/>
                <c:pt idx="4">
                  <c:v>14.757783333333331</c:v>
                </c:pt>
                <c:pt idx="5">
                  <c:v>14.051411764705884</c:v>
                </c:pt>
                <c:pt idx="6">
                  <c:v>15.228769230769235</c:v>
                </c:pt>
                <c:pt idx="9">
                  <c:v>15.568479999999996</c:v>
                </c:pt>
                <c:pt idx="10">
                  <c:v>15.597871428571427</c:v>
                </c:pt>
                <c:pt idx="11">
                  <c:v>15.612888888888879</c:v>
                </c:pt>
                <c:pt idx="12">
                  <c:v>15.28936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88-4EEB-A9E6-BF4B267ADE94}"/>
            </c:ext>
          </c:extLst>
        </c:ser>
        <c:ser>
          <c:idx val="6"/>
          <c:order val="3"/>
          <c:tx>
            <c:strRef>
              <c:f>'PZT_N 1st Sway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'PZT_N 1st Sway Gain'!$Q$19:$AC$19</c:f>
              <c:numCache>
                <c:formatCode>0.000</c:formatCode>
                <c:ptCount val="13"/>
                <c:pt idx="4">
                  <c:v>13.577040000000002</c:v>
                </c:pt>
                <c:pt idx="5">
                  <c:v>13.576957894736839</c:v>
                </c:pt>
                <c:pt idx="6">
                  <c:v>13.581933333333334</c:v>
                </c:pt>
                <c:pt idx="8">
                  <c:v>14.406800000000009</c:v>
                </c:pt>
                <c:pt idx="9">
                  <c:v>14.773011111111108</c:v>
                </c:pt>
                <c:pt idx="10">
                  <c:v>14.876600000000002</c:v>
                </c:pt>
                <c:pt idx="11">
                  <c:v>14.337515789473683</c:v>
                </c:pt>
                <c:pt idx="12">
                  <c:v>14.369759999999999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A88-4EEB-A9E6-BF4B267ADE94}"/>
            </c:ext>
          </c:extLst>
        </c:ser>
        <c:ser>
          <c:idx val="7"/>
          <c:order val="4"/>
          <c:tx>
            <c:strRef>
              <c:f>'PZT_N 1st Sway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'PZT_N 1st Sway Gain'!$AF$9:$AR$9</c:f>
              <c:numCache>
                <c:formatCode>0.000</c:formatCode>
                <c:ptCount val="13"/>
                <c:pt idx="0">
                  <c:v>14.774506666666666</c:v>
                </c:pt>
                <c:pt idx="1">
                  <c:v>13.929127272727269</c:v>
                </c:pt>
                <c:pt idx="2">
                  <c:v>14.20806</c:v>
                </c:pt>
                <c:pt idx="3">
                  <c:v>14.484064516129033</c:v>
                </c:pt>
                <c:pt idx="4">
                  <c:v>13.232516666666669</c:v>
                </c:pt>
                <c:pt idx="5">
                  <c:v>13.380912500000003</c:v>
                </c:pt>
                <c:pt idx="6">
                  <c:v>13.945183333333331</c:v>
                </c:pt>
                <c:pt idx="7">
                  <c:v>13.526120000000001</c:v>
                </c:pt>
                <c:pt idx="8">
                  <c:v>14.028952380952379</c:v>
                </c:pt>
                <c:pt idx="9">
                  <c:v>14.261885714285713</c:v>
                </c:pt>
                <c:pt idx="10">
                  <c:v>14.527259999999998</c:v>
                </c:pt>
                <c:pt idx="11">
                  <c:v>14.401755555555555</c:v>
                </c:pt>
                <c:pt idx="12">
                  <c:v>15.105462500000005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A88-4EEB-A9E6-BF4B267ADE94}"/>
            </c:ext>
          </c:extLst>
        </c:ser>
        <c:ser>
          <c:idx val="8"/>
          <c:order val="5"/>
          <c:tx>
            <c:strRef>
              <c:f>'PZT_N 1st Sway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'PZT_N 1st Sway Gain'!$AF$19:$AR$19</c:f>
              <c:numCache>
                <c:formatCode>0.000</c:formatCode>
                <c:ptCount val="13"/>
                <c:pt idx="0">
                  <c:v>16.389487500000001</c:v>
                </c:pt>
                <c:pt idx="1">
                  <c:v>16.462327272727276</c:v>
                </c:pt>
                <c:pt idx="2">
                  <c:v>16.133399999999998</c:v>
                </c:pt>
                <c:pt idx="3">
                  <c:v>16.406623529411757</c:v>
                </c:pt>
                <c:pt idx="4">
                  <c:v>15.195357142857143</c:v>
                </c:pt>
                <c:pt idx="5">
                  <c:v>14.33461538461539</c:v>
                </c:pt>
                <c:pt idx="6">
                  <c:v>14.664513043478266</c:v>
                </c:pt>
                <c:pt idx="7">
                  <c:v>14.820085714285717</c:v>
                </c:pt>
                <c:pt idx="8">
                  <c:v>14.782876190476195</c:v>
                </c:pt>
                <c:pt idx="9">
                  <c:v>15.192768421052625</c:v>
                </c:pt>
                <c:pt idx="10">
                  <c:v>15.435786666666663</c:v>
                </c:pt>
                <c:pt idx="11">
                  <c:v>15.296239999999996</c:v>
                </c:pt>
                <c:pt idx="12">
                  <c:v>15.740573333333327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A88-4EEB-A9E6-BF4B267ADE94}"/>
            </c:ext>
          </c:extLst>
        </c:ser>
        <c:ser>
          <c:idx val="3"/>
          <c:order val="6"/>
          <c:tx>
            <c:strRef>
              <c:f>'PZT_N 1st Sway Gain'!$A$25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 1st Sway Gain'!$B$25:$N$25</c:f>
              <c:numCache>
                <c:formatCode>General</c:formatCode>
                <c:ptCount val="13"/>
                <c:pt idx="0">
                  <c:v>21.8</c:v>
                </c:pt>
                <c:pt idx="1">
                  <c:v>21.8</c:v>
                </c:pt>
                <c:pt idx="2">
                  <c:v>21.8</c:v>
                </c:pt>
                <c:pt idx="3">
                  <c:v>21.8</c:v>
                </c:pt>
                <c:pt idx="4">
                  <c:v>21.8</c:v>
                </c:pt>
                <c:pt idx="5">
                  <c:v>21.8</c:v>
                </c:pt>
                <c:pt idx="6">
                  <c:v>21.8</c:v>
                </c:pt>
                <c:pt idx="7">
                  <c:v>21.8</c:v>
                </c:pt>
                <c:pt idx="8">
                  <c:v>21.8</c:v>
                </c:pt>
                <c:pt idx="9">
                  <c:v>21.8</c:v>
                </c:pt>
                <c:pt idx="10">
                  <c:v>21.8</c:v>
                </c:pt>
                <c:pt idx="11">
                  <c:v>21.8</c:v>
                </c:pt>
                <c:pt idx="12">
                  <c:v>21.8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A88-4EEB-A9E6-BF4B267ADE94}"/>
            </c:ext>
          </c:extLst>
        </c:ser>
        <c:ser>
          <c:idx val="4"/>
          <c:order val="7"/>
          <c:tx>
            <c:strRef>
              <c:f>'PZT_N 1st Sway Gain'!$A$26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 1st Sway Gain'!$B$26:$N$26</c:f>
              <c:numCache>
                <c:formatCode>General</c:formatCode>
                <c:ptCount val="13"/>
                <c:pt idx="0">
                  <c:v>11.2</c:v>
                </c:pt>
                <c:pt idx="1">
                  <c:v>11.2</c:v>
                </c:pt>
                <c:pt idx="2">
                  <c:v>11.2</c:v>
                </c:pt>
                <c:pt idx="3">
                  <c:v>11.2</c:v>
                </c:pt>
                <c:pt idx="4">
                  <c:v>11.2</c:v>
                </c:pt>
                <c:pt idx="5">
                  <c:v>11.2</c:v>
                </c:pt>
                <c:pt idx="6">
                  <c:v>11.2</c:v>
                </c:pt>
                <c:pt idx="7">
                  <c:v>11.2</c:v>
                </c:pt>
                <c:pt idx="8">
                  <c:v>11.2</c:v>
                </c:pt>
                <c:pt idx="9">
                  <c:v>11.2</c:v>
                </c:pt>
                <c:pt idx="10">
                  <c:v>11.2</c:v>
                </c:pt>
                <c:pt idx="11">
                  <c:v>11.2</c:v>
                </c:pt>
                <c:pt idx="12">
                  <c:v>11.2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A88-4EEB-A9E6-BF4B267ADE94}"/>
            </c:ext>
          </c:extLst>
        </c:ser>
        <c:ser>
          <c:idx val="2"/>
          <c:order val="8"/>
          <c:tx>
            <c:strRef>
              <c:f>'PZT_N 1st Sway Gain'!$A$24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'PZT_N 1st Sway Gain'!$B$24:$N$24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A88-4EEB-A9E6-BF4B267AD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8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  <c:majorUnit val="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 1st Sway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'PZT_N 1st Sway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 1st Sway Gain'!$B$10:$N$10</c:f>
              <c:numCache>
                <c:formatCode>0.000</c:formatCode>
                <c:ptCount val="13"/>
                <c:pt idx="0">
                  <c:v>0.86900389165427416</c:v>
                </c:pt>
                <c:pt idx="1">
                  <c:v>0.86792653712073109</c:v>
                </c:pt>
                <c:pt idx="2">
                  <c:v>0.95217167319664309</c:v>
                </c:pt>
                <c:pt idx="3">
                  <c:v>0.92113235343673228</c:v>
                </c:pt>
                <c:pt idx="4">
                  <c:v>0.97887362648523368</c:v>
                </c:pt>
                <c:pt idx="5">
                  <c:v>0.84559135062526036</c:v>
                </c:pt>
                <c:pt idx="6">
                  <c:v>0.9222632092385179</c:v>
                </c:pt>
                <c:pt idx="7">
                  <c:v>1.0381691156520487</c:v>
                </c:pt>
                <c:pt idx="8">
                  <c:v>1.3984988043516728</c:v>
                </c:pt>
                <c:pt idx="9">
                  <c:v>1.5164610665089238</c:v>
                </c:pt>
                <c:pt idx="10">
                  <c:v>1.2473206092625924</c:v>
                </c:pt>
                <c:pt idx="11">
                  <c:v>1.2496838583129559</c:v>
                </c:pt>
                <c:pt idx="12">
                  <c:v>1.2692765905262591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29-4F5D-93BF-6BA34D8883F8}"/>
            </c:ext>
          </c:extLst>
        </c:ser>
        <c:ser>
          <c:idx val="1"/>
          <c:order val="1"/>
          <c:tx>
            <c:strRef>
              <c:f>'PZT_N 1st Sway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'PZT_N 1st Sway Gain'!$B$20:$N$20</c:f>
              <c:numCache>
                <c:formatCode>0.000</c:formatCode>
                <c:ptCount val="13"/>
                <c:pt idx="0">
                  <c:v>1.133917862510736</c:v>
                </c:pt>
                <c:pt idx="1">
                  <c:v>1.3120207461722673</c:v>
                </c:pt>
                <c:pt idx="2">
                  <c:v>0.86047030036784311</c:v>
                </c:pt>
                <c:pt idx="3">
                  <c:v>1.2586237672084837</c:v>
                </c:pt>
                <c:pt idx="4">
                  <c:v>1.6665976416264225</c:v>
                </c:pt>
                <c:pt idx="5">
                  <c:v>0.89418166277237254</c:v>
                </c:pt>
                <c:pt idx="6">
                  <c:v>0.93594426600174385</c:v>
                </c:pt>
                <c:pt idx="7">
                  <c:v>0.84420424336709854</c:v>
                </c:pt>
                <c:pt idx="8">
                  <c:v>0.9306352050364799</c:v>
                </c:pt>
                <c:pt idx="9">
                  <c:v>0.87416684030013558</c:v>
                </c:pt>
                <c:pt idx="10">
                  <c:v>1.003785168674691</c:v>
                </c:pt>
                <c:pt idx="11">
                  <c:v>1.0145425726369832</c:v>
                </c:pt>
                <c:pt idx="12">
                  <c:v>1.1875780482817229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29-4F5D-93BF-6BA34D8883F8}"/>
            </c:ext>
          </c:extLst>
        </c:ser>
        <c:ser>
          <c:idx val="5"/>
          <c:order val="2"/>
          <c:tx>
            <c:strRef>
              <c:f>'PZT_N 1st Sway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1B29-4F5D-93BF-6BA34D8883F8}"/>
              </c:ext>
            </c:extLst>
          </c:dPt>
          <c:val>
            <c:numRef>
              <c:f>'PZT_N 1st Sway Gain'!$Q$10:$AC$10</c:f>
              <c:numCache>
                <c:formatCode>0.000</c:formatCode>
                <c:ptCount val="13"/>
                <c:pt idx="4">
                  <c:v>1.0395861479644426</c:v>
                </c:pt>
                <c:pt idx="5">
                  <c:v>1.0987718608705344</c:v>
                </c:pt>
                <c:pt idx="6">
                  <c:v>0.87482619290260233</c:v>
                </c:pt>
                <c:pt idx="9">
                  <c:v>1.2362332977583503</c:v>
                </c:pt>
                <c:pt idx="10">
                  <c:v>0.88161730370174518</c:v>
                </c:pt>
                <c:pt idx="11">
                  <c:v>1.1056071741222835</c:v>
                </c:pt>
                <c:pt idx="12">
                  <c:v>1.1209038177509469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29-4F5D-93BF-6BA34D8883F8}"/>
            </c:ext>
          </c:extLst>
        </c:ser>
        <c:ser>
          <c:idx val="6"/>
          <c:order val="3"/>
          <c:tx>
            <c:strRef>
              <c:f>'PZT_N 1st Sway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'PZT_N 1st Sway Gain'!$Q$20:$AC$20</c:f>
              <c:numCache>
                <c:formatCode>0.000</c:formatCode>
                <c:ptCount val="13"/>
                <c:pt idx="4">
                  <c:v>1.0554572269106115</c:v>
                </c:pt>
                <c:pt idx="5">
                  <c:v>0.93008941363571218</c:v>
                </c:pt>
                <c:pt idx="6">
                  <c:v>0.91674731420126754</c:v>
                </c:pt>
                <c:pt idx="8">
                  <c:v>1.0098780149420481</c:v>
                </c:pt>
                <c:pt idx="9">
                  <c:v>1.0668394621860418</c:v>
                </c:pt>
                <c:pt idx="10">
                  <c:v>0.98379233141519817</c:v>
                </c:pt>
                <c:pt idx="11">
                  <c:v>1.1906457113072819</c:v>
                </c:pt>
                <c:pt idx="12">
                  <c:v>0.9436330001218266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B29-4F5D-93BF-6BA34D8883F8}"/>
            </c:ext>
          </c:extLst>
        </c:ser>
        <c:ser>
          <c:idx val="7"/>
          <c:order val="4"/>
          <c:tx>
            <c:strRef>
              <c:f>'PZT_N 1st Sway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'PZT_N 1st Sway Gain'!$AF$10:$AR$10</c:f>
              <c:numCache>
                <c:formatCode>0.000</c:formatCode>
                <c:ptCount val="13"/>
                <c:pt idx="0">
                  <c:v>0.94377391322248327</c:v>
                </c:pt>
                <c:pt idx="1">
                  <c:v>0.73578423907056245</c:v>
                </c:pt>
                <c:pt idx="2">
                  <c:v>0.89253928993721754</c:v>
                </c:pt>
                <c:pt idx="3">
                  <c:v>1.323935194187406</c:v>
                </c:pt>
                <c:pt idx="4">
                  <c:v>0.88482848077776066</c:v>
                </c:pt>
                <c:pt idx="5">
                  <c:v>0.96773365927036437</c:v>
                </c:pt>
                <c:pt idx="6">
                  <c:v>1.1166799755467611</c:v>
                </c:pt>
                <c:pt idx="7">
                  <c:v>0.99252454120689593</c:v>
                </c:pt>
                <c:pt idx="8">
                  <c:v>1.0913736438099146</c:v>
                </c:pt>
                <c:pt idx="9">
                  <c:v>1.2134457557706491</c:v>
                </c:pt>
                <c:pt idx="10">
                  <c:v>1.2994113079956395</c:v>
                </c:pt>
                <c:pt idx="11">
                  <c:v>0.91358114421802028</c:v>
                </c:pt>
                <c:pt idx="12">
                  <c:v>1.2385856055894635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B29-4F5D-93BF-6BA34D8883F8}"/>
            </c:ext>
          </c:extLst>
        </c:ser>
        <c:ser>
          <c:idx val="8"/>
          <c:order val="5"/>
          <c:tx>
            <c:strRef>
              <c:f>'PZT_N 1st Sway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'PZT_N 1st Sway Gain'!$AF$20:$AR$20</c:f>
              <c:numCache>
                <c:formatCode>0.000</c:formatCode>
                <c:ptCount val="13"/>
                <c:pt idx="0">
                  <c:v>0.89361225405724243</c:v>
                </c:pt>
                <c:pt idx="1">
                  <c:v>0.90447541691191369</c:v>
                </c:pt>
                <c:pt idx="2">
                  <c:v>1.1509836805582394</c:v>
                </c:pt>
                <c:pt idx="3">
                  <c:v>1.1586952121579994</c:v>
                </c:pt>
                <c:pt idx="4">
                  <c:v>1.3532996501382029</c:v>
                </c:pt>
                <c:pt idx="5">
                  <c:v>0.91285049248746952</c:v>
                </c:pt>
                <c:pt idx="6">
                  <c:v>1.1055267170886445</c:v>
                </c:pt>
                <c:pt idx="7">
                  <c:v>0.9980688562528871</c:v>
                </c:pt>
                <c:pt idx="8">
                  <c:v>0.88927398753613895</c:v>
                </c:pt>
                <c:pt idx="9">
                  <c:v>0.85365830341663107</c:v>
                </c:pt>
                <c:pt idx="10">
                  <c:v>0.93823659053557451</c:v>
                </c:pt>
                <c:pt idx="11">
                  <c:v>0.87963438104949276</c:v>
                </c:pt>
                <c:pt idx="12">
                  <c:v>1.1264709083626558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B29-4F5D-93BF-6BA34D888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3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 1st Sway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'PZT_N 1st Sway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 1st Sway Gain'!$B$13:$N$13</c:f>
              <c:numCache>
                <c:formatCode>0.00</c:formatCode>
                <c:ptCount val="13"/>
                <c:pt idx="0">
                  <c:v>1.4630172418991669</c:v>
                </c:pt>
                <c:pt idx="1">
                  <c:v>1.5442820054560598</c:v>
                </c:pt>
                <c:pt idx="2">
                  <c:v>1.3355634809176742</c:v>
                </c:pt>
                <c:pt idx="3">
                  <c:v>1.1474582513541312</c:v>
                </c:pt>
                <c:pt idx="4">
                  <c:v>1.1546228792737019</c:v>
                </c:pt>
                <c:pt idx="5">
                  <c:v>1.2550375404196892</c:v>
                </c:pt>
                <c:pt idx="6">
                  <c:v>1.1575441541844405</c:v>
                </c:pt>
                <c:pt idx="7">
                  <c:v>0.9869732646080176</c:v>
                </c:pt>
                <c:pt idx="8">
                  <c:v>0.88035957867878212</c:v>
                </c:pt>
                <c:pt idx="9">
                  <c:v>0.93355641766882069</c:v>
                </c:pt>
                <c:pt idx="10">
                  <c:v>1.1201934720428015</c:v>
                </c:pt>
                <c:pt idx="11">
                  <c:v>1.05619093431086</c:v>
                </c:pt>
                <c:pt idx="12">
                  <c:v>1.1254948656399499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84-4985-8E27-A47E73824181}"/>
            </c:ext>
          </c:extLst>
        </c:ser>
        <c:ser>
          <c:idx val="1"/>
          <c:order val="1"/>
          <c:tx>
            <c:strRef>
              <c:f>'PZT_N 1st Sway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'PZT_N 1st Sway Gain'!$B$23:$N$23</c:f>
              <c:numCache>
                <c:formatCode>0.00</c:formatCode>
                <c:ptCount val="13"/>
                <c:pt idx="0">
                  <c:v>1.1773802754076363</c:v>
                </c:pt>
                <c:pt idx="1">
                  <c:v>1.1714699341660038</c:v>
                </c:pt>
                <c:pt idx="2">
                  <c:v>1.0092376776372238</c:v>
                </c:pt>
                <c:pt idx="3">
                  <c:v>0.94049981218143353</c:v>
                </c:pt>
                <c:pt idx="4">
                  <c:v>0.68069104797904734</c:v>
                </c:pt>
                <c:pt idx="5">
                  <c:v>0.96612460874276052</c:v>
                </c:pt>
                <c:pt idx="6">
                  <c:v>1.0597197210558873</c:v>
                </c:pt>
                <c:pt idx="7">
                  <c:v>1.2172225530944225</c:v>
                </c:pt>
                <c:pt idx="8">
                  <c:v>1.2266669915358921</c:v>
                </c:pt>
                <c:pt idx="9">
                  <c:v>1.402016457036392</c:v>
                </c:pt>
                <c:pt idx="10">
                  <c:v>1.2281683798225254</c:v>
                </c:pt>
                <c:pt idx="11">
                  <c:v>1.2874595654350203</c:v>
                </c:pt>
                <c:pt idx="12">
                  <c:v>1.1940754376771541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84-4985-8E27-A47E73824181}"/>
            </c:ext>
          </c:extLst>
        </c:ser>
        <c:ser>
          <c:idx val="5"/>
          <c:order val="2"/>
          <c:tx>
            <c:strRef>
              <c:f>'PZT_N 1st Sway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0884-4985-8E27-A47E73824181}"/>
              </c:ext>
            </c:extLst>
          </c:dPt>
          <c:val>
            <c:numRef>
              <c:f>'PZT_N 1st Sway Gain'!$Q$13:$AC$13</c:f>
              <c:numCache>
                <c:formatCode>0.00</c:formatCode>
                <c:ptCount val="13"/>
                <c:pt idx="4">
                  <c:v>1.140769122501178</c:v>
                </c:pt>
                <c:pt idx="5">
                  <c:v>0.86502996853437497</c:v>
                </c:pt>
                <c:pt idx="6">
                  <c:v>1.5350741528067062</c:v>
                </c:pt>
                <c:pt idx="9">
                  <c:v>1.1779006459706589</c:v>
                </c:pt>
                <c:pt idx="10">
                  <c:v>1.6628044126423838</c:v>
                </c:pt>
                <c:pt idx="11">
                  <c:v>1.3304571437235149</c:v>
                </c:pt>
                <c:pt idx="12">
                  <c:v>1.2160900680444211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884-4985-8E27-A47E73824181}"/>
            </c:ext>
          </c:extLst>
        </c:ser>
        <c:ser>
          <c:idx val="6"/>
          <c:order val="3"/>
          <c:tx>
            <c:strRef>
              <c:f>'PZT_N 1st Sway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'PZT_N 1st Sway Gain'!$Q$23:$AC$23</c:f>
              <c:numCache>
                <c:formatCode>0.00</c:formatCode>
                <c:ptCount val="13"/>
                <c:pt idx="4">
                  <c:v>0.75071414214095178</c:v>
                </c:pt>
                <c:pt idx="5">
                  <c:v>0.85187433232730114</c:v>
                </c:pt>
                <c:pt idx="6">
                  <c:v>0.86608137867253576</c:v>
                </c:pt>
                <c:pt idx="8">
                  <c:v>1.0584776750434333</c:v>
                </c:pt>
                <c:pt idx="9">
                  <c:v>1.1163851225218446</c:v>
                </c:pt>
                <c:pt idx="10">
                  <c:v>1.2457236087319246</c:v>
                </c:pt>
                <c:pt idx="11">
                  <c:v>0.87837934203192847</c:v>
                </c:pt>
                <c:pt idx="12">
                  <c:v>1.1197008440042446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884-4985-8E27-A47E73824181}"/>
            </c:ext>
          </c:extLst>
        </c:ser>
        <c:ser>
          <c:idx val="7"/>
          <c:order val="4"/>
          <c:tx>
            <c:strRef>
              <c:f>'PZT_N 1st Sway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'PZT_N 1st Sway Gain'!$AF$13:$AR$13</c:f>
              <c:numCache>
                <c:formatCode>0.00</c:formatCode>
                <c:ptCount val="13"/>
                <c:pt idx="0">
                  <c:v>1.2624869214215502</c:v>
                </c:pt>
                <c:pt idx="1">
                  <c:v>1.2363802356764644</c:v>
                </c:pt>
                <c:pt idx="2">
                  <c:v>1.1234089949555017</c:v>
                </c:pt>
                <c:pt idx="3">
                  <c:v>0.82684422685424563</c:v>
                </c:pt>
                <c:pt idx="4">
                  <c:v>0.76569139700389377</c:v>
                </c:pt>
                <c:pt idx="5">
                  <c:v>0.7512096188546793</c:v>
                </c:pt>
                <c:pt idx="6">
                  <c:v>0.81944794493432926</c:v>
                </c:pt>
                <c:pt idx="7">
                  <c:v>0.78121326087362097</c:v>
                </c:pt>
                <c:pt idx="8">
                  <c:v>0.86403417595117127</c:v>
                </c:pt>
                <c:pt idx="9">
                  <c:v>0.84109946124487334</c:v>
                </c:pt>
                <c:pt idx="10">
                  <c:v>0.85353010231798609</c:v>
                </c:pt>
                <c:pt idx="11">
                  <c:v>1.1682069607132337</c:v>
                </c:pt>
                <c:pt idx="12">
                  <c:v>1.0510543861146981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884-4985-8E27-A47E73824181}"/>
            </c:ext>
          </c:extLst>
        </c:ser>
        <c:ser>
          <c:idx val="8"/>
          <c:order val="5"/>
          <c:tx>
            <c:strRef>
              <c:f>'PZT_N 1st Sway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'PZT_N 1st Sway Gain'!$AF$23:$AR$23</c:f>
              <c:numCache>
                <c:formatCode>0.00</c:formatCode>
                <c:ptCount val="13"/>
                <c:pt idx="0">
                  <c:v>1.9357715371658937</c:v>
                </c:pt>
                <c:pt idx="1">
                  <c:v>1.9393662426979192</c:v>
                </c:pt>
                <c:pt idx="2">
                  <c:v>1.4287488992624833</c:v>
                </c:pt>
                <c:pt idx="3">
                  <c:v>1.4978409837719497</c:v>
                </c:pt>
                <c:pt idx="4">
                  <c:v>0.9841026073934982</c:v>
                </c:pt>
                <c:pt idx="5">
                  <c:v>1.1446253285404668</c:v>
                </c:pt>
                <c:pt idx="6">
                  <c:v>1.0446040455726262</c:v>
                </c:pt>
                <c:pt idx="7">
                  <c:v>1.2090300489142718</c:v>
                </c:pt>
                <c:pt idx="8">
                  <c:v>1.3429967369235913</c:v>
                </c:pt>
                <c:pt idx="9">
                  <c:v>1.5590814283545722</c:v>
                </c:pt>
                <c:pt idx="10">
                  <c:v>1.5048751062702801</c:v>
                </c:pt>
                <c:pt idx="11">
                  <c:v>1.552250983760157</c:v>
                </c:pt>
                <c:pt idx="12">
                  <c:v>1.3435983416956372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884-4985-8E27-A47E73824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  <c:majorUnit val="1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 G4T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'N G4T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'N G4T Frequency'!$B$9:$N$9</c:f>
              <c:numCache>
                <c:formatCode>0.000</c:formatCode>
                <c:ptCount val="13"/>
                <c:pt idx="0">
                  <c:v>35546.957575757573</c:v>
                </c:pt>
                <c:pt idx="1">
                  <c:v>35745</c:v>
                </c:pt>
                <c:pt idx="2">
                  <c:v>35852.171428571426</c:v>
                </c:pt>
                <c:pt idx="3">
                  <c:v>36038.096551724135</c:v>
                </c:pt>
                <c:pt idx="4">
                  <c:v>35928.303448275859</c:v>
                </c:pt>
                <c:pt idx="5">
                  <c:v>35886.080000000002</c:v>
                </c:pt>
                <c:pt idx="6">
                  <c:v>35965.913043478264</c:v>
                </c:pt>
                <c:pt idx="7">
                  <c:v>35845.238709677418</c:v>
                </c:pt>
                <c:pt idx="8">
                  <c:v>35820.974545454548</c:v>
                </c:pt>
                <c:pt idx="9">
                  <c:v>35829.529411764706</c:v>
                </c:pt>
                <c:pt idx="10">
                  <c:v>35686.133333333331</c:v>
                </c:pt>
                <c:pt idx="11">
                  <c:v>35648.533333333333</c:v>
                </c:pt>
                <c:pt idx="12">
                  <c:v>35945.428571428572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85-479C-A26E-EE7C7A5F8014}"/>
            </c:ext>
          </c:extLst>
        </c:ser>
        <c:ser>
          <c:idx val="1"/>
          <c:order val="1"/>
          <c:tx>
            <c:strRef>
              <c:f>'N G4T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'N G4T Frequency'!$B$19:$N$19</c:f>
              <c:numCache>
                <c:formatCode>0.000</c:formatCode>
                <c:ptCount val="13"/>
                <c:pt idx="0">
                  <c:v>35849.284848484851</c:v>
                </c:pt>
                <c:pt idx="1">
                  <c:v>35815.114285714284</c:v>
                </c:pt>
                <c:pt idx="2">
                  <c:v>36134.285714285717</c:v>
                </c:pt>
                <c:pt idx="3">
                  <c:v>35990.775000000001</c:v>
                </c:pt>
                <c:pt idx="4">
                  <c:v>36003.714285714283</c:v>
                </c:pt>
                <c:pt idx="5">
                  <c:v>36049.381818181821</c:v>
                </c:pt>
                <c:pt idx="6">
                  <c:v>36071.410526315791</c:v>
                </c:pt>
                <c:pt idx="7">
                  <c:v>35939.706666666665</c:v>
                </c:pt>
                <c:pt idx="8">
                  <c:v>35808.676923076921</c:v>
                </c:pt>
                <c:pt idx="9">
                  <c:v>35861.844444444447</c:v>
                </c:pt>
                <c:pt idx="10">
                  <c:v>35986.890322580643</c:v>
                </c:pt>
                <c:pt idx="11">
                  <c:v>35905.809523809527</c:v>
                </c:pt>
                <c:pt idx="12">
                  <c:v>35954.346666666665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85-479C-A26E-EE7C7A5F8014}"/>
            </c:ext>
          </c:extLst>
        </c:ser>
        <c:ser>
          <c:idx val="5"/>
          <c:order val="2"/>
          <c:tx>
            <c:strRef>
              <c:f>'N G4T Frequency'!$P$7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D785-479C-A26E-EE7C7A5F8014}"/>
              </c:ext>
            </c:extLst>
          </c:dPt>
          <c:val>
            <c:numRef>
              <c:f>'N G4T Frequency'!$Q$9:$AC$9</c:f>
              <c:numCache>
                <c:formatCode>0.000</c:formatCode>
                <c:ptCount val="13"/>
                <c:pt idx="4">
                  <c:v>35841.066666666666</c:v>
                </c:pt>
                <c:pt idx="5">
                  <c:v>35870.635294117645</c:v>
                </c:pt>
                <c:pt idx="6">
                  <c:v>35600.676923076921</c:v>
                </c:pt>
                <c:pt idx="9">
                  <c:v>35194.879999999997</c:v>
                </c:pt>
                <c:pt idx="10">
                  <c:v>35352.742857142854</c:v>
                </c:pt>
                <c:pt idx="11">
                  <c:v>35442.400000000001</c:v>
                </c:pt>
                <c:pt idx="12">
                  <c:v>35380.693333333336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85-479C-A26E-EE7C7A5F8014}"/>
            </c:ext>
          </c:extLst>
        </c:ser>
        <c:ser>
          <c:idx val="6"/>
          <c:order val="3"/>
          <c:tx>
            <c:strRef>
              <c:f>'N G4T Frequency'!$P$17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'N G4T Frequency'!$Q$19:$AC$19</c:f>
              <c:numCache>
                <c:formatCode>0.000</c:formatCode>
                <c:ptCount val="13"/>
                <c:pt idx="4">
                  <c:v>35867.146666666667</c:v>
                </c:pt>
                <c:pt idx="5">
                  <c:v>35641.178947368418</c:v>
                </c:pt>
                <c:pt idx="6">
                  <c:v>35484</c:v>
                </c:pt>
                <c:pt idx="8">
                  <c:v>35941.65</c:v>
                </c:pt>
                <c:pt idx="9">
                  <c:v>35828.444444444445</c:v>
                </c:pt>
                <c:pt idx="10">
                  <c:v>36030.506666666668</c:v>
                </c:pt>
                <c:pt idx="11">
                  <c:v>36012.800000000003</c:v>
                </c:pt>
                <c:pt idx="12">
                  <c:v>35714.613333333335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85-479C-A26E-EE7C7A5F8014}"/>
            </c:ext>
          </c:extLst>
        </c:ser>
        <c:ser>
          <c:idx val="7"/>
          <c:order val="4"/>
          <c:tx>
            <c:strRef>
              <c:f>'N G4T Frequency'!$AE$7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'N G4T Frequency'!$AF$9:$AR$9</c:f>
              <c:numCache>
                <c:formatCode>0.000</c:formatCode>
                <c:ptCount val="13"/>
                <c:pt idx="0">
                  <c:v>35946.613333333335</c:v>
                </c:pt>
                <c:pt idx="1">
                  <c:v>36070.836363636365</c:v>
                </c:pt>
                <c:pt idx="2">
                  <c:v>36023.919999999998</c:v>
                </c:pt>
                <c:pt idx="3">
                  <c:v>35993.651612903224</c:v>
                </c:pt>
                <c:pt idx="4">
                  <c:v>35701.133333333331</c:v>
                </c:pt>
                <c:pt idx="5">
                  <c:v>35909.199999999997</c:v>
                </c:pt>
                <c:pt idx="6">
                  <c:v>35910.73333333333</c:v>
                </c:pt>
                <c:pt idx="7">
                  <c:v>36036.239999999998</c:v>
                </c:pt>
                <c:pt idx="8">
                  <c:v>36125.828571428574</c:v>
                </c:pt>
                <c:pt idx="9">
                  <c:v>36014.55238095238</c:v>
                </c:pt>
                <c:pt idx="10">
                  <c:v>35916.32</c:v>
                </c:pt>
                <c:pt idx="11">
                  <c:v>35975.911111111112</c:v>
                </c:pt>
                <c:pt idx="12">
                  <c:v>35987.9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85-479C-A26E-EE7C7A5F8014}"/>
            </c:ext>
          </c:extLst>
        </c:ser>
        <c:ser>
          <c:idx val="8"/>
          <c:order val="5"/>
          <c:tx>
            <c:strRef>
              <c:f>'N G4T Frequency'!$AE$17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'N G4T Frequency'!$AF$19:$AR$19</c:f>
              <c:numCache>
                <c:formatCode>0.000</c:formatCode>
                <c:ptCount val="13"/>
                <c:pt idx="0">
                  <c:v>35322.050000000003</c:v>
                </c:pt>
                <c:pt idx="1">
                  <c:v>35427.127272727274</c:v>
                </c:pt>
                <c:pt idx="2">
                  <c:v>35538.949999999997</c:v>
                </c:pt>
                <c:pt idx="3">
                  <c:v>35536.75294117647</c:v>
                </c:pt>
                <c:pt idx="4">
                  <c:v>35850.914285714287</c:v>
                </c:pt>
                <c:pt idx="5">
                  <c:v>35716.984615384616</c:v>
                </c:pt>
                <c:pt idx="6">
                  <c:v>35620.800000000003</c:v>
                </c:pt>
                <c:pt idx="7">
                  <c:v>35707.657142857141</c:v>
                </c:pt>
                <c:pt idx="8">
                  <c:v>35439.009523809524</c:v>
                </c:pt>
                <c:pt idx="9">
                  <c:v>35766.484210526316</c:v>
                </c:pt>
                <c:pt idx="10">
                  <c:v>35902.879999999997</c:v>
                </c:pt>
                <c:pt idx="11">
                  <c:v>35457.706666666665</c:v>
                </c:pt>
                <c:pt idx="12">
                  <c:v>35604.213333333333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785-479C-A26E-EE7C7A5F8014}"/>
            </c:ext>
          </c:extLst>
        </c:ser>
        <c:ser>
          <c:idx val="3"/>
          <c:order val="6"/>
          <c:tx>
            <c:strRef>
              <c:f>'N G4T Frequency'!$A$25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'N G4T Frequency'!$B$25:$N$25</c:f>
              <c:numCache>
                <c:formatCode>General</c:formatCode>
                <c:ptCount val="13"/>
                <c:pt idx="0">
                  <c:v>38258</c:v>
                </c:pt>
                <c:pt idx="1">
                  <c:v>38258</c:v>
                </c:pt>
                <c:pt idx="2">
                  <c:v>38258</c:v>
                </c:pt>
                <c:pt idx="3">
                  <c:v>38258</c:v>
                </c:pt>
                <c:pt idx="4">
                  <c:v>38258</c:v>
                </c:pt>
                <c:pt idx="5">
                  <c:v>38258</c:v>
                </c:pt>
                <c:pt idx="6">
                  <c:v>38258</c:v>
                </c:pt>
                <c:pt idx="7">
                  <c:v>38258</c:v>
                </c:pt>
                <c:pt idx="8">
                  <c:v>38258</c:v>
                </c:pt>
                <c:pt idx="9">
                  <c:v>38258</c:v>
                </c:pt>
                <c:pt idx="10">
                  <c:v>38258</c:v>
                </c:pt>
                <c:pt idx="11">
                  <c:v>38258</c:v>
                </c:pt>
                <c:pt idx="12">
                  <c:v>38258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785-479C-A26E-EE7C7A5F8014}"/>
            </c:ext>
          </c:extLst>
        </c:ser>
        <c:ser>
          <c:idx val="4"/>
          <c:order val="7"/>
          <c:tx>
            <c:strRef>
              <c:f>'N G4T Frequency'!$A$26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'N G4T Frequency'!$B$26:$N$26</c:f>
              <c:numCache>
                <c:formatCode>General</c:formatCode>
                <c:ptCount val="13"/>
                <c:pt idx="0">
                  <c:v>33052</c:v>
                </c:pt>
                <c:pt idx="1">
                  <c:v>33052</c:v>
                </c:pt>
                <c:pt idx="2">
                  <c:v>33052</c:v>
                </c:pt>
                <c:pt idx="3">
                  <c:v>33052</c:v>
                </c:pt>
                <c:pt idx="4">
                  <c:v>33052</c:v>
                </c:pt>
                <c:pt idx="5">
                  <c:v>33052</c:v>
                </c:pt>
                <c:pt idx="6">
                  <c:v>33052</c:v>
                </c:pt>
                <c:pt idx="7">
                  <c:v>33052</c:v>
                </c:pt>
                <c:pt idx="8">
                  <c:v>33052</c:v>
                </c:pt>
                <c:pt idx="9">
                  <c:v>33052</c:v>
                </c:pt>
                <c:pt idx="10">
                  <c:v>33052</c:v>
                </c:pt>
                <c:pt idx="11">
                  <c:v>33052</c:v>
                </c:pt>
                <c:pt idx="12">
                  <c:v>33052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785-479C-A26E-EE7C7A5F8014}"/>
            </c:ext>
          </c:extLst>
        </c:ser>
        <c:ser>
          <c:idx val="2"/>
          <c:order val="8"/>
          <c:tx>
            <c:strRef>
              <c:f>'N G4T Frequency'!$A$24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'N G4T Frequency'!$B$24:$N$24</c:f>
              <c:numCache>
                <c:formatCode>General</c:formatCode>
                <c:ptCount val="13"/>
                <c:pt idx="0">
                  <c:v>35534</c:v>
                </c:pt>
                <c:pt idx="1">
                  <c:v>35534</c:v>
                </c:pt>
                <c:pt idx="2">
                  <c:v>35534</c:v>
                </c:pt>
                <c:pt idx="3">
                  <c:v>35534</c:v>
                </c:pt>
                <c:pt idx="4">
                  <c:v>35534</c:v>
                </c:pt>
                <c:pt idx="5">
                  <c:v>35534</c:v>
                </c:pt>
                <c:pt idx="6">
                  <c:v>35534</c:v>
                </c:pt>
                <c:pt idx="7">
                  <c:v>35534</c:v>
                </c:pt>
                <c:pt idx="8">
                  <c:v>35534</c:v>
                </c:pt>
                <c:pt idx="9">
                  <c:v>35534</c:v>
                </c:pt>
                <c:pt idx="10">
                  <c:v>35534</c:v>
                </c:pt>
                <c:pt idx="11">
                  <c:v>35534</c:v>
                </c:pt>
                <c:pt idx="12">
                  <c:v>35534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785-479C-A26E-EE7C7A5F8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320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 G4T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'N G4T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'N G4T Frequency'!$B$10:$N$10</c:f>
              <c:numCache>
                <c:formatCode>0.000</c:formatCode>
                <c:ptCount val="13"/>
                <c:pt idx="0">
                  <c:v>866.76768732975165</c:v>
                </c:pt>
                <c:pt idx="1">
                  <c:v>657.03327714258683</c:v>
                </c:pt>
                <c:pt idx="2">
                  <c:v>657.52542181368415</c:v>
                </c:pt>
                <c:pt idx="3">
                  <c:v>498.91773598429484</c:v>
                </c:pt>
                <c:pt idx="4">
                  <c:v>543.97080860375866</c:v>
                </c:pt>
                <c:pt idx="5">
                  <c:v>605.72631764840105</c:v>
                </c:pt>
                <c:pt idx="6">
                  <c:v>530.80755006619665</c:v>
                </c:pt>
                <c:pt idx="7">
                  <c:v>608.04093637682956</c:v>
                </c:pt>
                <c:pt idx="8">
                  <c:v>623.48081884408532</c:v>
                </c:pt>
                <c:pt idx="9">
                  <c:v>585.37231541177266</c:v>
                </c:pt>
                <c:pt idx="10">
                  <c:v>736.65208829337553</c:v>
                </c:pt>
                <c:pt idx="11">
                  <c:v>753.28304810224722</c:v>
                </c:pt>
                <c:pt idx="12">
                  <c:v>497.58948644392285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A1-4F7F-8D86-B775FBB714AC}"/>
            </c:ext>
          </c:extLst>
        </c:ser>
        <c:ser>
          <c:idx val="1"/>
          <c:order val="1"/>
          <c:tx>
            <c:strRef>
              <c:f>'N G4T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'N G4T Frequency'!$B$20:$N$20</c:f>
              <c:numCache>
                <c:formatCode>0.000</c:formatCode>
                <c:ptCount val="13"/>
                <c:pt idx="0">
                  <c:v>718.21567354969795</c:v>
                </c:pt>
                <c:pt idx="1">
                  <c:v>712.83130967532759</c:v>
                </c:pt>
                <c:pt idx="2">
                  <c:v>485.29169951014575</c:v>
                </c:pt>
                <c:pt idx="3">
                  <c:v>520.03018719828685</c:v>
                </c:pt>
                <c:pt idx="4">
                  <c:v>495.72622819418223</c:v>
                </c:pt>
                <c:pt idx="5">
                  <c:v>508.99878303811181</c:v>
                </c:pt>
                <c:pt idx="6">
                  <c:v>424.71616403714995</c:v>
                </c:pt>
                <c:pt idx="7">
                  <c:v>517.63573970086247</c:v>
                </c:pt>
                <c:pt idx="8">
                  <c:v>686.89010302956842</c:v>
                </c:pt>
                <c:pt idx="9">
                  <c:v>621.81933302998709</c:v>
                </c:pt>
                <c:pt idx="10">
                  <c:v>465.22912338266372</c:v>
                </c:pt>
                <c:pt idx="11">
                  <c:v>609.23219535038243</c:v>
                </c:pt>
                <c:pt idx="12">
                  <c:v>556.77386860432603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A1-4F7F-8D86-B775FBB714AC}"/>
            </c:ext>
          </c:extLst>
        </c:ser>
        <c:ser>
          <c:idx val="5"/>
          <c:order val="2"/>
          <c:tx>
            <c:strRef>
              <c:f>'N G4T Frequency'!$P$7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3BA1-4F7F-8D86-B775FBB714AC}"/>
              </c:ext>
            </c:extLst>
          </c:dPt>
          <c:val>
            <c:numRef>
              <c:f>'N G4T Frequency'!$Q$10:$AC$10</c:f>
              <c:numCache>
                <c:formatCode>0.000</c:formatCode>
                <c:ptCount val="13"/>
                <c:pt idx="4">
                  <c:v>664.22861764393701</c:v>
                </c:pt>
                <c:pt idx="5">
                  <c:v>615.22943546558702</c:v>
                </c:pt>
                <c:pt idx="6">
                  <c:v>673.51450215669774</c:v>
                </c:pt>
                <c:pt idx="9">
                  <c:v>811.06871372182684</c:v>
                </c:pt>
                <c:pt idx="10">
                  <c:v>815.66895611070834</c:v>
                </c:pt>
                <c:pt idx="11">
                  <c:v>810.33521708299463</c:v>
                </c:pt>
                <c:pt idx="12">
                  <c:v>796.91442067130026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A1-4F7F-8D86-B775FBB714AC}"/>
            </c:ext>
          </c:extLst>
        </c:ser>
        <c:ser>
          <c:idx val="6"/>
          <c:order val="3"/>
          <c:tx>
            <c:strRef>
              <c:f>'N G4T Frequency'!$P$17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'N G4T Frequency'!$Q$20:$AC$20</c:f>
              <c:numCache>
                <c:formatCode>0.000</c:formatCode>
                <c:ptCount val="13"/>
                <c:pt idx="4">
                  <c:v>517.09219977008286</c:v>
                </c:pt>
                <c:pt idx="5">
                  <c:v>750.92541458887661</c:v>
                </c:pt>
                <c:pt idx="6">
                  <c:v>805.01854459562435</c:v>
                </c:pt>
                <c:pt idx="8">
                  <c:v>426.24801421268035</c:v>
                </c:pt>
                <c:pt idx="9">
                  <c:v>642.58926912065203</c:v>
                </c:pt>
                <c:pt idx="10">
                  <c:v>388.93660892974037</c:v>
                </c:pt>
                <c:pt idx="11">
                  <c:v>446.97930838872105</c:v>
                </c:pt>
                <c:pt idx="12">
                  <c:v>801.06402034087432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A1-4F7F-8D86-B775FBB714AC}"/>
            </c:ext>
          </c:extLst>
        </c:ser>
        <c:ser>
          <c:idx val="7"/>
          <c:order val="4"/>
          <c:tx>
            <c:strRef>
              <c:f>'N G4T Frequency'!$AE$7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'N G4T Frequency'!$AF$10:$AR$10</c:f>
              <c:numCache>
                <c:formatCode>0.000</c:formatCode>
                <c:ptCount val="13"/>
                <c:pt idx="0">
                  <c:v>624.85820863688809</c:v>
                </c:pt>
                <c:pt idx="1">
                  <c:v>362.6190105349508</c:v>
                </c:pt>
                <c:pt idx="2">
                  <c:v>453.4691601241185</c:v>
                </c:pt>
                <c:pt idx="3">
                  <c:v>498.26645708282956</c:v>
                </c:pt>
                <c:pt idx="4">
                  <c:v>753.62719432262963</c:v>
                </c:pt>
                <c:pt idx="5">
                  <c:v>639.74944462557676</c:v>
                </c:pt>
                <c:pt idx="6">
                  <c:v>512.49529177313968</c:v>
                </c:pt>
                <c:pt idx="7">
                  <c:v>385.40254915861544</c:v>
                </c:pt>
                <c:pt idx="8">
                  <c:v>283.33021157513139</c:v>
                </c:pt>
                <c:pt idx="9">
                  <c:v>449.03079346505109</c:v>
                </c:pt>
                <c:pt idx="10">
                  <c:v>532.82019940873022</c:v>
                </c:pt>
                <c:pt idx="11">
                  <c:v>471.06647968501045</c:v>
                </c:pt>
                <c:pt idx="12">
                  <c:v>585.04327655570773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A1-4F7F-8D86-B775FBB714AC}"/>
            </c:ext>
          </c:extLst>
        </c:ser>
        <c:ser>
          <c:idx val="8"/>
          <c:order val="5"/>
          <c:tx>
            <c:strRef>
              <c:f>'N G4T Frequency'!$AE$17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'N G4T Frequency'!$AF$20:$AR$20</c:f>
              <c:numCache>
                <c:formatCode>0.000</c:formatCode>
                <c:ptCount val="13"/>
                <c:pt idx="0">
                  <c:v>1044.1777808279026</c:v>
                </c:pt>
                <c:pt idx="1">
                  <c:v>964.85184152504769</c:v>
                </c:pt>
                <c:pt idx="2">
                  <c:v>890.44565573806142</c:v>
                </c:pt>
                <c:pt idx="3">
                  <c:v>893.42945341828442</c:v>
                </c:pt>
                <c:pt idx="4">
                  <c:v>718.93670969466018</c:v>
                </c:pt>
                <c:pt idx="5">
                  <c:v>750.67670496999926</c:v>
                </c:pt>
                <c:pt idx="6">
                  <c:v>761.28445475566525</c:v>
                </c:pt>
                <c:pt idx="7">
                  <c:v>805.46272389597334</c:v>
                </c:pt>
                <c:pt idx="8">
                  <c:v>904.96524046334855</c:v>
                </c:pt>
                <c:pt idx="9">
                  <c:v>732.76745699071296</c:v>
                </c:pt>
                <c:pt idx="10">
                  <c:v>611.87865251649828</c:v>
                </c:pt>
                <c:pt idx="11">
                  <c:v>858.92809964534274</c:v>
                </c:pt>
                <c:pt idx="12">
                  <c:v>873.10093985241531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BA1-4F7F-8D86-B775FBB714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30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 G4T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'N G4T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'N G4T Frequency'!$B$13:$N$13</c:f>
              <c:numCache>
                <c:formatCode>0.00</c:formatCode>
                <c:ptCount val="13"/>
                <c:pt idx="0">
                  <c:v>0.95948722755758631</c:v>
                </c:pt>
                <c:pt idx="1">
                  <c:v>1.2749227410667048</c:v>
                </c:pt>
                <c:pt idx="2">
                  <c:v>1.2196377973201709</c:v>
                </c:pt>
                <c:pt idx="3">
                  <c:v>1.4831459431525362</c:v>
                </c:pt>
                <c:pt idx="4">
                  <c:v>1.4275867472275503</c:v>
                </c:pt>
                <c:pt idx="5">
                  <c:v>1.3052759587357621</c:v>
                </c:pt>
                <c:pt idx="6">
                  <c:v>1.439370983724636</c:v>
                </c:pt>
                <c:pt idx="7">
                  <c:v>1.3226967385341128</c:v>
                </c:pt>
                <c:pt idx="8">
                  <c:v>1.3029138886547857</c:v>
                </c:pt>
                <c:pt idx="9">
                  <c:v>1.3828638197708509</c:v>
                </c:pt>
                <c:pt idx="10">
                  <c:v>1.1637636036232477</c:v>
                </c:pt>
                <c:pt idx="11">
                  <c:v>1.1489852496901409</c:v>
                </c:pt>
                <c:pt idx="12">
                  <c:v>1.5491829386632674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D8-444C-84BD-4F2D4CAD26EA}"/>
            </c:ext>
          </c:extLst>
        </c:ser>
        <c:ser>
          <c:idx val="1"/>
          <c:order val="1"/>
          <c:tx>
            <c:strRef>
              <c:f>'N G4T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'N G4T Frequency'!$B$23:$N$23</c:f>
              <c:numCache>
                <c:formatCode>0.00</c:formatCode>
                <c:ptCount val="13"/>
                <c:pt idx="0">
                  <c:v>1.1179163586569814</c:v>
                </c:pt>
                <c:pt idx="1">
                  <c:v>1.1423393263493502</c:v>
                </c:pt>
                <c:pt idx="2">
                  <c:v>1.4587201112636401</c:v>
                </c:pt>
                <c:pt idx="3">
                  <c:v>1.4532649935925794</c:v>
                </c:pt>
                <c:pt idx="4">
                  <c:v>1.5158136259319093</c:v>
                </c:pt>
                <c:pt idx="5">
                  <c:v>1.446380787419163</c:v>
                </c:pt>
                <c:pt idx="6">
                  <c:v>1.7161182446330976</c:v>
                </c:pt>
                <c:pt idx="7">
                  <c:v>1.4928730479294556</c:v>
                </c:pt>
                <c:pt idx="8">
                  <c:v>1.1886050214438471</c:v>
                </c:pt>
                <c:pt idx="9">
                  <c:v>1.2844864675186929</c:v>
                </c:pt>
                <c:pt idx="10">
                  <c:v>1.6272338103758446</c:v>
                </c:pt>
                <c:pt idx="11">
                  <c:v>1.2869698910323666</c:v>
                </c:pt>
                <c:pt idx="12">
                  <c:v>1.3791675359501216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D8-444C-84BD-4F2D4CAD26EA}"/>
            </c:ext>
          </c:extLst>
        </c:ser>
        <c:ser>
          <c:idx val="5"/>
          <c:order val="2"/>
          <c:tx>
            <c:strRef>
              <c:f>'N G4T Frequency'!$P$7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07D8-444C-84BD-4F2D4CAD26EA}"/>
              </c:ext>
            </c:extLst>
          </c:dPt>
          <c:val>
            <c:numRef>
              <c:f>'N G4T Frequency'!$Q$13:$AC$13</c:f>
              <c:numCache>
                <c:formatCode>0.00</c:formatCode>
                <c:ptCount val="13"/>
                <c:pt idx="4">
                  <c:v>1.2129023397126717</c:v>
                </c:pt>
                <c:pt idx="5">
                  <c:v>1.2934820563191842</c:v>
                </c:pt>
                <c:pt idx="6">
                  <c:v>1.2613818583542806</c:v>
                </c:pt>
                <c:pt idx="9">
                  <c:v>0.8806816503321746</c:v>
                </c:pt>
                <c:pt idx="10">
                  <c:v>0.94022738019980923</c:v>
                </c:pt>
                <c:pt idx="11">
                  <c:v>0.98329676805641308</c:v>
                </c:pt>
                <c:pt idx="12">
                  <c:v>0.97404575820981498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D8-444C-84BD-4F2D4CAD26EA}"/>
            </c:ext>
          </c:extLst>
        </c:ser>
        <c:ser>
          <c:idx val="6"/>
          <c:order val="3"/>
          <c:tx>
            <c:strRef>
              <c:f>'N G4T Frequency'!$P$17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'N G4T Frequency'!$Q$23:$AC$23</c:f>
              <c:numCache>
                <c:formatCode>0.00</c:formatCode>
                <c:ptCount val="13"/>
                <c:pt idx="4">
                  <c:v>1.5412166562664511</c:v>
                </c:pt>
                <c:pt idx="5">
                  <c:v>1.1493280588929353</c:v>
                </c:pt>
                <c:pt idx="6">
                  <c:v>1.0070161390802239</c:v>
                </c:pt>
                <c:pt idx="8">
                  <c:v>1.811425838763935</c:v>
                </c:pt>
                <c:pt idx="9">
                  <c:v>1.2602947026490019</c:v>
                </c:pt>
                <c:pt idx="10">
                  <c:v>1.9090457435234807</c:v>
                </c:pt>
                <c:pt idx="11">
                  <c:v>1.6743504362603376</c:v>
                </c:pt>
                <c:pt idx="12">
                  <c:v>1.0583368295517694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7D8-444C-84BD-4F2D4CAD26EA}"/>
            </c:ext>
          </c:extLst>
        </c:ser>
        <c:ser>
          <c:idx val="7"/>
          <c:order val="4"/>
          <c:tx>
            <c:strRef>
              <c:f>'N G4T Frequency'!$AE$7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'N G4T Frequency'!$AF$13:$AR$13</c:f>
              <c:numCache>
                <c:formatCode>0.00</c:formatCode>
                <c:ptCount val="13"/>
                <c:pt idx="0">
                  <c:v>1.2330192859320277</c:v>
                </c:pt>
                <c:pt idx="1">
                  <c:v>2.0105248877575757</c:v>
                </c:pt>
                <c:pt idx="2">
                  <c:v>1.6422138456549167</c:v>
                </c:pt>
                <c:pt idx="3">
                  <c:v>1.5148175940196866</c:v>
                </c:pt>
                <c:pt idx="4">
                  <c:v>1.1309157834397661</c:v>
                </c:pt>
                <c:pt idx="5">
                  <c:v>1.2238124470612994</c:v>
                </c:pt>
                <c:pt idx="6">
                  <c:v>1.5266915321605903</c:v>
                </c:pt>
                <c:pt idx="7">
                  <c:v>1.9215925485793115</c:v>
                </c:pt>
                <c:pt idx="8">
                  <c:v>2.5084646129780772</c:v>
                </c:pt>
                <c:pt idx="9">
                  <c:v>1.6653999767926322</c:v>
                </c:pt>
                <c:pt idx="10">
                  <c:v>1.4649594757597149</c:v>
                </c:pt>
                <c:pt idx="11">
                  <c:v>1.6148385187690562</c:v>
                </c:pt>
                <c:pt idx="12">
                  <c:v>1.2934085909932624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7D8-444C-84BD-4F2D4CAD26EA}"/>
            </c:ext>
          </c:extLst>
        </c:ser>
        <c:ser>
          <c:idx val="8"/>
          <c:order val="5"/>
          <c:tx>
            <c:strRef>
              <c:f>'N G4T Frequency'!$AE$17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'N G4T Frequency'!$AF$23:$AR$23</c:f>
              <c:numCache>
                <c:formatCode>0.00</c:formatCode>
                <c:ptCount val="13"/>
                <c:pt idx="0">
                  <c:v>0.72466906232517125</c:v>
                </c:pt>
                <c:pt idx="1">
                  <c:v>0.82054990915259429</c:v>
                </c:pt>
                <c:pt idx="2">
                  <c:v>0.93097577375029705</c:v>
                </c:pt>
                <c:pt idx="3">
                  <c:v>0.92704687227765636</c:v>
                </c:pt>
                <c:pt idx="4">
                  <c:v>1.116039692983094</c:v>
                </c:pt>
                <c:pt idx="5">
                  <c:v>1.1283221160286019</c:v>
                </c:pt>
                <c:pt idx="6">
                  <c:v>1.1247657315444421</c:v>
                </c:pt>
                <c:pt idx="7">
                  <c:v>1.0554359134117794</c:v>
                </c:pt>
                <c:pt idx="8">
                  <c:v>0.87922696441075754</c:v>
                </c:pt>
                <c:pt idx="9">
                  <c:v>1.1333817505604926</c:v>
                </c:pt>
                <c:pt idx="10">
                  <c:v>1.2829994914372889</c:v>
                </c:pt>
                <c:pt idx="11">
                  <c:v>0.93360808960998309</c:v>
                </c:pt>
                <c:pt idx="12">
                  <c:v>0.97438651013430611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7D8-444C-84BD-4F2D4CAD2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 G4T Delta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'PZT_N G4T Delta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 G4T Delta Gain'!$B$9:$N$9</c:f>
              <c:numCache>
                <c:formatCode>0.000</c:formatCode>
                <c:ptCount val="13"/>
                <c:pt idx="0">
                  <c:v>0.83148484848484849</c:v>
                </c:pt>
                <c:pt idx="1">
                  <c:v>0.62717000000000001</c:v>
                </c:pt>
                <c:pt idx="2">
                  <c:v>0.4703142857142858</c:v>
                </c:pt>
                <c:pt idx="3">
                  <c:v>0.24633103448275859</c:v>
                </c:pt>
                <c:pt idx="4">
                  <c:v>0.44704827586206891</c:v>
                </c:pt>
                <c:pt idx="5">
                  <c:v>0.45783999999999991</c:v>
                </c:pt>
                <c:pt idx="6">
                  <c:v>0.37604927536231891</c:v>
                </c:pt>
                <c:pt idx="7">
                  <c:v>0.60670967741935489</c:v>
                </c:pt>
                <c:pt idx="8">
                  <c:v>0.60990545454545497</c:v>
                </c:pt>
                <c:pt idx="9">
                  <c:v>0.58724117647058816</c:v>
                </c:pt>
                <c:pt idx="10">
                  <c:v>0.68729696969696985</c:v>
                </c:pt>
                <c:pt idx="11">
                  <c:v>0.75717619047619045</c:v>
                </c:pt>
                <c:pt idx="12">
                  <c:v>0.51287857142857141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7B-4980-B4A6-0C4E0A439A4F}"/>
            </c:ext>
          </c:extLst>
        </c:ser>
        <c:ser>
          <c:idx val="1"/>
          <c:order val="1"/>
          <c:tx>
            <c:strRef>
              <c:f>'PZT_N G4T Delta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'PZT_N G4T Delta Gain'!$B$19:$N$19</c:f>
              <c:numCache>
                <c:formatCode>0.000</c:formatCode>
                <c:ptCount val="13"/>
                <c:pt idx="0">
                  <c:v>0.49820000000000003</c:v>
                </c:pt>
                <c:pt idx="1">
                  <c:v>0.60572857142857139</c:v>
                </c:pt>
                <c:pt idx="2">
                  <c:v>0.23768571428571431</c:v>
                </c:pt>
                <c:pt idx="3">
                  <c:v>0.41709374999999993</c:v>
                </c:pt>
                <c:pt idx="4">
                  <c:v>0.36721428571428572</c:v>
                </c:pt>
                <c:pt idx="5">
                  <c:v>0.38298181818181826</c:v>
                </c:pt>
                <c:pt idx="6">
                  <c:v>0.36305263157894729</c:v>
                </c:pt>
                <c:pt idx="7">
                  <c:v>0.56051333333333342</c:v>
                </c:pt>
                <c:pt idx="8">
                  <c:v>0.74607179487179509</c:v>
                </c:pt>
                <c:pt idx="9">
                  <c:v>0.61279444444444464</c:v>
                </c:pt>
                <c:pt idx="10">
                  <c:v>0.54163870967741934</c:v>
                </c:pt>
                <c:pt idx="11">
                  <c:v>0.47937142857142861</c:v>
                </c:pt>
                <c:pt idx="12">
                  <c:v>0.33680666666666664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7B-4980-B4A6-0C4E0A439A4F}"/>
            </c:ext>
          </c:extLst>
        </c:ser>
        <c:ser>
          <c:idx val="5"/>
          <c:order val="2"/>
          <c:tx>
            <c:strRef>
              <c:f>'PZT_N G4T Delta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DF7B-4980-B4A6-0C4E0A439A4F}"/>
              </c:ext>
            </c:extLst>
          </c:dPt>
          <c:val>
            <c:numRef>
              <c:f>'PZT_N G4T Delta Gain'!$Q$9:$AC$9</c:f>
              <c:numCache>
                <c:formatCode>0.000</c:formatCode>
                <c:ptCount val="13"/>
                <c:pt idx="4">
                  <c:v>0.45598333333333335</c:v>
                </c:pt>
                <c:pt idx="5">
                  <c:v>0.45803529411764704</c:v>
                </c:pt>
                <c:pt idx="6">
                  <c:v>0.84646153846153838</c:v>
                </c:pt>
                <c:pt idx="9">
                  <c:v>1.7244533333333329</c:v>
                </c:pt>
                <c:pt idx="10">
                  <c:v>1.2703571428571425</c:v>
                </c:pt>
                <c:pt idx="11">
                  <c:v>1.0887555555555557</c:v>
                </c:pt>
                <c:pt idx="12">
                  <c:v>1.1587866666666664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F7B-4980-B4A6-0C4E0A439A4F}"/>
            </c:ext>
          </c:extLst>
        </c:ser>
        <c:ser>
          <c:idx val="6"/>
          <c:order val="3"/>
          <c:tx>
            <c:strRef>
              <c:f>'PZT_N G4T Delta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'PZT_N G4T Delta Gain'!$Q$19:$AC$19</c:f>
              <c:numCache>
                <c:formatCode>0.000</c:formatCode>
                <c:ptCount val="13"/>
                <c:pt idx="4">
                  <c:v>0.6597466666666667</c:v>
                </c:pt>
                <c:pt idx="5">
                  <c:v>0.74549473684210532</c:v>
                </c:pt>
                <c:pt idx="6">
                  <c:v>0.76546666666666663</c:v>
                </c:pt>
                <c:pt idx="8">
                  <c:v>0.61662500000000009</c:v>
                </c:pt>
                <c:pt idx="9">
                  <c:v>0.59252222222222217</c:v>
                </c:pt>
                <c:pt idx="10">
                  <c:v>0.53768000000000005</c:v>
                </c:pt>
                <c:pt idx="11">
                  <c:v>0.31937894736842104</c:v>
                </c:pt>
                <c:pt idx="12">
                  <c:v>0.54323999999999995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F7B-4980-B4A6-0C4E0A439A4F}"/>
            </c:ext>
          </c:extLst>
        </c:ser>
        <c:ser>
          <c:idx val="7"/>
          <c:order val="4"/>
          <c:tx>
            <c:strRef>
              <c:f>'PZT_N G4T Delta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'PZT_N G4T Delta Gain'!$AF$9:$AR$9</c:f>
              <c:numCache>
                <c:formatCode>0.000</c:formatCode>
                <c:ptCount val="13"/>
                <c:pt idx="0">
                  <c:v>0.52912000000000003</c:v>
                </c:pt>
                <c:pt idx="1">
                  <c:v>0.60803636363636382</c:v>
                </c:pt>
                <c:pt idx="2">
                  <c:v>0.41196000000000005</c:v>
                </c:pt>
                <c:pt idx="3">
                  <c:v>0.47030322580645156</c:v>
                </c:pt>
                <c:pt idx="4">
                  <c:v>0.76265000000000005</c:v>
                </c:pt>
                <c:pt idx="5">
                  <c:v>0.58716250000000003</c:v>
                </c:pt>
                <c:pt idx="6">
                  <c:v>0.63242500000000001</c:v>
                </c:pt>
                <c:pt idx="7">
                  <c:v>0.42526000000000003</c:v>
                </c:pt>
                <c:pt idx="8">
                  <c:v>0.27549523809523818</c:v>
                </c:pt>
                <c:pt idx="9">
                  <c:v>0.62728571428571411</c:v>
                </c:pt>
                <c:pt idx="10">
                  <c:v>0.83609999999999995</c:v>
                </c:pt>
                <c:pt idx="11">
                  <c:v>0.81382222222222222</c:v>
                </c:pt>
                <c:pt idx="12">
                  <c:v>0.56469999999999998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F7B-4980-B4A6-0C4E0A439A4F}"/>
            </c:ext>
          </c:extLst>
        </c:ser>
        <c:ser>
          <c:idx val="8"/>
          <c:order val="5"/>
          <c:tx>
            <c:strRef>
              <c:f>'PZT_N G4T Delta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'PZT_N G4T Delta Gain'!$AF$19:$AR$19</c:f>
              <c:numCache>
                <c:formatCode>0.000</c:formatCode>
                <c:ptCount val="13"/>
                <c:pt idx="0">
                  <c:v>0.93627499999999997</c:v>
                </c:pt>
                <c:pt idx="1">
                  <c:v>0.74019999999999997</c:v>
                </c:pt>
                <c:pt idx="2">
                  <c:v>0.79386250000000003</c:v>
                </c:pt>
                <c:pt idx="3">
                  <c:v>0.84880000000000033</c:v>
                </c:pt>
                <c:pt idx="4">
                  <c:v>0.54804285714285716</c:v>
                </c:pt>
                <c:pt idx="5">
                  <c:v>0.87301538461538442</c:v>
                </c:pt>
                <c:pt idx="6">
                  <c:v>1.3021478260869561</c:v>
                </c:pt>
                <c:pt idx="7">
                  <c:v>0.66905714285714291</c:v>
                </c:pt>
                <c:pt idx="8">
                  <c:v>1.143085714285714</c:v>
                </c:pt>
                <c:pt idx="9">
                  <c:v>0.90285263157894724</c:v>
                </c:pt>
                <c:pt idx="10">
                  <c:v>0.71065333333333336</c:v>
                </c:pt>
                <c:pt idx="11">
                  <c:v>1.2424666666666668</c:v>
                </c:pt>
                <c:pt idx="12">
                  <c:v>0.91976000000000002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F7B-4980-B4A6-0C4E0A439A4F}"/>
            </c:ext>
          </c:extLst>
        </c:ser>
        <c:ser>
          <c:idx val="3"/>
          <c:order val="6"/>
          <c:tx>
            <c:strRef>
              <c:f>'PZT_N G4T Delta Gain'!$A$25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 G4T Delta Gain'!$B$25:$N$25</c:f>
              <c:numCache>
                <c:formatCode>General</c:formatCode>
                <c:ptCount val="13"/>
                <c:pt idx="0">
                  <c:v>12.2</c:v>
                </c:pt>
                <c:pt idx="1">
                  <c:v>12.2</c:v>
                </c:pt>
                <c:pt idx="2">
                  <c:v>12.2</c:v>
                </c:pt>
                <c:pt idx="3">
                  <c:v>12.2</c:v>
                </c:pt>
                <c:pt idx="4">
                  <c:v>12.2</c:v>
                </c:pt>
                <c:pt idx="5">
                  <c:v>12.2</c:v>
                </c:pt>
                <c:pt idx="6">
                  <c:v>12.2</c:v>
                </c:pt>
                <c:pt idx="7">
                  <c:v>12.2</c:v>
                </c:pt>
                <c:pt idx="8">
                  <c:v>12.2</c:v>
                </c:pt>
                <c:pt idx="9">
                  <c:v>12.2</c:v>
                </c:pt>
                <c:pt idx="10">
                  <c:v>12.2</c:v>
                </c:pt>
                <c:pt idx="11">
                  <c:v>12.2</c:v>
                </c:pt>
                <c:pt idx="12">
                  <c:v>12.2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F7B-4980-B4A6-0C4E0A439A4F}"/>
            </c:ext>
          </c:extLst>
        </c:ser>
        <c:ser>
          <c:idx val="4"/>
          <c:order val="7"/>
          <c:tx>
            <c:strRef>
              <c:f>'PZT_N G4T Delta Gain'!$A$26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 G4T Delta Gain'!$B$26:$N$26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F7B-4980-B4A6-0C4E0A439A4F}"/>
            </c:ext>
          </c:extLst>
        </c:ser>
        <c:ser>
          <c:idx val="2"/>
          <c:order val="8"/>
          <c:tx>
            <c:strRef>
              <c:f>'PZT_N G4T Delta Gain'!$A$24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'PZT_N G4T Delta Gain'!$B$24:$N$24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F7B-4980-B4A6-0C4E0A439A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  <c:majorUnit val="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 G4T Delta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'PZT_N G4T Delta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 G4T Delta Gain'!$B$10:$N$10</c:f>
              <c:numCache>
                <c:formatCode>0.000</c:formatCode>
                <c:ptCount val="13"/>
                <c:pt idx="0">
                  <c:v>1.1655562087191103</c:v>
                </c:pt>
                <c:pt idx="1">
                  <c:v>0.91584019000935069</c:v>
                </c:pt>
                <c:pt idx="2">
                  <c:v>0.78195306473287418</c:v>
                </c:pt>
                <c:pt idx="3">
                  <c:v>0.59936342452236147</c:v>
                </c:pt>
                <c:pt idx="4">
                  <c:v>0.87670554675376167</c:v>
                </c:pt>
                <c:pt idx="5">
                  <c:v>0.90363890539935887</c:v>
                </c:pt>
                <c:pt idx="6">
                  <c:v>0.78875257004394417</c:v>
                </c:pt>
                <c:pt idx="7">
                  <c:v>0.99120171697637205</c:v>
                </c:pt>
                <c:pt idx="8">
                  <c:v>1.0072850036706464</c:v>
                </c:pt>
                <c:pt idx="9">
                  <c:v>0.87354810434352059</c:v>
                </c:pt>
                <c:pt idx="10">
                  <c:v>0.95382259960390525</c:v>
                </c:pt>
                <c:pt idx="11">
                  <c:v>1.0123376956118497</c:v>
                </c:pt>
                <c:pt idx="12">
                  <c:v>0.8564048617956912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77-408D-BF53-D1395BA3FA71}"/>
            </c:ext>
          </c:extLst>
        </c:ser>
        <c:ser>
          <c:idx val="1"/>
          <c:order val="1"/>
          <c:tx>
            <c:strRef>
              <c:f>'PZT_N G4T Delta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'PZT_N G4T Delta Gain'!$B$20:$N$20</c:f>
              <c:numCache>
                <c:formatCode>0.000</c:formatCode>
                <c:ptCount val="13"/>
                <c:pt idx="0">
                  <c:v>0.98146351770474172</c:v>
                </c:pt>
                <c:pt idx="1">
                  <c:v>0.98159909062578554</c:v>
                </c:pt>
                <c:pt idx="2">
                  <c:v>0.64169150419389365</c:v>
                </c:pt>
                <c:pt idx="3">
                  <c:v>0.87365616336439322</c:v>
                </c:pt>
                <c:pt idx="4">
                  <c:v>0.83536527818427386</c:v>
                </c:pt>
                <c:pt idx="5">
                  <c:v>0.88789518124460931</c:v>
                </c:pt>
                <c:pt idx="6">
                  <c:v>0.86462550682739536</c:v>
                </c:pt>
                <c:pt idx="7">
                  <c:v>1.025242598474658</c:v>
                </c:pt>
                <c:pt idx="8">
                  <c:v>1.2682645968418549</c:v>
                </c:pt>
                <c:pt idx="9">
                  <c:v>0.9851662633532523</c:v>
                </c:pt>
                <c:pt idx="10">
                  <c:v>0.94634136837867211</c:v>
                </c:pt>
                <c:pt idx="11">
                  <c:v>0.91199992400258734</c:v>
                </c:pt>
                <c:pt idx="12">
                  <c:v>0.78904023507848264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77-408D-BF53-D1395BA3FA71}"/>
            </c:ext>
          </c:extLst>
        </c:ser>
        <c:ser>
          <c:idx val="5"/>
          <c:order val="2"/>
          <c:tx>
            <c:strRef>
              <c:f>'PZT_N G4T Delta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4677-408D-BF53-D1395BA3FA71}"/>
              </c:ext>
            </c:extLst>
          </c:dPt>
          <c:val>
            <c:numRef>
              <c:f>'PZT_N G4T Delta Gain'!$Q$10:$AC$10</c:f>
              <c:numCache>
                <c:formatCode>0.000</c:formatCode>
                <c:ptCount val="13"/>
                <c:pt idx="4">
                  <c:v>0.82230180223249072</c:v>
                </c:pt>
                <c:pt idx="5">
                  <c:v>0.86521101812352841</c:v>
                </c:pt>
                <c:pt idx="6">
                  <c:v>0.93626784156770348</c:v>
                </c:pt>
                <c:pt idx="9">
                  <c:v>1.5322685292616849</c:v>
                </c:pt>
                <c:pt idx="10">
                  <c:v>1.2388258704382475</c:v>
                </c:pt>
                <c:pt idx="11">
                  <c:v>1.1597422835676172</c:v>
                </c:pt>
                <c:pt idx="12">
                  <c:v>1.0991735014574842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77-408D-BF53-D1395BA3FA71}"/>
            </c:ext>
          </c:extLst>
        </c:ser>
        <c:ser>
          <c:idx val="6"/>
          <c:order val="3"/>
          <c:tx>
            <c:strRef>
              <c:f>'PZT_N G4T Delta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'PZT_N G4T Delta Gain'!$Q$20:$AC$20</c:f>
              <c:numCache>
                <c:formatCode>0.000</c:formatCode>
                <c:ptCount val="13"/>
                <c:pt idx="4">
                  <c:v>0.92914734370082908</c:v>
                </c:pt>
                <c:pt idx="5">
                  <c:v>0.98635285509762616</c:v>
                </c:pt>
                <c:pt idx="6">
                  <c:v>0.91377395350011925</c:v>
                </c:pt>
                <c:pt idx="8">
                  <c:v>0.89528194236738268</c:v>
                </c:pt>
                <c:pt idx="9">
                  <c:v>0.8745289612099798</c:v>
                </c:pt>
                <c:pt idx="10">
                  <c:v>0.91719434351929141</c:v>
                </c:pt>
                <c:pt idx="11">
                  <c:v>0.70615002292092344</c:v>
                </c:pt>
                <c:pt idx="12">
                  <c:v>0.9533049743151738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677-408D-BF53-D1395BA3FA71}"/>
            </c:ext>
          </c:extLst>
        </c:ser>
        <c:ser>
          <c:idx val="7"/>
          <c:order val="4"/>
          <c:tx>
            <c:strRef>
              <c:f>'PZT_N G4T Delta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'PZT_N G4T Delta Gain'!$AF$10:$AR$10</c:f>
              <c:numCache>
                <c:formatCode>0.000</c:formatCode>
                <c:ptCount val="13"/>
                <c:pt idx="0">
                  <c:v>0.95167516545328645</c:v>
                </c:pt>
                <c:pt idx="1">
                  <c:v>1.0619306136856723</c:v>
                </c:pt>
                <c:pt idx="2">
                  <c:v>0.90959881176667479</c:v>
                </c:pt>
                <c:pt idx="3">
                  <c:v>1.0077657451349735</c:v>
                </c:pt>
                <c:pt idx="4">
                  <c:v>1.0196918747795949</c:v>
                </c:pt>
                <c:pt idx="5">
                  <c:v>1.0158105131253317</c:v>
                </c:pt>
                <c:pt idx="6">
                  <c:v>0.92107445170748004</c:v>
                </c:pt>
                <c:pt idx="7">
                  <c:v>0.7578162722249896</c:v>
                </c:pt>
                <c:pt idx="8">
                  <c:v>0.67261626280988551</c:v>
                </c:pt>
                <c:pt idx="9">
                  <c:v>0.95300680756998024</c:v>
                </c:pt>
                <c:pt idx="10">
                  <c:v>1.1097497281746338</c:v>
                </c:pt>
                <c:pt idx="11">
                  <c:v>1.0530853865252956</c:v>
                </c:pt>
                <c:pt idx="12">
                  <c:v>1.0476963807941277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677-408D-BF53-D1395BA3FA71}"/>
            </c:ext>
          </c:extLst>
        </c:ser>
        <c:ser>
          <c:idx val="8"/>
          <c:order val="5"/>
          <c:tx>
            <c:strRef>
              <c:f>'PZT_N G4T Delta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'PZT_N G4T Delta Gain'!$AF$20:$AR$20</c:f>
              <c:numCache>
                <c:formatCode>0.000</c:formatCode>
                <c:ptCount val="13"/>
                <c:pt idx="0">
                  <c:v>1.1680549013345416</c:v>
                </c:pt>
                <c:pt idx="1">
                  <c:v>0.88374840143393574</c:v>
                </c:pt>
                <c:pt idx="2">
                  <c:v>1.1384499982765819</c:v>
                </c:pt>
                <c:pt idx="3">
                  <c:v>1.2093519397949106</c:v>
                </c:pt>
                <c:pt idx="4">
                  <c:v>0.84316019479021576</c:v>
                </c:pt>
                <c:pt idx="5">
                  <c:v>1.2152596493690622</c:v>
                </c:pt>
                <c:pt idx="6">
                  <c:v>1.7946325883251337</c:v>
                </c:pt>
                <c:pt idx="7">
                  <c:v>1.0786157243176744</c:v>
                </c:pt>
                <c:pt idx="8">
                  <c:v>1.3581263189967459</c:v>
                </c:pt>
                <c:pt idx="9">
                  <c:v>1.290839673684496</c:v>
                </c:pt>
                <c:pt idx="10">
                  <c:v>1.1493534785864348</c:v>
                </c:pt>
                <c:pt idx="11">
                  <c:v>1.5244529486975955</c:v>
                </c:pt>
                <c:pt idx="12">
                  <c:v>1.1731253917910331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677-408D-BF53-D1395BA3F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 G4T Delta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'PZT_N G4T Delta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 G4T Delta Gain'!$B$13:$N$13</c:f>
              <c:numCache>
                <c:formatCode>0.00</c:formatCode>
                <c:ptCount val="13"/>
                <c:pt idx="0">
                  <c:v>3.2512417866741345</c:v>
                </c:pt>
                <c:pt idx="1">
                  <c:v>4.2120994929919089</c:v>
                </c:pt>
                <c:pt idx="2">
                  <c:v>5.0001661409574645</c:v>
                </c:pt>
                <c:pt idx="3">
                  <c:v>6.6479804386035255</c:v>
                </c:pt>
                <c:pt idx="4">
                  <c:v>4.4686047547193004</c:v>
                </c:pt>
                <c:pt idx="5">
                  <c:v>4.331435167240322</c:v>
                </c:pt>
                <c:pt idx="6">
                  <c:v>4.9968989742790635</c:v>
                </c:pt>
                <c:pt idx="7">
                  <c:v>3.898732257360487</c:v>
                </c:pt>
                <c:pt idx="8">
                  <c:v>3.835423772225699</c:v>
                </c:pt>
                <c:pt idx="9">
                  <c:v>4.4312609558602025</c:v>
                </c:pt>
                <c:pt idx="10">
                  <c:v>4.0233557879225197</c:v>
                </c:pt>
                <c:pt idx="11">
                  <c:v>3.7677887721737777</c:v>
                </c:pt>
                <c:pt idx="12">
                  <c:v>4.5489082519787525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DD-407D-B619-C5247BB84103}"/>
            </c:ext>
          </c:extLst>
        </c:ser>
        <c:ser>
          <c:idx val="1"/>
          <c:order val="1"/>
          <c:tx>
            <c:strRef>
              <c:f>'PZT_N G4T Delta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'PZT_N G4T Delta Gain'!$B$23:$N$23</c:f>
              <c:numCache>
                <c:formatCode>0.00</c:formatCode>
                <c:ptCount val="13"/>
                <c:pt idx="0">
                  <c:v>3.974268966330988</c:v>
                </c:pt>
                <c:pt idx="1">
                  <c:v>3.937205300784556</c:v>
                </c:pt>
                <c:pt idx="2">
                  <c:v>6.2139487108329394</c:v>
                </c:pt>
                <c:pt idx="3">
                  <c:v>4.4956306397949479</c:v>
                </c:pt>
                <c:pt idx="4">
                  <c:v>4.7216014452205135</c:v>
                </c:pt>
                <c:pt idx="5">
                  <c:v>4.4363412977245229</c:v>
                </c:pt>
                <c:pt idx="6">
                  <c:v>4.5634197599431738</c:v>
                </c:pt>
                <c:pt idx="7">
                  <c:v>3.7843032416534834</c:v>
                </c:pt>
                <c:pt idx="8">
                  <c:v>3.0103939492463394</c:v>
                </c:pt>
                <c:pt idx="9">
                  <c:v>3.9205583824046411</c:v>
                </c:pt>
                <c:pt idx="10">
                  <c:v>4.1064678771947349</c:v>
                </c:pt>
                <c:pt idx="11">
                  <c:v>4.283855828989199</c:v>
                </c:pt>
                <c:pt idx="12">
                  <c:v>5.0116554289331647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DD-407D-B619-C5247BB84103}"/>
            </c:ext>
          </c:extLst>
        </c:ser>
        <c:ser>
          <c:idx val="5"/>
          <c:order val="2"/>
          <c:tx>
            <c:strRef>
              <c:f>'PZT_N G4T Delta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6BDD-407D-B619-C5247BB84103}"/>
              </c:ext>
            </c:extLst>
          </c:dPt>
          <c:val>
            <c:numRef>
              <c:f>'PZT_N G4T Delta Gain'!$Q$13:$AC$13</c:f>
              <c:numCache>
                <c:formatCode>0.00</c:formatCode>
                <c:ptCount val="13"/>
                <c:pt idx="4">
                  <c:v>4.7606270734104754</c:v>
                </c:pt>
                <c:pt idx="5">
                  <c:v>4.5237383173676919</c:v>
                </c:pt>
                <c:pt idx="6">
                  <c:v>4.0421262511547598</c:v>
                </c:pt>
                <c:pt idx="9">
                  <c:v>2.2788752899411286</c:v>
                </c:pt>
                <c:pt idx="10">
                  <c:v>2.9408606751370643</c:v>
                </c:pt>
                <c:pt idx="11">
                  <c:v>3.1935958536879592</c:v>
                </c:pt>
                <c:pt idx="12">
                  <c:v>3.34833803722915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DD-407D-B619-C5247BB84103}"/>
            </c:ext>
          </c:extLst>
        </c:ser>
        <c:ser>
          <c:idx val="6"/>
          <c:order val="3"/>
          <c:tx>
            <c:strRef>
              <c:f>'PZT_N G4T Delta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'PZT_N G4T Delta Gain'!$Q$23:$AC$23</c:f>
              <c:numCache>
                <c:formatCode>0.00</c:formatCode>
                <c:ptCount val="13"/>
                <c:pt idx="4">
                  <c:v>4.1400872931405637</c:v>
                </c:pt>
                <c:pt idx="5">
                  <c:v>3.8709964708063027</c:v>
                </c:pt>
                <c:pt idx="6">
                  <c:v>4.1711750444532818</c:v>
                </c:pt>
                <c:pt idx="8">
                  <c:v>4.3127475460859577</c:v>
                </c:pt>
                <c:pt idx="9">
                  <c:v>4.4242780180841264</c:v>
                </c:pt>
                <c:pt idx="10">
                  <c:v>4.2384038099099275</c:v>
                </c:pt>
                <c:pt idx="11">
                  <c:v>5.6081666628896141</c:v>
                </c:pt>
                <c:pt idx="12">
                  <c:v>4.0759114568325394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DD-407D-B619-C5247BB84103}"/>
            </c:ext>
          </c:extLst>
        </c:ser>
        <c:ser>
          <c:idx val="7"/>
          <c:order val="4"/>
          <c:tx>
            <c:strRef>
              <c:f>'PZT_N G4T Delta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'PZT_N G4T Delta Gain'!$AF$13:$AR$13</c:f>
              <c:numCache>
                <c:formatCode>0.00</c:formatCode>
                <c:ptCount val="13"/>
                <c:pt idx="0">
                  <c:v>4.087837399308798</c:v>
                </c:pt>
                <c:pt idx="1">
                  <c:v>3.6386443982220529</c:v>
                </c:pt>
                <c:pt idx="2">
                  <c:v>4.3198678536473292</c:v>
                </c:pt>
                <c:pt idx="3">
                  <c:v>3.8797696226591984</c:v>
                </c:pt>
                <c:pt idx="4">
                  <c:v>3.7388255161139301</c:v>
                </c:pt>
                <c:pt idx="5">
                  <c:v>3.8106967621585666</c:v>
                </c:pt>
                <c:pt idx="6">
                  <c:v>4.1862613018799681</c:v>
                </c:pt>
                <c:pt idx="7">
                  <c:v>5.179241297906648</c:v>
                </c:pt>
                <c:pt idx="8">
                  <c:v>5.9095135523929558</c:v>
                </c:pt>
                <c:pt idx="9">
                  <c:v>4.0477900031035858</c:v>
                </c:pt>
                <c:pt idx="10">
                  <c:v>3.4133521914867093</c:v>
                </c:pt>
                <c:pt idx="11">
                  <c:v>3.6040691867500576</c:v>
                </c:pt>
                <c:pt idx="12">
                  <c:v>3.701867644511263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BDD-407D-B619-C5247BB84103}"/>
            </c:ext>
          </c:extLst>
        </c:ser>
        <c:ser>
          <c:idx val="8"/>
          <c:order val="5"/>
          <c:tx>
            <c:strRef>
              <c:f>'PZT_N G4T Delta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'PZT_N G4T Delta Gain'!$AF$23:$AR$23</c:f>
              <c:numCache>
                <c:formatCode>0.00</c:formatCode>
                <c:ptCount val="13"/>
                <c:pt idx="0">
                  <c:v>3.2143822997619997</c:v>
                </c:pt>
                <c:pt idx="1">
                  <c:v>4.3224217742688511</c:v>
                </c:pt>
                <c:pt idx="2">
                  <c:v>3.3396687066528865</c:v>
                </c:pt>
                <c:pt idx="3">
                  <c:v>3.1287280474987305</c:v>
                </c:pt>
                <c:pt idx="4">
                  <c:v>4.6064623760518932</c:v>
                </c:pt>
                <c:pt idx="5">
                  <c:v>3.1068764114909801</c:v>
                </c:pt>
                <c:pt idx="6">
                  <c:v>2.024156596139012</c:v>
                </c:pt>
                <c:pt idx="7">
                  <c:v>3.5635004500598084</c:v>
                </c:pt>
                <c:pt idx="8">
                  <c:v>2.713766785670344</c:v>
                </c:pt>
                <c:pt idx="9">
                  <c:v>2.91726065307944</c:v>
                </c:pt>
                <c:pt idx="10">
                  <c:v>3.3321187028836325</c:v>
                </c:pt>
                <c:pt idx="11">
                  <c:v>2.3959487331056066</c:v>
                </c:pt>
                <c:pt idx="12">
                  <c:v>3.205181667971071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BDD-407D-B619-C5247BB84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  <c:majorUnit val="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 FX Yaw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'PZT_N FX Yaw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 FX Yaw Frequency '!$B$9:$N$9</c:f>
              <c:numCache>
                <c:formatCode>0.000</c:formatCode>
                <c:ptCount val="13"/>
                <c:pt idx="0">
                  <c:v>39272.024242424246</c:v>
                </c:pt>
                <c:pt idx="1">
                  <c:v>39284.639999999999</c:v>
                </c:pt>
                <c:pt idx="2">
                  <c:v>38974.285714285717</c:v>
                </c:pt>
                <c:pt idx="3">
                  <c:v>39367.034482758623</c:v>
                </c:pt>
                <c:pt idx="4">
                  <c:v>39441.406896551722</c:v>
                </c:pt>
                <c:pt idx="5">
                  <c:v>39349.173333333332</c:v>
                </c:pt>
                <c:pt idx="6">
                  <c:v>39386.979710144929</c:v>
                </c:pt>
                <c:pt idx="7">
                  <c:v>39506.090322580647</c:v>
                </c:pt>
                <c:pt idx="8">
                  <c:v>39801.672727272729</c:v>
                </c:pt>
                <c:pt idx="9">
                  <c:v>40009.929411764708</c:v>
                </c:pt>
                <c:pt idx="10">
                  <c:v>39379.660606060606</c:v>
                </c:pt>
                <c:pt idx="11">
                  <c:v>39534.133333333331</c:v>
                </c:pt>
                <c:pt idx="12">
                  <c:v>39374.285714285717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94-48E0-AFD4-31BB8B2C3A1D}"/>
            </c:ext>
          </c:extLst>
        </c:ser>
        <c:ser>
          <c:idx val="1"/>
          <c:order val="1"/>
          <c:tx>
            <c:strRef>
              <c:f>'PZT_N FX Yaw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'PZT_N FX Yaw Frequency '!$B$19:$N$19</c:f>
              <c:numCache>
                <c:formatCode>0.000</c:formatCode>
                <c:ptCount val="13"/>
                <c:pt idx="0">
                  <c:v>39316.630303030302</c:v>
                </c:pt>
                <c:pt idx="1">
                  <c:v>39288.571428571428</c:v>
                </c:pt>
                <c:pt idx="2">
                  <c:v>39393.485714285714</c:v>
                </c:pt>
                <c:pt idx="3">
                  <c:v>39402.199999999997</c:v>
                </c:pt>
                <c:pt idx="4">
                  <c:v>39240.114285714284</c:v>
                </c:pt>
                <c:pt idx="5">
                  <c:v>39273.381818181821</c:v>
                </c:pt>
                <c:pt idx="6">
                  <c:v>39350.105263157893</c:v>
                </c:pt>
                <c:pt idx="7">
                  <c:v>39536.906666666669</c:v>
                </c:pt>
                <c:pt idx="8">
                  <c:v>39700.451282051283</c:v>
                </c:pt>
                <c:pt idx="9">
                  <c:v>39750.666666666664</c:v>
                </c:pt>
                <c:pt idx="10">
                  <c:v>39443.948387096774</c:v>
                </c:pt>
                <c:pt idx="11">
                  <c:v>39250.857142857145</c:v>
                </c:pt>
                <c:pt idx="12">
                  <c:v>39100.639999999999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94-48E0-AFD4-31BB8B2C3A1D}"/>
            </c:ext>
          </c:extLst>
        </c:ser>
        <c:ser>
          <c:idx val="5"/>
          <c:order val="2"/>
          <c:tx>
            <c:strRef>
              <c:f>'PZT_N FX Yaw Frequency 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0594-48E0-AFD4-31BB8B2C3A1D}"/>
              </c:ext>
            </c:extLst>
          </c:dPt>
          <c:val>
            <c:numRef>
              <c:f>'PZT_N FX Yaw Frequency '!$Q$9:$AC$9</c:f>
              <c:numCache>
                <c:formatCode>0.000</c:formatCode>
                <c:ptCount val="13"/>
                <c:pt idx="4">
                  <c:v>39159.73333333333</c:v>
                </c:pt>
                <c:pt idx="5">
                  <c:v>39266.023529411767</c:v>
                </c:pt>
                <c:pt idx="6">
                  <c:v>39344.184615384613</c:v>
                </c:pt>
                <c:pt idx="9">
                  <c:v>40139.786666666667</c:v>
                </c:pt>
                <c:pt idx="10">
                  <c:v>40207.657142857141</c:v>
                </c:pt>
                <c:pt idx="11">
                  <c:v>39936.977777777778</c:v>
                </c:pt>
                <c:pt idx="12">
                  <c:v>39841.120000000003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94-48E0-AFD4-31BB8B2C3A1D}"/>
            </c:ext>
          </c:extLst>
        </c:ser>
        <c:ser>
          <c:idx val="6"/>
          <c:order val="3"/>
          <c:tx>
            <c:strRef>
              <c:f>'PZT_N FX Yaw Frequency 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'PZT_N FX Yaw Frequency '!$Q$19:$AC$19</c:f>
              <c:numCache>
                <c:formatCode>0.000</c:formatCode>
                <c:ptCount val="13"/>
                <c:pt idx="4">
                  <c:v>39431.093333333331</c:v>
                </c:pt>
                <c:pt idx="5">
                  <c:v>39263.368421052633</c:v>
                </c:pt>
                <c:pt idx="6">
                  <c:v>39217.333333333336</c:v>
                </c:pt>
                <c:pt idx="8">
                  <c:v>39837.599999999999</c:v>
                </c:pt>
                <c:pt idx="9">
                  <c:v>39885.422222222223</c:v>
                </c:pt>
                <c:pt idx="10">
                  <c:v>39877.386666666665</c:v>
                </c:pt>
                <c:pt idx="11">
                  <c:v>39950.526315789473</c:v>
                </c:pt>
                <c:pt idx="12">
                  <c:v>40112.480000000003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94-48E0-AFD4-31BB8B2C3A1D}"/>
            </c:ext>
          </c:extLst>
        </c:ser>
        <c:ser>
          <c:idx val="7"/>
          <c:order val="4"/>
          <c:tx>
            <c:strRef>
              <c:f>'PZT_N FX Yaw Frequency 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'PZT_N FX Yaw Frequency '!$AF$9:$AR$9</c:f>
              <c:numCache>
                <c:formatCode>0.000</c:formatCode>
                <c:ptCount val="13"/>
                <c:pt idx="0">
                  <c:v>39765.173333333332</c:v>
                </c:pt>
                <c:pt idx="1">
                  <c:v>39556.727272727272</c:v>
                </c:pt>
                <c:pt idx="2">
                  <c:v>39354.080000000002</c:v>
                </c:pt>
                <c:pt idx="3">
                  <c:v>39267.432258064517</c:v>
                </c:pt>
                <c:pt idx="4">
                  <c:v>39230.666666666664</c:v>
                </c:pt>
                <c:pt idx="5">
                  <c:v>39596.400000000001</c:v>
                </c:pt>
                <c:pt idx="6">
                  <c:v>39653.333333333336</c:v>
                </c:pt>
                <c:pt idx="7">
                  <c:v>39780.959999999999</c:v>
                </c:pt>
                <c:pt idx="8">
                  <c:v>39837.523809523809</c:v>
                </c:pt>
                <c:pt idx="9">
                  <c:v>39913.714285714283</c:v>
                </c:pt>
                <c:pt idx="10">
                  <c:v>39880.160000000003</c:v>
                </c:pt>
                <c:pt idx="11">
                  <c:v>40119.73333333333</c:v>
                </c:pt>
                <c:pt idx="12">
                  <c:v>39725.599999999999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94-48E0-AFD4-31BB8B2C3A1D}"/>
            </c:ext>
          </c:extLst>
        </c:ser>
        <c:ser>
          <c:idx val="8"/>
          <c:order val="5"/>
          <c:tx>
            <c:strRef>
              <c:f>'PZT_N FX Yaw Frequency 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'PZT_N FX Yaw Frequency '!$AF$19:$AR$19</c:f>
              <c:numCache>
                <c:formatCode>0.000</c:formatCode>
                <c:ptCount val="13"/>
                <c:pt idx="0">
                  <c:v>39951.199999999997</c:v>
                </c:pt>
                <c:pt idx="1">
                  <c:v>39607.927272727269</c:v>
                </c:pt>
                <c:pt idx="2">
                  <c:v>39436</c:v>
                </c:pt>
                <c:pt idx="3">
                  <c:v>39499.058823529413</c:v>
                </c:pt>
                <c:pt idx="4">
                  <c:v>39334.057142857142</c:v>
                </c:pt>
                <c:pt idx="5">
                  <c:v>39439.692307692305</c:v>
                </c:pt>
                <c:pt idx="6">
                  <c:v>39478.156521739133</c:v>
                </c:pt>
                <c:pt idx="7">
                  <c:v>39755.542857142857</c:v>
                </c:pt>
                <c:pt idx="8">
                  <c:v>39579.695238095235</c:v>
                </c:pt>
                <c:pt idx="9">
                  <c:v>39928.631578947367</c:v>
                </c:pt>
                <c:pt idx="10">
                  <c:v>39750.239999999998</c:v>
                </c:pt>
                <c:pt idx="11">
                  <c:v>39556.106666666667</c:v>
                </c:pt>
                <c:pt idx="12">
                  <c:v>39886.346666666665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594-48E0-AFD4-31BB8B2C3A1D}"/>
            </c:ext>
          </c:extLst>
        </c:ser>
        <c:ser>
          <c:idx val="3"/>
          <c:order val="6"/>
          <c:tx>
            <c:strRef>
              <c:f>'PZT_N FX Yaw Frequency 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 FX Yaw Frequency '!$B$25:$N$25</c:f>
              <c:numCache>
                <c:formatCode>General</c:formatCode>
                <c:ptCount val="13"/>
                <c:pt idx="0">
                  <c:v>44060</c:v>
                </c:pt>
                <c:pt idx="1">
                  <c:v>44060</c:v>
                </c:pt>
                <c:pt idx="2">
                  <c:v>44060</c:v>
                </c:pt>
                <c:pt idx="3">
                  <c:v>44060</c:v>
                </c:pt>
                <c:pt idx="4">
                  <c:v>44060</c:v>
                </c:pt>
                <c:pt idx="5">
                  <c:v>44060</c:v>
                </c:pt>
                <c:pt idx="6">
                  <c:v>44060</c:v>
                </c:pt>
                <c:pt idx="7">
                  <c:v>44060</c:v>
                </c:pt>
                <c:pt idx="8">
                  <c:v>44060</c:v>
                </c:pt>
                <c:pt idx="9">
                  <c:v>44060</c:v>
                </c:pt>
                <c:pt idx="10">
                  <c:v>44060</c:v>
                </c:pt>
                <c:pt idx="11">
                  <c:v>44060</c:v>
                </c:pt>
                <c:pt idx="12">
                  <c:v>44060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594-48E0-AFD4-31BB8B2C3A1D}"/>
            </c:ext>
          </c:extLst>
        </c:ser>
        <c:ser>
          <c:idx val="4"/>
          <c:order val="7"/>
          <c:tx>
            <c:strRef>
              <c:f>'PZT_N FX Yaw Frequency 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 FX Yaw Frequency '!$B$26:$N$26</c:f>
              <c:numCache>
                <c:formatCode>General</c:formatCode>
                <c:ptCount val="13"/>
                <c:pt idx="0">
                  <c:v>38268</c:v>
                </c:pt>
                <c:pt idx="1">
                  <c:v>38268</c:v>
                </c:pt>
                <c:pt idx="2">
                  <c:v>38268</c:v>
                </c:pt>
                <c:pt idx="3">
                  <c:v>38268</c:v>
                </c:pt>
                <c:pt idx="4">
                  <c:v>38268</c:v>
                </c:pt>
                <c:pt idx="5">
                  <c:v>38268</c:v>
                </c:pt>
                <c:pt idx="6">
                  <c:v>38268</c:v>
                </c:pt>
                <c:pt idx="7">
                  <c:v>38268</c:v>
                </c:pt>
                <c:pt idx="8">
                  <c:v>38268</c:v>
                </c:pt>
                <c:pt idx="9">
                  <c:v>38268</c:v>
                </c:pt>
                <c:pt idx="10">
                  <c:v>38268</c:v>
                </c:pt>
                <c:pt idx="11">
                  <c:v>38268</c:v>
                </c:pt>
                <c:pt idx="12">
                  <c:v>38268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594-48E0-AFD4-31BB8B2C3A1D}"/>
            </c:ext>
          </c:extLst>
        </c:ser>
        <c:ser>
          <c:idx val="2"/>
          <c:order val="8"/>
          <c:tx>
            <c:strRef>
              <c:f>'PZT_N FX Yaw Frequency 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'PZT_N FX Yaw Frequency '!$B$24:$N$24</c:f>
              <c:numCache>
                <c:formatCode>General</c:formatCode>
                <c:ptCount val="13"/>
                <c:pt idx="0">
                  <c:v>40057</c:v>
                </c:pt>
                <c:pt idx="1">
                  <c:v>40057</c:v>
                </c:pt>
                <c:pt idx="2">
                  <c:v>40057</c:v>
                </c:pt>
                <c:pt idx="3">
                  <c:v>40057</c:v>
                </c:pt>
                <c:pt idx="4">
                  <c:v>40057</c:v>
                </c:pt>
                <c:pt idx="5">
                  <c:v>40057</c:v>
                </c:pt>
                <c:pt idx="6">
                  <c:v>40057</c:v>
                </c:pt>
                <c:pt idx="7">
                  <c:v>40057</c:v>
                </c:pt>
                <c:pt idx="8">
                  <c:v>40057</c:v>
                </c:pt>
                <c:pt idx="9">
                  <c:v>40057</c:v>
                </c:pt>
                <c:pt idx="10">
                  <c:v>40057</c:v>
                </c:pt>
                <c:pt idx="11">
                  <c:v>40057</c:v>
                </c:pt>
                <c:pt idx="12">
                  <c:v>40057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594-48E0-AFD4-31BB8B2C3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360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 FX Yaw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'PZT_N FX Yaw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 FX Yaw Frequency '!$B$10:$N$10</c:f>
              <c:numCache>
                <c:formatCode>0.000</c:formatCode>
                <c:ptCount val="13"/>
                <c:pt idx="0">
                  <c:v>514.036820731023</c:v>
                </c:pt>
                <c:pt idx="1">
                  <c:v>532.32107573979067</c:v>
                </c:pt>
                <c:pt idx="2">
                  <c:v>442.94695409358735</c:v>
                </c:pt>
                <c:pt idx="3">
                  <c:v>555.84975505218222</c:v>
                </c:pt>
                <c:pt idx="4">
                  <c:v>447.50854269548984</c:v>
                </c:pt>
                <c:pt idx="5">
                  <c:v>482.10833069189175</c:v>
                </c:pt>
                <c:pt idx="6">
                  <c:v>492.45439187349848</c:v>
                </c:pt>
                <c:pt idx="7">
                  <c:v>587.25588316196263</c:v>
                </c:pt>
                <c:pt idx="8">
                  <c:v>497.7526668127241</c:v>
                </c:pt>
                <c:pt idx="9">
                  <c:v>567.55299079000656</c:v>
                </c:pt>
                <c:pt idx="10">
                  <c:v>416.20853264436079</c:v>
                </c:pt>
                <c:pt idx="11">
                  <c:v>493.05409054600386</c:v>
                </c:pt>
                <c:pt idx="12">
                  <c:v>522.99197740265947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CA-4A36-96B7-9E4368F72D77}"/>
            </c:ext>
          </c:extLst>
        </c:ser>
        <c:ser>
          <c:idx val="1"/>
          <c:order val="1"/>
          <c:tx>
            <c:strRef>
              <c:f>'PZT_N FX Yaw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'PZT_N FX Yaw Frequency '!$B$20:$N$20</c:f>
              <c:numCache>
                <c:formatCode>0.000</c:formatCode>
                <c:ptCount val="13"/>
                <c:pt idx="0">
                  <c:v>505.28059367486065</c:v>
                </c:pt>
                <c:pt idx="1">
                  <c:v>450.47123436547014</c:v>
                </c:pt>
                <c:pt idx="2">
                  <c:v>668.74216307353379</c:v>
                </c:pt>
                <c:pt idx="3">
                  <c:v>518.23557451396937</c:v>
                </c:pt>
                <c:pt idx="4">
                  <c:v>515.77697324074688</c:v>
                </c:pt>
                <c:pt idx="5">
                  <c:v>562.95744265014946</c:v>
                </c:pt>
                <c:pt idx="6">
                  <c:v>554.61075484536218</c:v>
                </c:pt>
                <c:pt idx="7">
                  <c:v>637.74083590496275</c:v>
                </c:pt>
                <c:pt idx="8">
                  <c:v>549.95958748989835</c:v>
                </c:pt>
                <c:pt idx="9">
                  <c:v>619.3495236150867</c:v>
                </c:pt>
                <c:pt idx="10">
                  <c:v>545.93505861769052</c:v>
                </c:pt>
                <c:pt idx="11">
                  <c:v>498.8004640526766</c:v>
                </c:pt>
                <c:pt idx="12">
                  <c:v>497.43677592259769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CA-4A36-96B7-9E4368F72D77}"/>
            </c:ext>
          </c:extLst>
        </c:ser>
        <c:ser>
          <c:idx val="5"/>
          <c:order val="2"/>
          <c:tx>
            <c:strRef>
              <c:f>'PZT_N FX Yaw Frequency 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FFCA-4A36-96B7-9E4368F72D77}"/>
              </c:ext>
            </c:extLst>
          </c:dPt>
          <c:val>
            <c:numRef>
              <c:f>'PZT_N FX Yaw Frequency '!$Q$10:$AC$10</c:f>
              <c:numCache>
                <c:formatCode>0.000</c:formatCode>
                <c:ptCount val="13"/>
                <c:pt idx="4">
                  <c:v>456.65125463703913</c:v>
                </c:pt>
                <c:pt idx="5">
                  <c:v>434.41986428729848</c:v>
                </c:pt>
                <c:pt idx="6">
                  <c:v>415.67561317043334</c:v>
                </c:pt>
                <c:pt idx="9">
                  <c:v>514.73252811095506</c:v>
                </c:pt>
                <c:pt idx="10">
                  <c:v>444.21733438220468</c:v>
                </c:pt>
                <c:pt idx="11">
                  <c:v>415.06996777930061</c:v>
                </c:pt>
                <c:pt idx="12">
                  <c:v>603.0877521196702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CA-4A36-96B7-9E4368F72D77}"/>
            </c:ext>
          </c:extLst>
        </c:ser>
        <c:ser>
          <c:idx val="6"/>
          <c:order val="3"/>
          <c:tx>
            <c:strRef>
              <c:f>'PZT_N FX Yaw Frequency 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'PZT_N FX Yaw Frequency '!$Q$20:$AC$20</c:f>
              <c:numCache>
                <c:formatCode>0.000</c:formatCode>
                <c:ptCount val="13"/>
                <c:pt idx="4">
                  <c:v>371.82476159251866</c:v>
                </c:pt>
                <c:pt idx="5">
                  <c:v>411.21897290009883</c:v>
                </c:pt>
                <c:pt idx="6">
                  <c:v>548.24117042810735</c:v>
                </c:pt>
                <c:pt idx="8">
                  <c:v>455.45763882000426</c:v>
                </c:pt>
                <c:pt idx="9">
                  <c:v>505.39927430390765</c:v>
                </c:pt>
                <c:pt idx="10">
                  <c:v>590.63154228227495</c:v>
                </c:pt>
                <c:pt idx="11">
                  <c:v>449.30094264987855</c:v>
                </c:pt>
                <c:pt idx="12">
                  <c:v>511.5846964302408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CA-4A36-96B7-9E4368F72D77}"/>
            </c:ext>
          </c:extLst>
        </c:ser>
        <c:ser>
          <c:idx val="7"/>
          <c:order val="4"/>
          <c:tx>
            <c:strRef>
              <c:f>'PZT_N FX Yaw Frequency 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'PZT_N FX Yaw Frequency '!$AF$10:$AR$10</c:f>
              <c:numCache>
                <c:formatCode>0.000</c:formatCode>
                <c:ptCount val="13"/>
                <c:pt idx="0">
                  <c:v>386.0949460785356</c:v>
                </c:pt>
                <c:pt idx="1">
                  <c:v>403.80786843843765</c:v>
                </c:pt>
                <c:pt idx="2">
                  <c:v>459.66890657675481</c:v>
                </c:pt>
                <c:pt idx="3">
                  <c:v>488.10227557366761</c:v>
                </c:pt>
                <c:pt idx="4">
                  <c:v>410.95418799760193</c:v>
                </c:pt>
                <c:pt idx="5">
                  <c:v>504.52759204947409</c:v>
                </c:pt>
                <c:pt idx="6">
                  <c:v>514.06969630689628</c:v>
                </c:pt>
                <c:pt idx="7">
                  <c:v>391.28010531628945</c:v>
                </c:pt>
                <c:pt idx="8">
                  <c:v>401.87574847969768</c:v>
                </c:pt>
                <c:pt idx="9">
                  <c:v>540.85711383175646</c:v>
                </c:pt>
                <c:pt idx="10">
                  <c:v>498.00841563252339</c:v>
                </c:pt>
                <c:pt idx="11">
                  <c:v>330.48988431775575</c:v>
                </c:pt>
                <c:pt idx="12">
                  <c:v>520.06060016896231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FCA-4A36-96B7-9E4368F72D77}"/>
            </c:ext>
          </c:extLst>
        </c:ser>
        <c:ser>
          <c:idx val="8"/>
          <c:order val="5"/>
          <c:tx>
            <c:strRef>
              <c:f>'PZT_N FX Yaw Frequency 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'PZT_N FX Yaw Frequency '!$AF$20:$AR$20</c:f>
              <c:numCache>
                <c:formatCode>0.000</c:formatCode>
                <c:ptCount val="13"/>
                <c:pt idx="0">
                  <c:v>408.42489664873716</c:v>
                </c:pt>
                <c:pt idx="1">
                  <c:v>325.46763248897685</c:v>
                </c:pt>
                <c:pt idx="2">
                  <c:v>360.20809737944751</c:v>
                </c:pt>
                <c:pt idx="3">
                  <c:v>377.39036102401661</c:v>
                </c:pt>
                <c:pt idx="4">
                  <c:v>384.40723747557405</c:v>
                </c:pt>
                <c:pt idx="5">
                  <c:v>562.41457470993203</c:v>
                </c:pt>
                <c:pt idx="6">
                  <c:v>548.51513422969788</c:v>
                </c:pt>
                <c:pt idx="7">
                  <c:v>505.10554746377005</c:v>
                </c:pt>
                <c:pt idx="8">
                  <c:v>452.40679286136532</c:v>
                </c:pt>
                <c:pt idx="9">
                  <c:v>377.66328165617341</c:v>
                </c:pt>
                <c:pt idx="10">
                  <c:v>502.97890558099891</c:v>
                </c:pt>
                <c:pt idx="11">
                  <c:v>479.6854705227484</c:v>
                </c:pt>
                <c:pt idx="12">
                  <c:v>597.3270527340344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FCA-4A36-96B7-9E4368F72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20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 FX Yaw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'PZT_N FX Yaw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 FX Yaw Frequency '!$B$13:$N$13</c:f>
              <c:numCache>
                <c:formatCode>0.00</c:formatCode>
                <c:ptCount val="13"/>
                <c:pt idx="0">
                  <c:v>0.65107154580638871</c:v>
                </c:pt>
                <c:pt idx="1">
                  <c:v>0.63660827166958012</c:v>
                </c:pt>
                <c:pt idx="2">
                  <c:v>0.53150511421923075</c:v>
                </c:pt>
                <c:pt idx="3">
                  <c:v>0.65907167225757957</c:v>
                </c:pt>
                <c:pt idx="4">
                  <c:v>0.87402942037255826</c:v>
                </c:pt>
                <c:pt idx="5">
                  <c:v>0.74753139111680555</c:v>
                </c:pt>
                <c:pt idx="6">
                  <c:v>0.75741681436926012</c:v>
                </c:pt>
                <c:pt idx="7">
                  <c:v>0.70275460157413017</c:v>
                </c:pt>
                <c:pt idx="8">
                  <c:v>1.027064798462622</c:v>
                </c:pt>
                <c:pt idx="9">
                  <c:v>1.0230641837455128</c:v>
                </c:pt>
                <c:pt idx="10">
                  <c:v>0.89030739710990903</c:v>
                </c:pt>
                <c:pt idx="11">
                  <c:v>0.85598000815098285</c:v>
                </c:pt>
                <c:pt idx="12">
                  <c:v>0.70510049999866509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6D-480E-8129-A26413C1D5E5}"/>
            </c:ext>
          </c:extLst>
        </c:ser>
        <c:ser>
          <c:idx val="1"/>
          <c:order val="1"/>
          <c:tx>
            <c:strRef>
              <c:f>'PZT_N FX Yaw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'PZT_N FX Yaw Frequency '!$B$23:$N$23</c:f>
              <c:numCache>
                <c:formatCode>0.00</c:formatCode>
                <c:ptCount val="13"/>
                <c:pt idx="0">
                  <c:v>0.69178084161363884</c:v>
                </c:pt>
                <c:pt idx="1">
                  <c:v>0.7551880125479381</c:v>
                </c:pt>
                <c:pt idx="2">
                  <c:v>0.560996338316196</c:v>
                </c:pt>
                <c:pt idx="3">
                  <c:v>0.72952665787414928</c:v>
                </c:pt>
                <c:pt idx="4">
                  <c:v>0.62825234946431951</c:v>
                </c:pt>
                <c:pt idx="5">
                  <c:v>0.59529770341012922</c:v>
                </c:pt>
                <c:pt idx="6">
                  <c:v>0.65036920260685549</c:v>
                </c:pt>
                <c:pt idx="7">
                  <c:v>0.66323005377049649</c:v>
                </c:pt>
                <c:pt idx="8">
                  <c:v>0.8682160863183993</c:v>
                </c:pt>
                <c:pt idx="9">
                  <c:v>0.79796981087107544</c:v>
                </c:pt>
                <c:pt idx="10">
                  <c:v>0.7180026076570839</c:v>
                </c:pt>
                <c:pt idx="11">
                  <c:v>0.65681383885891809</c:v>
                </c:pt>
                <c:pt idx="12">
                  <c:v>0.55795365381238593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6D-480E-8129-A26413C1D5E5}"/>
            </c:ext>
          </c:extLst>
        </c:ser>
        <c:ser>
          <c:idx val="5"/>
          <c:order val="2"/>
          <c:tx>
            <c:strRef>
              <c:f>'PZT_N FX Yaw Frequency 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236D-480E-8129-A26413C1D5E5}"/>
              </c:ext>
            </c:extLst>
          </c:dPt>
          <c:val>
            <c:numRef>
              <c:f>'PZT_N FX Yaw Frequency '!$Q$13:$AC$13</c:f>
              <c:numCache>
                <c:formatCode>0.00</c:formatCode>
                <c:ptCount val="13"/>
                <c:pt idx="4">
                  <c:v>0.65092221126317196</c:v>
                </c:pt>
                <c:pt idx="5">
                  <c:v>0.76579028067628085</c:v>
                </c:pt>
                <c:pt idx="6">
                  <c:v>0.86300036317290563</c:v>
                </c:pt>
                <c:pt idx="9">
                  <c:v>1.2121419471558941</c:v>
                </c:pt>
                <c:pt idx="10">
                  <c:v>1.4554866073643276</c:v>
                </c:pt>
                <c:pt idx="11">
                  <c:v>1.340318426077344</c:v>
                </c:pt>
                <c:pt idx="12">
                  <c:v>0.86948098595987289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6D-480E-8129-A26413C1D5E5}"/>
            </c:ext>
          </c:extLst>
        </c:ser>
        <c:ser>
          <c:idx val="6"/>
          <c:order val="3"/>
          <c:tx>
            <c:strRef>
              <c:f>'PZT_N FX Yaw Frequency 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'PZT_N FX Yaw Frequency '!$Q$23:$AC$23</c:f>
              <c:numCache>
                <c:formatCode>0.00</c:formatCode>
                <c:ptCount val="13"/>
                <c:pt idx="4">
                  <c:v>1.0426895081362368</c:v>
                </c:pt>
                <c:pt idx="5">
                  <c:v>0.8068437877374296</c:v>
                </c:pt>
                <c:pt idx="6">
                  <c:v>0.577199344947666</c:v>
                </c:pt>
                <c:pt idx="8">
                  <c:v>1.1487347129702372</c:v>
                </c:pt>
                <c:pt idx="9">
                  <c:v>1.0667620001696796</c:v>
                </c:pt>
                <c:pt idx="10">
                  <c:v>0.908285765012251</c:v>
                </c:pt>
                <c:pt idx="11">
                  <c:v>1.248254904508844</c:v>
                </c:pt>
                <c:pt idx="12">
                  <c:v>1.2018081677517596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36D-480E-8129-A26413C1D5E5}"/>
            </c:ext>
          </c:extLst>
        </c:ser>
        <c:ser>
          <c:idx val="7"/>
          <c:order val="4"/>
          <c:tx>
            <c:strRef>
              <c:f>'PZT_N FX Yaw Frequency 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'PZT_N FX Yaw Frequency '!$AF$13:$AR$13</c:f>
              <c:numCache>
                <c:formatCode>0.00</c:formatCode>
                <c:ptCount val="13"/>
                <c:pt idx="0">
                  <c:v>1.2925778564225598</c:v>
                </c:pt>
                <c:pt idx="1">
                  <c:v>1.0638122511999741</c:v>
                </c:pt>
                <c:pt idx="2">
                  <c:v>0.78758136886558494</c:v>
                </c:pt>
                <c:pt idx="3">
                  <c:v>0.68252926219194654</c:v>
                </c:pt>
                <c:pt idx="4">
                  <c:v>0.78083859043373605</c:v>
                </c:pt>
                <c:pt idx="5">
                  <c:v>0.87765269328734641</c:v>
                </c:pt>
                <c:pt idx="6">
                  <c:v>0.89827854295869691</c:v>
                </c:pt>
                <c:pt idx="7">
                  <c:v>1.2888976289564607</c:v>
                </c:pt>
                <c:pt idx="8">
                  <c:v>1.301831735688906</c:v>
                </c:pt>
                <c:pt idx="9">
                  <c:v>1.0142631289159132</c:v>
                </c:pt>
                <c:pt idx="10">
                  <c:v>1.079071457023733</c:v>
                </c:pt>
                <c:pt idx="11">
                  <c:v>1.8676651653609522</c:v>
                </c:pt>
                <c:pt idx="12">
                  <c:v>0.93425009798629843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36D-480E-8129-A26413C1D5E5}"/>
            </c:ext>
          </c:extLst>
        </c:ser>
        <c:ser>
          <c:idx val="8"/>
          <c:order val="5"/>
          <c:tx>
            <c:strRef>
              <c:f>'PZT_N FX Yaw Frequency 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'PZT_N FX Yaw Frequency '!$AF$23:$AR$23</c:f>
              <c:numCache>
                <c:formatCode>0.00</c:formatCode>
                <c:ptCount val="13"/>
                <c:pt idx="0">
                  <c:v>1.3737327750350317</c:v>
                </c:pt>
                <c:pt idx="1">
                  <c:v>1.3723098079731484</c:v>
                </c:pt>
                <c:pt idx="2">
                  <c:v>1.0808566941325723</c:v>
                </c:pt>
                <c:pt idx="3">
                  <c:v>1.087343460662358</c:v>
                </c:pt>
                <c:pt idx="4">
                  <c:v>0.92441646855038828</c:v>
                </c:pt>
                <c:pt idx="5">
                  <c:v>0.69444164523214369</c:v>
                </c:pt>
                <c:pt idx="6">
                  <c:v>0.73541363232004198</c:v>
                </c:pt>
                <c:pt idx="7">
                  <c:v>0.98167129927074248</c:v>
                </c:pt>
                <c:pt idx="8">
                  <c:v>0.96645707564724737</c:v>
                </c:pt>
                <c:pt idx="9">
                  <c:v>1.4657073815110027</c:v>
                </c:pt>
                <c:pt idx="10">
                  <c:v>0.98230759683505942</c:v>
                </c:pt>
                <c:pt idx="11">
                  <c:v>0.89510505377820615</c:v>
                </c:pt>
                <c:pt idx="12">
                  <c:v>0.90310473369616995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36D-480E-8129-A26413C1D5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8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 FX Yaw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'PZT_N FX Yaw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 FX Yaw Gain '!$B$9:$N$9</c:f>
              <c:numCache>
                <c:formatCode>0.000</c:formatCode>
                <c:ptCount val="13"/>
                <c:pt idx="0">
                  <c:v>22.172127272727266</c:v>
                </c:pt>
                <c:pt idx="1">
                  <c:v>21.77038000000001</c:v>
                </c:pt>
                <c:pt idx="2">
                  <c:v>21.504057142857143</c:v>
                </c:pt>
                <c:pt idx="3">
                  <c:v>21.957399999999986</c:v>
                </c:pt>
                <c:pt idx="4">
                  <c:v>21.19267586206897</c:v>
                </c:pt>
                <c:pt idx="5">
                  <c:v>21.450093333333335</c:v>
                </c:pt>
                <c:pt idx="6">
                  <c:v>21.384834782608692</c:v>
                </c:pt>
                <c:pt idx="7">
                  <c:v>20.882193548387111</c:v>
                </c:pt>
                <c:pt idx="8">
                  <c:v>20.827952727272724</c:v>
                </c:pt>
                <c:pt idx="9">
                  <c:v>21.138805882352951</c:v>
                </c:pt>
                <c:pt idx="10">
                  <c:v>21.541242424242419</c:v>
                </c:pt>
                <c:pt idx="11">
                  <c:v>20.525814285714283</c:v>
                </c:pt>
                <c:pt idx="12">
                  <c:v>21.173128571428563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25-4DA1-8B2A-D1C3936F0804}"/>
            </c:ext>
          </c:extLst>
        </c:ser>
        <c:ser>
          <c:idx val="1"/>
          <c:order val="1"/>
          <c:tx>
            <c:strRef>
              <c:f>'PZT_N FX Yaw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'PZT_N FX Yaw Gain '!$B$19:$N$19</c:f>
              <c:numCache>
                <c:formatCode>0.000</c:formatCode>
                <c:ptCount val="13"/>
                <c:pt idx="0">
                  <c:v>20.628436363636361</c:v>
                </c:pt>
                <c:pt idx="1">
                  <c:v>19.907878571428569</c:v>
                </c:pt>
                <c:pt idx="2">
                  <c:v>22.995571428571434</c:v>
                </c:pt>
                <c:pt idx="3">
                  <c:v>21.518056250000004</c:v>
                </c:pt>
                <c:pt idx="4">
                  <c:v>19.774707142857146</c:v>
                </c:pt>
                <c:pt idx="5">
                  <c:v>21.04160000000001</c:v>
                </c:pt>
                <c:pt idx="6">
                  <c:v>19.851526315789471</c:v>
                </c:pt>
                <c:pt idx="7">
                  <c:v>19.430066666666654</c:v>
                </c:pt>
                <c:pt idx="8">
                  <c:v>20.153707692307712</c:v>
                </c:pt>
                <c:pt idx="9">
                  <c:v>19.886872222222223</c:v>
                </c:pt>
                <c:pt idx="10">
                  <c:v>20.57901935483871</c:v>
                </c:pt>
                <c:pt idx="11">
                  <c:v>19.976238095238095</c:v>
                </c:pt>
                <c:pt idx="12">
                  <c:v>19.74039333333333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25-4DA1-8B2A-D1C3936F0804}"/>
            </c:ext>
          </c:extLst>
        </c:ser>
        <c:ser>
          <c:idx val="5"/>
          <c:order val="2"/>
          <c:tx>
            <c:strRef>
              <c:f>'PZT_N FX Yaw Gain 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9E25-4DA1-8B2A-D1C3936F0804}"/>
              </c:ext>
            </c:extLst>
          </c:dPt>
          <c:val>
            <c:numRef>
              <c:f>'PZT_N FX Yaw Gain '!$Q$9:$AC$9</c:f>
              <c:numCache>
                <c:formatCode>0.000</c:formatCode>
                <c:ptCount val="13"/>
                <c:pt idx="4">
                  <c:v>21.561133333333327</c:v>
                </c:pt>
                <c:pt idx="5">
                  <c:v>21.181070588235286</c:v>
                </c:pt>
                <c:pt idx="6">
                  <c:v>20.384030769230769</c:v>
                </c:pt>
                <c:pt idx="9">
                  <c:v>22.091839999999998</c:v>
                </c:pt>
                <c:pt idx="10">
                  <c:v>22.840600000000009</c:v>
                </c:pt>
                <c:pt idx="11">
                  <c:v>22.455133333333333</c:v>
                </c:pt>
                <c:pt idx="12">
                  <c:v>21.838866666666672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25-4DA1-8B2A-D1C3936F0804}"/>
            </c:ext>
          </c:extLst>
        </c:ser>
        <c:ser>
          <c:idx val="6"/>
          <c:order val="3"/>
          <c:tx>
            <c:strRef>
              <c:f>'PZT_N FX Yaw Gain 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'PZT_N FX Yaw Gain '!$Q$19:$AC$19</c:f>
              <c:numCache>
                <c:formatCode>0.000</c:formatCode>
                <c:ptCount val="13"/>
                <c:pt idx="4">
                  <c:v>22.131613333333348</c:v>
                </c:pt>
                <c:pt idx="5">
                  <c:v>22.32355789473684</c:v>
                </c:pt>
                <c:pt idx="6">
                  <c:v>20.786866666666665</c:v>
                </c:pt>
                <c:pt idx="8">
                  <c:v>23.255674999999997</c:v>
                </c:pt>
                <c:pt idx="9">
                  <c:v>22.937033333333336</c:v>
                </c:pt>
                <c:pt idx="10">
                  <c:v>23.332173333333333</c:v>
                </c:pt>
                <c:pt idx="11">
                  <c:v>23.981021052631576</c:v>
                </c:pt>
                <c:pt idx="12">
                  <c:v>23.314586666666663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25-4DA1-8B2A-D1C3936F0804}"/>
            </c:ext>
          </c:extLst>
        </c:ser>
        <c:ser>
          <c:idx val="7"/>
          <c:order val="4"/>
          <c:tx>
            <c:strRef>
              <c:f>'PZT_N FX Yaw Gain 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'PZT_N FX Yaw Gain '!$AF$9:$AR$9</c:f>
              <c:numCache>
                <c:formatCode>0.000</c:formatCode>
                <c:ptCount val="13"/>
                <c:pt idx="0">
                  <c:v>21.930786666666663</c:v>
                </c:pt>
                <c:pt idx="1">
                  <c:v>20.843690909090906</c:v>
                </c:pt>
                <c:pt idx="2">
                  <c:v>22.312259999999995</c:v>
                </c:pt>
                <c:pt idx="3">
                  <c:v>22.644993548387088</c:v>
                </c:pt>
                <c:pt idx="4">
                  <c:v>22.828866666666663</c:v>
                </c:pt>
                <c:pt idx="5">
                  <c:v>21.757012499999988</c:v>
                </c:pt>
                <c:pt idx="6">
                  <c:v>20.824066666666663</c:v>
                </c:pt>
                <c:pt idx="7">
                  <c:v>20.47166</c:v>
                </c:pt>
                <c:pt idx="8">
                  <c:v>20.578276190476181</c:v>
                </c:pt>
                <c:pt idx="9">
                  <c:v>20.230380952380951</c:v>
                </c:pt>
                <c:pt idx="10">
                  <c:v>21.078619999999997</c:v>
                </c:pt>
                <c:pt idx="11">
                  <c:v>20.697488888888891</c:v>
                </c:pt>
                <c:pt idx="12">
                  <c:v>21.330525000000005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25-4DA1-8B2A-D1C3936F0804}"/>
            </c:ext>
          </c:extLst>
        </c:ser>
        <c:ser>
          <c:idx val="8"/>
          <c:order val="5"/>
          <c:tx>
            <c:strRef>
              <c:f>'PZT_N FX Yaw Gain 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'PZT_N FX Yaw Gain '!$AF$19:$AR$19</c:f>
              <c:numCache>
                <c:formatCode>0.000</c:formatCode>
                <c:ptCount val="13"/>
                <c:pt idx="0">
                  <c:v>22.047024999999998</c:v>
                </c:pt>
                <c:pt idx="1">
                  <c:v>22.283745454545453</c:v>
                </c:pt>
                <c:pt idx="2">
                  <c:v>21.910550000000001</c:v>
                </c:pt>
                <c:pt idx="3">
                  <c:v>22.359835294117648</c:v>
                </c:pt>
                <c:pt idx="4">
                  <c:v>22.534014285714282</c:v>
                </c:pt>
                <c:pt idx="5">
                  <c:v>21.715738461538461</c:v>
                </c:pt>
                <c:pt idx="6">
                  <c:v>21.000495652173907</c:v>
                </c:pt>
                <c:pt idx="7">
                  <c:v>20.816199999999998</c:v>
                </c:pt>
                <c:pt idx="8">
                  <c:v>20.218980952380953</c:v>
                </c:pt>
                <c:pt idx="9">
                  <c:v>20.976336842105269</c:v>
                </c:pt>
                <c:pt idx="10">
                  <c:v>21.223293333333334</c:v>
                </c:pt>
                <c:pt idx="11">
                  <c:v>20.9438</c:v>
                </c:pt>
                <c:pt idx="12">
                  <c:v>21.24334666666666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E25-4DA1-8B2A-D1C3936F0804}"/>
            </c:ext>
          </c:extLst>
        </c:ser>
        <c:ser>
          <c:idx val="3"/>
          <c:order val="6"/>
          <c:tx>
            <c:strRef>
              <c:f>'PZT_N FX Yaw Gain 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 FX Yaw Gain '!$B$25:$N$25</c:f>
              <c:numCache>
                <c:formatCode>General</c:formatCode>
                <c:ptCount val="13"/>
                <c:pt idx="0">
                  <c:v>46.3</c:v>
                </c:pt>
                <c:pt idx="1">
                  <c:v>46.3</c:v>
                </c:pt>
                <c:pt idx="2">
                  <c:v>46.3</c:v>
                </c:pt>
                <c:pt idx="3">
                  <c:v>46.3</c:v>
                </c:pt>
                <c:pt idx="4">
                  <c:v>46.3</c:v>
                </c:pt>
                <c:pt idx="5">
                  <c:v>46.3</c:v>
                </c:pt>
                <c:pt idx="6">
                  <c:v>46.3</c:v>
                </c:pt>
                <c:pt idx="7">
                  <c:v>46.3</c:v>
                </c:pt>
                <c:pt idx="8">
                  <c:v>46.3</c:v>
                </c:pt>
                <c:pt idx="9">
                  <c:v>46.3</c:v>
                </c:pt>
                <c:pt idx="10">
                  <c:v>46.3</c:v>
                </c:pt>
                <c:pt idx="11">
                  <c:v>46.3</c:v>
                </c:pt>
                <c:pt idx="12">
                  <c:v>46.3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E25-4DA1-8B2A-D1C3936F0804}"/>
            </c:ext>
          </c:extLst>
        </c:ser>
        <c:ser>
          <c:idx val="4"/>
          <c:order val="7"/>
          <c:tx>
            <c:strRef>
              <c:f>'PZT_N FX Yaw Gain 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'PZT_N FX Yaw Gain '!$B$26:$N$26</c:f>
              <c:numCache>
                <c:formatCode>General</c:formatCode>
                <c:ptCount val="13"/>
                <c:pt idx="0">
                  <c:v>13.5</c:v>
                </c:pt>
                <c:pt idx="1">
                  <c:v>13.5</c:v>
                </c:pt>
                <c:pt idx="2">
                  <c:v>13.5</c:v>
                </c:pt>
                <c:pt idx="3">
                  <c:v>13.5</c:v>
                </c:pt>
                <c:pt idx="4">
                  <c:v>13.5</c:v>
                </c:pt>
                <c:pt idx="5">
                  <c:v>13.5</c:v>
                </c:pt>
                <c:pt idx="6">
                  <c:v>13.5</c:v>
                </c:pt>
                <c:pt idx="7">
                  <c:v>13.5</c:v>
                </c:pt>
                <c:pt idx="8">
                  <c:v>13.5</c:v>
                </c:pt>
                <c:pt idx="9">
                  <c:v>13.5</c:v>
                </c:pt>
                <c:pt idx="10">
                  <c:v>13.5</c:v>
                </c:pt>
                <c:pt idx="11">
                  <c:v>13.5</c:v>
                </c:pt>
                <c:pt idx="12">
                  <c:v>13.5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E25-4DA1-8B2A-D1C3936F0804}"/>
            </c:ext>
          </c:extLst>
        </c:ser>
        <c:ser>
          <c:idx val="2"/>
          <c:order val="8"/>
          <c:tx>
            <c:strRef>
              <c:f>'PZT_N FX Yaw Gain 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'PZT_N FX Yaw Gain 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E25-4DA1-8B2A-D1C3936F0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0.27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 FX Yaw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'PZT_N FX Yaw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 FX Yaw Gain '!$B$10:$N$10</c:f>
              <c:numCache>
                <c:formatCode>0.000</c:formatCode>
                <c:ptCount val="13"/>
                <c:pt idx="0">
                  <c:v>2.5563557501857974</c:v>
                </c:pt>
                <c:pt idx="1">
                  <c:v>2.577514176273012</c:v>
                </c:pt>
                <c:pt idx="2">
                  <c:v>2.5550633327510077</c:v>
                </c:pt>
                <c:pt idx="3">
                  <c:v>2.7959806901058677</c:v>
                </c:pt>
                <c:pt idx="4">
                  <c:v>2.4929781021533115</c:v>
                </c:pt>
                <c:pt idx="5">
                  <c:v>2.7650819848718999</c:v>
                </c:pt>
                <c:pt idx="6">
                  <c:v>2.6598197119258695</c:v>
                </c:pt>
                <c:pt idx="7">
                  <c:v>2.8521657141541246</c:v>
                </c:pt>
                <c:pt idx="8">
                  <c:v>2.6365214920514783</c:v>
                </c:pt>
                <c:pt idx="9">
                  <c:v>2.9227594448989578</c:v>
                </c:pt>
                <c:pt idx="10">
                  <c:v>2.5719497803378353</c:v>
                </c:pt>
                <c:pt idx="11">
                  <c:v>2.976641275184952</c:v>
                </c:pt>
                <c:pt idx="12">
                  <c:v>2.501524794979566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9C-4537-94EB-415BF0F39280}"/>
            </c:ext>
          </c:extLst>
        </c:ser>
        <c:ser>
          <c:idx val="1"/>
          <c:order val="1"/>
          <c:tx>
            <c:strRef>
              <c:f>'PZT_N FX Yaw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'PZT_N FX Yaw Gain '!$B$20:$N$20</c:f>
              <c:numCache>
                <c:formatCode>0.000</c:formatCode>
                <c:ptCount val="13"/>
                <c:pt idx="0">
                  <c:v>2.9892813849936903</c:v>
                </c:pt>
                <c:pt idx="1">
                  <c:v>2.4943414363267422</c:v>
                </c:pt>
                <c:pt idx="2">
                  <c:v>3.0917184664244814</c:v>
                </c:pt>
                <c:pt idx="3">
                  <c:v>2.9347229032445714</c:v>
                </c:pt>
                <c:pt idx="4">
                  <c:v>2.8466191192395924</c:v>
                </c:pt>
                <c:pt idx="5">
                  <c:v>2.4852482577706438</c:v>
                </c:pt>
                <c:pt idx="6">
                  <c:v>2.5818310628060015</c:v>
                </c:pt>
                <c:pt idx="7">
                  <c:v>2.5825331398348066</c:v>
                </c:pt>
                <c:pt idx="8">
                  <c:v>2.6362464161554566</c:v>
                </c:pt>
                <c:pt idx="9">
                  <c:v>2.4891991982133681</c:v>
                </c:pt>
                <c:pt idx="10">
                  <c:v>2.3073732028056528</c:v>
                </c:pt>
                <c:pt idx="11">
                  <c:v>2.472046781984893</c:v>
                </c:pt>
                <c:pt idx="12">
                  <c:v>2.5716533315503116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9C-4537-94EB-415BF0F39280}"/>
            </c:ext>
          </c:extLst>
        </c:ser>
        <c:ser>
          <c:idx val="5"/>
          <c:order val="2"/>
          <c:tx>
            <c:strRef>
              <c:f>'PZT_N FX Yaw Gain 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969C-4537-94EB-415BF0F39280}"/>
              </c:ext>
            </c:extLst>
          </c:dPt>
          <c:val>
            <c:numRef>
              <c:f>'PZT_N FX Yaw Gain '!$Q$10:$AC$10</c:f>
              <c:numCache>
                <c:formatCode>0.000</c:formatCode>
                <c:ptCount val="13"/>
                <c:pt idx="4">
                  <c:v>2.7719851631336332</c:v>
                </c:pt>
                <c:pt idx="5">
                  <c:v>2.1961004606013774</c:v>
                </c:pt>
                <c:pt idx="6">
                  <c:v>2.5911470189934027</c:v>
                </c:pt>
                <c:pt idx="9">
                  <c:v>2.6521118970727415</c:v>
                </c:pt>
                <c:pt idx="10">
                  <c:v>2.8428806344004593</c:v>
                </c:pt>
                <c:pt idx="11">
                  <c:v>2.8756720531561228</c:v>
                </c:pt>
                <c:pt idx="12">
                  <c:v>3.0373421584317684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9C-4537-94EB-415BF0F39280}"/>
            </c:ext>
          </c:extLst>
        </c:ser>
        <c:ser>
          <c:idx val="6"/>
          <c:order val="3"/>
          <c:tx>
            <c:strRef>
              <c:f>'PZT_N FX Yaw Gain 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'PZT_N FX Yaw Gain '!$Q$20:$AC$20</c:f>
              <c:numCache>
                <c:formatCode>0.000</c:formatCode>
                <c:ptCount val="13"/>
                <c:pt idx="4">
                  <c:v>2.18489613763498</c:v>
                </c:pt>
                <c:pt idx="5">
                  <c:v>2.3896270817217067</c:v>
                </c:pt>
                <c:pt idx="6">
                  <c:v>3.23708336241718</c:v>
                </c:pt>
                <c:pt idx="8">
                  <c:v>2.6846517525143865</c:v>
                </c:pt>
                <c:pt idx="9">
                  <c:v>2.2377302226672011</c:v>
                </c:pt>
                <c:pt idx="10">
                  <c:v>2.1496942483621808</c:v>
                </c:pt>
                <c:pt idx="11">
                  <c:v>2.4158024567812593</c:v>
                </c:pt>
                <c:pt idx="12">
                  <c:v>2.9770864820225578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9C-4537-94EB-415BF0F39280}"/>
            </c:ext>
          </c:extLst>
        </c:ser>
        <c:ser>
          <c:idx val="7"/>
          <c:order val="4"/>
          <c:tx>
            <c:strRef>
              <c:f>'PZT_N FX Yaw Gain 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'PZT_N FX Yaw Gain '!$AF$10:$AR$10</c:f>
              <c:numCache>
                <c:formatCode>0.000</c:formatCode>
                <c:ptCount val="13"/>
                <c:pt idx="0">
                  <c:v>2.5316784694729599</c:v>
                </c:pt>
                <c:pt idx="1">
                  <c:v>2.8307120480525922</c:v>
                </c:pt>
                <c:pt idx="2">
                  <c:v>2.1625292713366346</c:v>
                </c:pt>
                <c:pt idx="3">
                  <c:v>3.1844657842607438</c:v>
                </c:pt>
                <c:pt idx="4">
                  <c:v>2.799282120240961</c:v>
                </c:pt>
                <c:pt idx="5">
                  <c:v>3.1351851357273142</c:v>
                </c:pt>
                <c:pt idx="6">
                  <c:v>2.9913251489563604</c:v>
                </c:pt>
                <c:pt idx="7">
                  <c:v>2.9108186912739096</c:v>
                </c:pt>
                <c:pt idx="8">
                  <c:v>2.9932063220645952</c:v>
                </c:pt>
                <c:pt idx="9">
                  <c:v>2.9618747551201463</c:v>
                </c:pt>
                <c:pt idx="10">
                  <c:v>2.8356295193520427</c:v>
                </c:pt>
                <c:pt idx="11">
                  <c:v>3.1796347104532412</c:v>
                </c:pt>
                <c:pt idx="12">
                  <c:v>3.1696273109793673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69C-4537-94EB-415BF0F39280}"/>
            </c:ext>
          </c:extLst>
        </c:ser>
        <c:ser>
          <c:idx val="8"/>
          <c:order val="5"/>
          <c:tx>
            <c:strRef>
              <c:f>'PZT_N FX Yaw Gain 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'PZT_N FX Yaw Gain '!$AF$20:$AR$20</c:f>
              <c:numCache>
                <c:formatCode>0.000</c:formatCode>
                <c:ptCount val="13"/>
                <c:pt idx="0">
                  <c:v>2.6459478212513798</c:v>
                </c:pt>
                <c:pt idx="1">
                  <c:v>2.4850230211183724</c:v>
                </c:pt>
                <c:pt idx="2">
                  <c:v>2.562707033439513</c:v>
                </c:pt>
                <c:pt idx="3">
                  <c:v>2.2267958555001917</c:v>
                </c:pt>
                <c:pt idx="4">
                  <c:v>2.6897806897986372</c:v>
                </c:pt>
                <c:pt idx="5">
                  <c:v>2.3570494484426634</c:v>
                </c:pt>
                <c:pt idx="6">
                  <c:v>2.8023940027967567</c:v>
                </c:pt>
                <c:pt idx="7">
                  <c:v>2.1989755032214817</c:v>
                </c:pt>
                <c:pt idx="8">
                  <c:v>1.973391764786204</c:v>
                </c:pt>
                <c:pt idx="9">
                  <c:v>2.5267518027230369</c:v>
                </c:pt>
                <c:pt idx="10">
                  <c:v>2.5773733369844174</c:v>
                </c:pt>
                <c:pt idx="11">
                  <c:v>2.4717897662723103</c:v>
                </c:pt>
                <c:pt idx="12">
                  <c:v>2.3133902902353598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69C-4537-94EB-415BF0F39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8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'PZT_N FX Yaw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'PZT_N FX Yaw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'PZT_N FX Yaw Gain '!$B$13:$N$13</c:f>
              <c:numCache>
                <c:formatCode>0.00</c:formatCode>
                <c:ptCount val="13"/>
                <c:pt idx="0">
                  <c:v>1.1307929620902688</c:v>
                </c:pt>
                <c:pt idx="1">
                  <c:v>1.0695550615048626</c:v>
                </c:pt>
                <c:pt idx="2">
                  <c:v>1.0442085773061529</c:v>
                </c:pt>
                <c:pt idx="3">
                  <c:v>1.0082806878135429</c:v>
                </c:pt>
                <c:pt idx="4">
                  <c:v>1.0285791460187605</c:v>
                </c:pt>
                <c:pt idx="5">
                  <c:v>0.95839151446855986</c:v>
                </c:pt>
                <c:pt idx="6">
                  <c:v>0.98814150789435751</c:v>
                </c:pt>
                <c:pt idx="7">
                  <c:v>0.86275883991736801</c:v>
                </c:pt>
                <c:pt idx="8">
                  <c:v>0.92646728519185351</c:v>
                </c:pt>
                <c:pt idx="9">
                  <c:v>0.87118651926519064</c:v>
                </c:pt>
                <c:pt idx="10">
                  <c:v>1.0421720369135892</c:v>
                </c:pt>
                <c:pt idx="11">
                  <c:v>0.78677202885073194</c:v>
                </c:pt>
                <c:pt idx="12">
                  <c:v>1.022460192656381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24-4E02-A6F5-1D6ABC057FEF}"/>
            </c:ext>
          </c:extLst>
        </c:ser>
        <c:ser>
          <c:idx val="1"/>
          <c:order val="1"/>
          <c:tx>
            <c:strRef>
              <c:f>'PZT_N FX Yaw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'PZT_N FX Yaw Gain '!$B$23:$N$23</c:f>
              <c:numCache>
                <c:formatCode>0.00</c:formatCode>
                <c:ptCount val="13"/>
                <c:pt idx="0">
                  <c:v>0.79488851951970696</c:v>
                </c:pt>
                <c:pt idx="1">
                  <c:v>0.85632203061783496</c:v>
                </c:pt>
                <c:pt idx="2">
                  <c:v>1.0237641333012335</c:v>
                </c:pt>
                <c:pt idx="3">
                  <c:v>0.91071133622591771</c:v>
                </c:pt>
                <c:pt idx="4">
                  <c:v>0.73475549766480963</c:v>
                </c:pt>
                <c:pt idx="5">
                  <c:v>1.0115153119236859</c:v>
                </c:pt>
                <c:pt idx="6">
                  <c:v>0.82002864908422346</c:v>
                </c:pt>
                <c:pt idx="7">
                  <c:v>0.76540697906216415</c:v>
                </c:pt>
                <c:pt idx="8">
                  <c:v>0.84131079344890169</c:v>
                </c:pt>
                <c:pt idx="9">
                  <c:v>0.85527803838900274</c:v>
                </c:pt>
                <c:pt idx="10">
                  <c:v>1.0226664309918843</c:v>
                </c:pt>
                <c:pt idx="11">
                  <c:v>0.87326261277818495</c:v>
                </c:pt>
                <c:pt idx="12">
                  <c:v>0.808869175946476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24-4E02-A6F5-1D6ABC057FEF}"/>
            </c:ext>
          </c:extLst>
        </c:ser>
        <c:ser>
          <c:idx val="5"/>
          <c:order val="2"/>
          <c:tx>
            <c:strRef>
              <c:f>'PZT_N FX Yaw Gain 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8824-4E02-A6F5-1D6ABC057FEF}"/>
              </c:ext>
            </c:extLst>
          </c:dPt>
          <c:val>
            <c:numRef>
              <c:f>'PZT_N FX Yaw Gain '!$Q$13:$AC$13</c:f>
              <c:numCache>
                <c:formatCode>0.00</c:formatCode>
                <c:ptCount val="13"/>
                <c:pt idx="4">
                  <c:v>0.96935744107909716</c:v>
                </c:pt>
                <c:pt idx="5">
                  <c:v>1.1658650907272112</c:v>
                </c:pt>
                <c:pt idx="6">
                  <c:v>0.88558345252379733</c:v>
                </c:pt>
                <c:pt idx="9">
                  <c:v>1.079873993939598</c:v>
                </c:pt>
                <c:pt idx="10">
                  <c:v>1.0952036802593208</c:v>
                </c:pt>
                <c:pt idx="11">
                  <c:v>1.0380336802203445</c:v>
                </c:pt>
                <c:pt idx="12">
                  <c:v>0.91514952127006666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24-4E02-A6F5-1D6ABC057FEF}"/>
            </c:ext>
          </c:extLst>
        </c:ser>
        <c:ser>
          <c:idx val="6"/>
          <c:order val="3"/>
          <c:tx>
            <c:strRef>
              <c:f>'PZT_N FX Yaw Gain 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'PZT_N FX Yaw Gain '!$Q$23:$AC$23</c:f>
              <c:numCache>
                <c:formatCode>0.00</c:formatCode>
                <c:ptCount val="13"/>
                <c:pt idx="4">
                  <c:v>1.3168609687592985</c:v>
                </c:pt>
                <c:pt idx="5">
                  <c:v>1.2308137899044815</c:v>
                </c:pt>
                <c:pt idx="6">
                  <c:v>0.75035310605711947</c:v>
                </c:pt>
                <c:pt idx="8">
                  <c:v>1.2112899423997971</c:v>
                </c:pt>
                <c:pt idx="9">
                  <c:v>1.4057448685786502</c:v>
                </c:pt>
                <c:pt idx="10">
                  <c:v>1.5245847699541948</c:v>
                </c:pt>
                <c:pt idx="11">
                  <c:v>1.4461752344044672</c:v>
                </c:pt>
                <c:pt idx="12">
                  <c:v>1.0989028732098818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24-4E02-A6F5-1D6ABC057FEF}"/>
            </c:ext>
          </c:extLst>
        </c:ser>
        <c:ser>
          <c:idx val="7"/>
          <c:order val="4"/>
          <c:tx>
            <c:strRef>
              <c:f>'PZT_N FX Yaw Gain 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'PZT_N FX Yaw Gain '!$AF$13:$AR$13</c:f>
              <c:numCache>
                <c:formatCode>0.00</c:formatCode>
                <c:ptCount val="13"/>
                <c:pt idx="0">
                  <c:v>1.110039152328556</c:v>
                </c:pt>
                <c:pt idx="1">
                  <c:v>0.86476368070748011</c:v>
                </c:pt>
                <c:pt idx="2">
                  <c:v>1.3583261225335519</c:v>
                </c:pt>
                <c:pt idx="3">
                  <c:v>0.95725041162700064</c:v>
                </c:pt>
                <c:pt idx="4">
                  <c:v>1.1108641746886683</c:v>
                </c:pt>
                <c:pt idx="5">
                  <c:v>0.8778867533644058</c:v>
                </c:pt>
                <c:pt idx="6">
                  <c:v>0.81614516442898755</c:v>
                </c:pt>
                <c:pt idx="7">
                  <c:v>0.79836187449024043</c:v>
                </c:pt>
                <c:pt idx="8">
                  <c:v>0.78826019423811566</c:v>
                </c:pt>
                <c:pt idx="9">
                  <c:v>0.75744604446291408</c:v>
                </c:pt>
                <c:pt idx="10">
                  <c:v>0.89088036692604267</c:v>
                </c:pt>
                <c:pt idx="11">
                  <c:v>0.75454043669720006</c:v>
                </c:pt>
                <c:pt idx="12">
                  <c:v>0.82349586999031021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24-4E02-A6F5-1D6ABC057FEF}"/>
            </c:ext>
          </c:extLst>
        </c:ser>
        <c:ser>
          <c:idx val="8"/>
          <c:order val="5"/>
          <c:tx>
            <c:strRef>
              <c:f>'PZT_N FX Yaw Gain 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'PZT_N FX Yaw Gain '!$AF$23:$AR$23</c:f>
              <c:numCache>
                <c:formatCode>0.00</c:formatCode>
                <c:ptCount val="13"/>
                <c:pt idx="0">
                  <c:v>1.0767439593672399</c:v>
                </c:pt>
                <c:pt idx="1">
                  <c:v>1.1782245583372735</c:v>
                </c:pt>
                <c:pt idx="2">
                  <c:v>1.0939668990973008</c:v>
                </c:pt>
                <c:pt idx="3">
                  <c:v>1.3262457014539271</c:v>
                </c:pt>
                <c:pt idx="4">
                  <c:v>1.1195478154256246</c:v>
                </c:pt>
                <c:pt idx="5">
                  <c:v>1.1618676430351964</c:v>
                </c:pt>
                <c:pt idx="6">
                  <c:v>0.89215335705691856</c:v>
                </c:pt>
                <c:pt idx="7">
                  <c:v>1.1090316057457701</c:v>
                </c:pt>
                <c:pt idx="8">
                  <c:v>1.1349293928481357</c:v>
                </c:pt>
                <c:pt idx="9">
                  <c:v>0.98629088856928882</c:v>
                </c:pt>
                <c:pt idx="10">
                  <c:v>0.9988584401681021</c:v>
                </c:pt>
                <c:pt idx="11">
                  <c:v>1.0038340236389311</c:v>
                </c:pt>
                <c:pt idx="12">
                  <c:v>1.1157285333349245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24-4E02-A6F5-1D6ABC057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 T1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'PZT_H T1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 T1 Frequency'!$B$9:$N$9</c:f>
              <c:numCache>
                <c:formatCode>0.000</c:formatCode>
                <c:ptCount val="13"/>
                <c:pt idx="0">
                  <c:v>7243.1272727272726</c:v>
                </c:pt>
                <c:pt idx="1">
                  <c:v>7164.32</c:v>
                </c:pt>
                <c:pt idx="2">
                  <c:v>7178.6285714285714</c:v>
                </c:pt>
                <c:pt idx="3">
                  <c:v>7209.4620689655176</c:v>
                </c:pt>
                <c:pt idx="4">
                  <c:v>7219.8344827586207</c:v>
                </c:pt>
                <c:pt idx="5">
                  <c:v>7259.5733333333337</c:v>
                </c:pt>
                <c:pt idx="6">
                  <c:v>7229.0202898550724</c:v>
                </c:pt>
                <c:pt idx="7">
                  <c:v>7223.6645161290326</c:v>
                </c:pt>
                <c:pt idx="8">
                  <c:v>7233.352727272727</c:v>
                </c:pt>
                <c:pt idx="9">
                  <c:v>7209.552941176471</c:v>
                </c:pt>
                <c:pt idx="10">
                  <c:v>7201.6242424242428</c:v>
                </c:pt>
                <c:pt idx="11">
                  <c:v>7208.4952380952382</c:v>
                </c:pt>
                <c:pt idx="12">
                  <c:v>7190.0571428571429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C1-4B24-9661-C7E5EE2463C6}"/>
            </c:ext>
          </c:extLst>
        </c:ser>
        <c:ser>
          <c:idx val="1"/>
          <c:order val="1"/>
          <c:tx>
            <c:strRef>
              <c:f>'PZT_H T1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'PZT_H T1 Frequency'!$B$19:$N$19</c:f>
              <c:numCache>
                <c:formatCode>0.000</c:formatCode>
                <c:ptCount val="13"/>
                <c:pt idx="0">
                  <c:v>7227.2242424242422</c:v>
                </c:pt>
                <c:pt idx="1">
                  <c:v>7178.6285714285714</c:v>
                </c:pt>
                <c:pt idx="2">
                  <c:v>7198.7428571428572</c:v>
                </c:pt>
                <c:pt idx="3">
                  <c:v>7210.6</c:v>
                </c:pt>
                <c:pt idx="4">
                  <c:v>7228.2285714285717</c:v>
                </c:pt>
                <c:pt idx="5">
                  <c:v>7193.090909090909</c:v>
                </c:pt>
                <c:pt idx="6">
                  <c:v>7231.5368421052635</c:v>
                </c:pt>
                <c:pt idx="7">
                  <c:v>7233.76</c:v>
                </c:pt>
                <c:pt idx="8">
                  <c:v>7193.374358974359</c:v>
                </c:pt>
                <c:pt idx="9">
                  <c:v>7237.7777777777774</c:v>
                </c:pt>
                <c:pt idx="10">
                  <c:v>7226.1419354838708</c:v>
                </c:pt>
                <c:pt idx="11">
                  <c:v>7262.7428571428572</c:v>
                </c:pt>
                <c:pt idx="12">
                  <c:v>7211.36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C1-4B24-9661-C7E5EE2463C6}"/>
            </c:ext>
          </c:extLst>
        </c:ser>
        <c:ser>
          <c:idx val="5"/>
          <c:order val="2"/>
          <c:tx>
            <c:strRef>
              <c:f>'PZT_H T1 Frequency'!$P$7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85C1-4B24-9661-C7E5EE2463C6}"/>
              </c:ext>
            </c:extLst>
          </c:dPt>
          <c:val>
            <c:numRef>
              <c:f>'PZT_H T1 Frequency'!$Q$9:$AC$9</c:f>
              <c:numCache>
                <c:formatCode>0.000</c:formatCode>
                <c:ptCount val="13"/>
                <c:pt idx="4">
                  <c:v>7199.2</c:v>
                </c:pt>
                <c:pt idx="5">
                  <c:v>7212.5647058823533</c:v>
                </c:pt>
                <c:pt idx="6">
                  <c:v>7225.0461538461541</c:v>
                </c:pt>
                <c:pt idx="9">
                  <c:v>7196</c:v>
                </c:pt>
                <c:pt idx="10">
                  <c:v>7194.6285714285714</c:v>
                </c:pt>
                <c:pt idx="11">
                  <c:v>7149.7777777777774</c:v>
                </c:pt>
                <c:pt idx="12">
                  <c:v>7194.72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C1-4B24-9661-C7E5EE2463C6}"/>
            </c:ext>
          </c:extLst>
        </c:ser>
        <c:ser>
          <c:idx val="6"/>
          <c:order val="3"/>
          <c:tx>
            <c:strRef>
              <c:f>'PZT_H T1 Frequency'!$P$17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'PZT_H T1 Frequency'!$Q$19:$AC$19</c:f>
              <c:numCache>
                <c:formatCode>0.000</c:formatCode>
                <c:ptCount val="13"/>
                <c:pt idx="4">
                  <c:v>7218.1866666666665</c:v>
                </c:pt>
                <c:pt idx="5">
                  <c:v>7236.0842105263155</c:v>
                </c:pt>
                <c:pt idx="6">
                  <c:v>7270.666666666667</c:v>
                </c:pt>
                <c:pt idx="8">
                  <c:v>7259.6</c:v>
                </c:pt>
                <c:pt idx="9">
                  <c:v>7251.1111111111113</c:v>
                </c:pt>
                <c:pt idx="10">
                  <c:v>7241.6533333333336</c:v>
                </c:pt>
                <c:pt idx="11">
                  <c:v>7227.3263157894735</c:v>
                </c:pt>
                <c:pt idx="12">
                  <c:v>7206.666666666667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5C1-4B24-9661-C7E5EE2463C6}"/>
            </c:ext>
          </c:extLst>
        </c:ser>
        <c:ser>
          <c:idx val="7"/>
          <c:order val="4"/>
          <c:tx>
            <c:strRef>
              <c:f>'PZT_H T1 Frequency'!$AE$7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'PZT_H T1 Frequency'!$AF$9:$AR$9</c:f>
              <c:numCache>
                <c:formatCode>0.000</c:formatCode>
                <c:ptCount val="13"/>
                <c:pt idx="0">
                  <c:v>7222.4533333333329</c:v>
                </c:pt>
                <c:pt idx="1">
                  <c:v>7204.727272727273</c:v>
                </c:pt>
                <c:pt idx="2">
                  <c:v>7185.12</c:v>
                </c:pt>
                <c:pt idx="3">
                  <c:v>7177.8322580645163</c:v>
                </c:pt>
                <c:pt idx="4">
                  <c:v>7233.333333333333</c:v>
                </c:pt>
                <c:pt idx="5">
                  <c:v>7232.4</c:v>
                </c:pt>
                <c:pt idx="6">
                  <c:v>7238.666666666667</c:v>
                </c:pt>
                <c:pt idx="7">
                  <c:v>7269.6</c:v>
                </c:pt>
                <c:pt idx="8">
                  <c:v>7234.4</c:v>
                </c:pt>
                <c:pt idx="9">
                  <c:v>7239.2761904761901</c:v>
                </c:pt>
                <c:pt idx="10">
                  <c:v>7208.8</c:v>
                </c:pt>
                <c:pt idx="11">
                  <c:v>7223.0222222222219</c:v>
                </c:pt>
                <c:pt idx="12">
                  <c:v>7188.4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5C1-4B24-9661-C7E5EE2463C6}"/>
            </c:ext>
          </c:extLst>
        </c:ser>
        <c:ser>
          <c:idx val="8"/>
          <c:order val="5"/>
          <c:tx>
            <c:strRef>
              <c:f>'PZT_H T1 Frequency'!$AE$17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'PZT_H T1 Frequency'!$AF$19:$AR$19</c:f>
              <c:numCache>
                <c:formatCode>0.000</c:formatCode>
                <c:ptCount val="13"/>
                <c:pt idx="0">
                  <c:v>7155.6</c:v>
                </c:pt>
                <c:pt idx="1">
                  <c:v>7136.0727272727272</c:v>
                </c:pt>
                <c:pt idx="2">
                  <c:v>7150.4</c:v>
                </c:pt>
                <c:pt idx="3">
                  <c:v>7121.4588235294113</c:v>
                </c:pt>
                <c:pt idx="4">
                  <c:v>7176.8</c:v>
                </c:pt>
                <c:pt idx="5">
                  <c:v>7143.8153846153846</c:v>
                </c:pt>
                <c:pt idx="6">
                  <c:v>7175.4086956521742</c:v>
                </c:pt>
                <c:pt idx="7">
                  <c:v>7166.2857142857147</c:v>
                </c:pt>
                <c:pt idx="8">
                  <c:v>7161.2571428571428</c:v>
                </c:pt>
                <c:pt idx="9">
                  <c:v>7229.6842105263158</c:v>
                </c:pt>
                <c:pt idx="10">
                  <c:v>7190.88</c:v>
                </c:pt>
                <c:pt idx="11">
                  <c:v>7225.44</c:v>
                </c:pt>
                <c:pt idx="12">
                  <c:v>7173.3866666666663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5C1-4B24-9661-C7E5EE2463C6}"/>
            </c:ext>
          </c:extLst>
        </c:ser>
        <c:ser>
          <c:idx val="3"/>
          <c:order val="6"/>
          <c:tx>
            <c:strRef>
              <c:f>'PZT_H T1 Frequency'!$A$25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 T1 Frequency'!$B$25:$N$25</c:f>
              <c:numCache>
                <c:formatCode>General</c:formatCode>
                <c:ptCount val="13"/>
                <c:pt idx="0">
                  <c:v>7620</c:v>
                </c:pt>
                <c:pt idx="1">
                  <c:v>7620</c:v>
                </c:pt>
                <c:pt idx="2">
                  <c:v>7620</c:v>
                </c:pt>
                <c:pt idx="3">
                  <c:v>7620</c:v>
                </c:pt>
                <c:pt idx="4">
                  <c:v>7620</c:v>
                </c:pt>
                <c:pt idx="5">
                  <c:v>7620</c:v>
                </c:pt>
                <c:pt idx="6">
                  <c:v>7620</c:v>
                </c:pt>
                <c:pt idx="7">
                  <c:v>7620</c:v>
                </c:pt>
                <c:pt idx="8">
                  <c:v>7620</c:v>
                </c:pt>
                <c:pt idx="9">
                  <c:v>7620</c:v>
                </c:pt>
                <c:pt idx="10">
                  <c:v>7620</c:v>
                </c:pt>
                <c:pt idx="11">
                  <c:v>7620</c:v>
                </c:pt>
                <c:pt idx="12">
                  <c:v>7620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5C1-4B24-9661-C7E5EE2463C6}"/>
            </c:ext>
          </c:extLst>
        </c:ser>
        <c:ser>
          <c:idx val="4"/>
          <c:order val="7"/>
          <c:tx>
            <c:strRef>
              <c:f>'PZT_H T1 Frequency'!$A$26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 T1 Frequency'!$B$26:$N$26</c:f>
              <c:numCache>
                <c:formatCode>General</c:formatCode>
                <c:ptCount val="13"/>
                <c:pt idx="0">
                  <c:v>6588</c:v>
                </c:pt>
                <c:pt idx="1">
                  <c:v>6588</c:v>
                </c:pt>
                <c:pt idx="2">
                  <c:v>6588</c:v>
                </c:pt>
                <c:pt idx="3">
                  <c:v>6588</c:v>
                </c:pt>
                <c:pt idx="4">
                  <c:v>6588</c:v>
                </c:pt>
                <c:pt idx="5">
                  <c:v>6588</c:v>
                </c:pt>
                <c:pt idx="6">
                  <c:v>6588</c:v>
                </c:pt>
                <c:pt idx="7">
                  <c:v>6588</c:v>
                </c:pt>
                <c:pt idx="8">
                  <c:v>6588</c:v>
                </c:pt>
                <c:pt idx="9">
                  <c:v>6588</c:v>
                </c:pt>
                <c:pt idx="10">
                  <c:v>6588</c:v>
                </c:pt>
                <c:pt idx="11">
                  <c:v>6588</c:v>
                </c:pt>
                <c:pt idx="12">
                  <c:v>6588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5C1-4B24-9661-C7E5EE2463C6}"/>
            </c:ext>
          </c:extLst>
        </c:ser>
        <c:ser>
          <c:idx val="2"/>
          <c:order val="8"/>
          <c:tx>
            <c:strRef>
              <c:f>'PZT_H T1 Frequency'!$A$24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'PZT_H T1 Frequency'!$B$24:$N$24</c:f>
              <c:numCache>
                <c:formatCode>General</c:formatCode>
                <c:ptCount val="13"/>
                <c:pt idx="0">
                  <c:v>7142</c:v>
                </c:pt>
                <c:pt idx="1">
                  <c:v>7142</c:v>
                </c:pt>
                <c:pt idx="2">
                  <c:v>7142</c:v>
                </c:pt>
                <c:pt idx="3">
                  <c:v>7142</c:v>
                </c:pt>
                <c:pt idx="4">
                  <c:v>7142</c:v>
                </c:pt>
                <c:pt idx="5">
                  <c:v>7142</c:v>
                </c:pt>
                <c:pt idx="6">
                  <c:v>7142</c:v>
                </c:pt>
                <c:pt idx="7">
                  <c:v>7142</c:v>
                </c:pt>
                <c:pt idx="8">
                  <c:v>7142</c:v>
                </c:pt>
                <c:pt idx="9">
                  <c:v>7142</c:v>
                </c:pt>
                <c:pt idx="10">
                  <c:v>7142</c:v>
                </c:pt>
                <c:pt idx="11">
                  <c:v>7142</c:v>
                </c:pt>
                <c:pt idx="12">
                  <c:v>7142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5C1-4B24-9661-C7E5EE246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625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  <c:majorUnit val="25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 T1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'PZT_H T1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 T1 Frequency'!$B$10:$N$10</c:f>
              <c:numCache>
                <c:formatCode>0.000</c:formatCode>
                <c:ptCount val="13"/>
                <c:pt idx="0">
                  <c:v>93.800070442817997</c:v>
                </c:pt>
                <c:pt idx="1">
                  <c:v>84.296120667536925</c:v>
                </c:pt>
                <c:pt idx="2">
                  <c:v>76.986385287716558</c:v>
                </c:pt>
                <c:pt idx="3">
                  <c:v>90.953973455568871</c:v>
                </c:pt>
                <c:pt idx="4">
                  <c:v>98.036133771707981</c:v>
                </c:pt>
                <c:pt idx="5">
                  <c:v>91.949629767685366</c:v>
                </c:pt>
                <c:pt idx="6">
                  <c:v>93.273679236362383</c:v>
                </c:pt>
                <c:pt idx="7">
                  <c:v>106.94817760839977</c:v>
                </c:pt>
                <c:pt idx="8">
                  <c:v>95.811112559974575</c:v>
                </c:pt>
                <c:pt idx="9">
                  <c:v>92.872312404810046</c:v>
                </c:pt>
                <c:pt idx="10">
                  <c:v>91.193599443453621</c:v>
                </c:pt>
                <c:pt idx="11">
                  <c:v>99.039127525657761</c:v>
                </c:pt>
                <c:pt idx="12">
                  <c:v>82.109575097629445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9B-4E28-AFA2-70E39691DB86}"/>
            </c:ext>
          </c:extLst>
        </c:ser>
        <c:ser>
          <c:idx val="1"/>
          <c:order val="1"/>
          <c:tx>
            <c:strRef>
              <c:f>'PZT_H T1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'PZT_H T1 Frequency'!$B$20:$N$20</c:f>
              <c:numCache>
                <c:formatCode>0.000</c:formatCode>
                <c:ptCount val="13"/>
                <c:pt idx="0">
                  <c:v>103.44778060045746</c:v>
                </c:pt>
                <c:pt idx="1">
                  <c:v>88.648716072224389</c:v>
                </c:pt>
                <c:pt idx="2">
                  <c:v>87.934582254665415</c:v>
                </c:pt>
                <c:pt idx="3">
                  <c:v>109.08534538890339</c:v>
                </c:pt>
                <c:pt idx="4">
                  <c:v>111.94219621263694</c:v>
                </c:pt>
                <c:pt idx="5">
                  <c:v>108.4129503634387</c:v>
                </c:pt>
                <c:pt idx="6">
                  <c:v>110.57424047508358</c:v>
                </c:pt>
                <c:pt idx="7">
                  <c:v>107.83878596492667</c:v>
                </c:pt>
                <c:pt idx="8">
                  <c:v>119.79225298503773</c:v>
                </c:pt>
                <c:pt idx="9">
                  <c:v>96.924987153463007</c:v>
                </c:pt>
                <c:pt idx="10">
                  <c:v>107.88669132502287</c:v>
                </c:pt>
                <c:pt idx="11">
                  <c:v>98.206405872922133</c:v>
                </c:pt>
                <c:pt idx="12">
                  <c:v>84.600702870451983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B-4E28-AFA2-70E39691DB86}"/>
            </c:ext>
          </c:extLst>
        </c:ser>
        <c:ser>
          <c:idx val="5"/>
          <c:order val="2"/>
          <c:tx>
            <c:strRef>
              <c:f>'PZT_H T1 Frequency'!$P$7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489B-4E28-AFA2-70E39691DB86}"/>
              </c:ext>
            </c:extLst>
          </c:dPt>
          <c:val>
            <c:numRef>
              <c:f>'PZT_H T1 Frequency'!$Q$10:$AC$10</c:f>
              <c:numCache>
                <c:formatCode>0.000</c:formatCode>
                <c:ptCount val="13"/>
                <c:pt idx="4">
                  <c:v>92.350988542331024</c:v>
                </c:pt>
                <c:pt idx="5">
                  <c:v>94.671669098901972</c:v>
                </c:pt>
                <c:pt idx="6">
                  <c:v>84.422381283273737</c:v>
                </c:pt>
                <c:pt idx="9">
                  <c:v>90.814929121545603</c:v>
                </c:pt>
                <c:pt idx="10">
                  <c:v>98.883941843209996</c:v>
                </c:pt>
                <c:pt idx="11">
                  <c:v>85.01814449799906</c:v>
                </c:pt>
                <c:pt idx="12">
                  <c:v>81.063631996305404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9B-4E28-AFA2-70E39691DB86}"/>
            </c:ext>
          </c:extLst>
        </c:ser>
        <c:ser>
          <c:idx val="6"/>
          <c:order val="3"/>
          <c:tx>
            <c:strRef>
              <c:f>'PZT_H T1 Frequency'!$P$17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'PZT_H T1 Frequency'!$Q$20:$AC$20</c:f>
              <c:numCache>
                <c:formatCode>0.000</c:formatCode>
                <c:ptCount val="13"/>
                <c:pt idx="4">
                  <c:v>115.01406416154042</c:v>
                </c:pt>
                <c:pt idx="5">
                  <c:v>102.68560395049839</c:v>
                </c:pt>
                <c:pt idx="6">
                  <c:v>81.733597451604638</c:v>
                </c:pt>
                <c:pt idx="8">
                  <c:v>108.66573994582973</c:v>
                </c:pt>
                <c:pt idx="9">
                  <c:v>106.08078800150953</c:v>
                </c:pt>
                <c:pt idx="10">
                  <c:v>66.994451834286778</c:v>
                </c:pt>
                <c:pt idx="11">
                  <c:v>97.125762091291264</c:v>
                </c:pt>
                <c:pt idx="12">
                  <c:v>91.925547625816804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89B-4E28-AFA2-70E39691DB86}"/>
            </c:ext>
          </c:extLst>
        </c:ser>
        <c:ser>
          <c:idx val="7"/>
          <c:order val="4"/>
          <c:tx>
            <c:strRef>
              <c:f>'PZT_H T1 Frequency'!$AE$7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'PZT_H T1 Frequency'!$AF$10:$AR$10</c:f>
              <c:numCache>
                <c:formatCode>0.000</c:formatCode>
                <c:ptCount val="13"/>
                <c:pt idx="0">
                  <c:v>97.199473546196032</c:v>
                </c:pt>
                <c:pt idx="1">
                  <c:v>101.27802850193646</c:v>
                </c:pt>
                <c:pt idx="2">
                  <c:v>92.927147238455333</c:v>
                </c:pt>
                <c:pt idx="3">
                  <c:v>87.371116163599766</c:v>
                </c:pt>
                <c:pt idx="4">
                  <c:v>101.22146664978958</c:v>
                </c:pt>
                <c:pt idx="5">
                  <c:v>107.37578634715965</c:v>
                </c:pt>
                <c:pt idx="6">
                  <c:v>97.761614825724592</c:v>
                </c:pt>
                <c:pt idx="7">
                  <c:v>106.86783750912882</c:v>
                </c:pt>
                <c:pt idx="8">
                  <c:v>104.48643636671399</c:v>
                </c:pt>
                <c:pt idx="9">
                  <c:v>120.5510181846174</c:v>
                </c:pt>
                <c:pt idx="10">
                  <c:v>104.24461029477838</c:v>
                </c:pt>
                <c:pt idx="11">
                  <c:v>84.651824039008844</c:v>
                </c:pt>
                <c:pt idx="12">
                  <c:v>72.76555034118617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89B-4E28-AFA2-70E39691DB86}"/>
            </c:ext>
          </c:extLst>
        </c:ser>
        <c:ser>
          <c:idx val="8"/>
          <c:order val="5"/>
          <c:tx>
            <c:strRef>
              <c:f>'PZT_H T1 Frequency'!$AE$17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'PZT_H T1 Frequency'!$AF$20:$AR$20</c:f>
              <c:numCache>
                <c:formatCode>0.000</c:formatCode>
                <c:ptCount val="13"/>
                <c:pt idx="0">
                  <c:v>90.042127974224229</c:v>
                </c:pt>
                <c:pt idx="1">
                  <c:v>90.939103463364631</c:v>
                </c:pt>
                <c:pt idx="2">
                  <c:v>92.601446252751671</c:v>
                </c:pt>
                <c:pt idx="3">
                  <c:v>93.866870384296433</c:v>
                </c:pt>
                <c:pt idx="4">
                  <c:v>103.85631099424501</c:v>
                </c:pt>
                <c:pt idx="5">
                  <c:v>97.909220120555517</c:v>
                </c:pt>
                <c:pt idx="6">
                  <c:v>92.394643238452701</c:v>
                </c:pt>
                <c:pt idx="7">
                  <c:v>89.407898178677598</c:v>
                </c:pt>
                <c:pt idx="8">
                  <c:v>96.52311685763209</c:v>
                </c:pt>
                <c:pt idx="9">
                  <c:v>103.78304530471807</c:v>
                </c:pt>
                <c:pt idx="10">
                  <c:v>104.82533219728082</c:v>
                </c:pt>
                <c:pt idx="11">
                  <c:v>99.505023640667176</c:v>
                </c:pt>
                <c:pt idx="12">
                  <c:v>83.640138646422599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89B-4E28-AFA2-70E39691D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25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 T1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'PZT_H T1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 T1 Frequency'!$B$13:$N$13</c:f>
              <c:numCache>
                <c:formatCode>0.00</c:formatCode>
                <c:ptCount val="13"/>
                <c:pt idx="0">
                  <c:v>1.3392766320023712</c:v>
                </c:pt>
                <c:pt idx="1">
                  <c:v>1.8019018209912558</c:v>
                </c:pt>
                <c:pt idx="2">
                  <c:v>1.9110367238827051</c:v>
                </c:pt>
                <c:pt idx="3">
                  <c:v>1.5045629323532916</c:v>
                </c:pt>
                <c:pt idx="4">
                  <c:v>1.3606055299747115</c:v>
                </c:pt>
                <c:pt idx="5">
                  <c:v>1.3066090915837996</c:v>
                </c:pt>
                <c:pt idx="6">
                  <c:v>1.3972491609133597</c:v>
                </c:pt>
                <c:pt idx="7">
                  <c:v>1.2352882574654829</c:v>
                </c:pt>
                <c:pt idx="8">
                  <c:v>1.345171982652307</c:v>
                </c:pt>
                <c:pt idx="9">
                  <c:v>1.4731590366584186</c:v>
                </c:pt>
                <c:pt idx="10">
                  <c:v>1.5292584864473935</c:v>
                </c:pt>
                <c:pt idx="11">
                  <c:v>1.3849905324813991</c:v>
                </c:pt>
                <c:pt idx="12">
                  <c:v>1.7454028417986935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16-4C1A-99DB-9434790737BD}"/>
            </c:ext>
          </c:extLst>
        </c:ser>
        <c:ser>
          <c:idx val="1"/>
          <c:order val="1"/>
          <c:tx>
            <c:strRef>
              <c:f>'PZT_H T1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'PZT_H T1 Frequency'!$B$23:$N$23</c:f>
              <c:numCache>
                <c:formatCode>0.00</c:formatCode>
                <c:ptCount val="13"/>
                <c:pt idx="0">
                  <c:v>1.2656168335879563</c:v>
                </c:pt>
                <c:pt idx="1">
                  <c:v>1.659627076876601</c:v>
                </c:pt>
                <c:pt idx="2">
                  <c:v>1.5968580735663596</c:v>
                </c:pt>
                <c:pt idx="3">
                  <c:v>1.2510082466177763</c:v>
                </c:pt>
                <c:pt idx="4">
                  <c:v>1.1665884769887511</c:v>
                </c:pt>
                <c:pt idx="5">
                  <c:v>1.3126017678329025</c:v>
                </c:pt>
                <c:pt idx="6">
                  <c:v>1.1710477842027212</c:v>
                </c:pt>
                <c:pt idx="7">
                  <c:v>1.1938808983674942</c:v>
                </c:pt>
                <c:pt idx="8">
                  <c:v>1.1871264081351665</c:v>
                </c:pt>
                <c:pt idx="9">
                  <c:v>1.3144949630551015</c:v>
                </c:pt>
                <c:pt idx="10">
                  <c:v>1.2168880136462796</c:v>
                </c:pt>
                <c:pt idx="11">
                  <c:v>1.2126063796674289</c:v>
                </c:pt>
                <c:pt idx="12">
                  <c:v>1.6100733056782666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16-4C1A-99DB-9434790737BD}"/>
            </c:ext>
          </c:extLst>
        </c:ser>
        <c:ser>
          <c:idx val="5"/>
          <c:order val="2"/>
          <c:tx>
            <c:strRef>
              <c:f>'PZT_H T1 Frequency'!$P$7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4C16-4C1A-99DB-9434790737BD}"/>
              </c:ext>
            </c:extLst>
          </c:dPt>
          <c:val>
            <c:numRef>
              <c:f>'PZT_H T1 Frequency'!$Q$13:$AC$13</c:f>
              <c:numCache>
                <c:formatCode>0.00</c:formatCode>
                <c:ptCount val="13"/>
                <c:pt idx="4">
                  <c:v>1.5188431535020608</c:v>
                </c:pt>
                <c:pt idx="5">
                  <c:v>1.434555511681133</c:v>
                </c:pt>
                <c:pt idx="6">
                  <c:v>1.5594357805370922</c:v>
                </c:pt>
                <c:pt idx="9">
                  <c:v>1.556278628419943</c:v>
                </c:pt>
                <c:pt idx="10">
                  <c:v>1.4339080092023297</c:v>
                </c:pt>
                <c:pt idx="11">
                  <c:v>1.8436151678707813</c:v>
                </c:pt>
                <c:pt idx="12">
                  <c:v>1.7487496736694554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16-4C1A-99DB-9434790737BD}"/>
            </c:ext>
          </c:extLst>
        </c:ser>
        <c:ser>
          <c:idx val="6"/>
          <c:order val="3"/>
          <c:tx>
            <c:strRef>
              <c:f>'PZT_H T1 Frequency'!$P$17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'PZT_H T1 Frequency'!$Q$23:$AC$23</c:f>
              <c:numCache>
                <c:formatCode>0.00</c:formatCode>
                <c:ptCount val="13"/>
                <c:pt idx="4">
                  <c:v>1.1645339094326634</c:v>
                </c:pt>
                <c:pt idx="5">
                  <c:v>1.2462499600845012</c:v>
                </c:pt>
                <c:pt idx="6">
                  <c:v>1.4246827262606712</c:v>
                </c:pt>
                <c:pt idx="8">
                  <c:v>1.1055309004771892</c:v>
                </c:pt>
                <c:pt idx="9">
                  <c:v>1.159144509382916</c:v>
                </c:pt>
                <c:pt idx="10">
                  <c:v>1.882477609750534</c:v>
                </c:pt>
                <c:pt idx="11">
                  <c:v>1.3476468575571858</c:v>
                </c:pt>
                <c:pt idx="12">
                  <c:v>1.4987974652987928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16-4C1A-99DB-9434790737BD}"/>
            </c:ext>
          </c:extLst>
        </c:ser>
        <c:ser>
          <c:idx val="7"/>
          <c:order val="4"/>
          <c:tx>
            <c:strRef>
              <c:f>'PZT_H T1 Frequency'!$AE$7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'PZT_H T1 Frequency'!$AF$13:$AR$13</c:f>
              <c:numCache>
                <c:formatCode>0.00</c:formatCode>
                <c:ptCount val="13"/>
                <c:pt idx="0">
                  <c:v>1.3633361449491286</c:v>
                </c:pt>
                <c:pt idx="1">
                  <c:v>1.3667746545993993</c:v>
                </c:pt>
                <c:pt idx="2">
                  <c:v>1.5599316702150128</c:v>
                </c:pt>
                <c:pt idx="3">
                  <c:v>1.6869333228597654</c:v>
                </c:pt>
                <c:pt idx="4">
                  <c:v>1.2733355201700878</c:v>
                </c:pt>
                <c:pt idx="5">
                  <c:v>1.2032507923367379</c:v>
                </c:pt>
                <c:pt idx="6">
                  <c:v>1.3002149293227867</c:v>
                </c:pt>
                <c:pt idx="7">
                  <c:v>1.0929387430528166</c:v>
                </c:pt>
                <c:pt idx="8">
                  <c:v>1.2301437181972839</c:v>
                </c:pt>
                <c:pt idx="9">
                  <c:v>1.05273218276418</c:v>
                </c:pt>
                <c:pt idx="10">
                  <c:v>1.3148561472777869</c:v>
                </c:pt>
                <c:pt idx="11">
                  <c:v>1.5631786724991092</c:v>
                </c:pt>
                <c:pt idx="12">
                  <c:v>1.977126071225995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16-4C1A-99DB-9434790737BD}"/>
            </c:ext>
          </c:extLst>
        </c:ser>
        <c:ser>
          <c:idx val="8"/>
          <c:order val="5"/>
          <c:tx>
            <c:strRef>
              <c:f>'PZT_H T1 Frequency'!$AE$17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'PZT_H T1 Frequency'!$AF$23:$AR$23</c:f>
              <c:numCache>
                <c:formatCode>0.00</c:formatCode>
                <c:ptCount val="13"/>
                <c:pt idx="0">
                  <c:v>1.7191952642913266</c:v>
                </c:pt>
                <c:pt idx="1">
                  <c:v>1.7738143962907582</c:v>
                </c:pt>
                <c:pt idx="2">
                  <c:v>1.690398364903313</c:v>
                </c:pt>
                <c:pt idx="3">
                  <c:v>1.7703838582932474</c:v>
                </c:pt>
                <c:pt idx="4">
                  <c:v>1.4224781519682479</c:v>
                </c:pt>
                <c:pt idx="5">
                  <c:v>1.6211773000822933</c:v>
                </c:pt>
                <c:pt idx="6">
                  <c:v>1.60395772151863</c:v>
                </c:pt>
                <c:pt idx="7">
                  <c:v>1.6915518463016845</c:v>
                </c:pt>
                <c:pt idx="8">
                  <c:v>1.5842244914223862</c:v>
                </c:pt>
                <c:pt idx="9">
                  <c:v>1.2536273413050447</c:v>
                </c:pt>
                <c:pt idx="10">
                  <c:v>1.3645556565544608</c:v>
                </c:pt>
                <c:pt idx="11">
                  <c:v>1.3217423119755796</c:v>
                </c:pt>
                <c:pt idx="12">
                  <c:v>1.7799003387649053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16-4C1A-99DB-9434790737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 T1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'PZT_H T1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 T1 Gain '!$B$9:$N$9</c:f>
              <c:numCache>
                <c:formatCode>0.000</c:formatCode>
                <c:ptCount val="13"/>
                <c:pt idx="0">
                  <c:v>0.48156969696969709</c:v>
                </c:pt>
                <c:pt idx="1">
                  <c:v>0.45456000000000024</c:v>
                </c:pt>
                <c:pt idx="2">
                  <c:v>0.43065714285714279</c:v>
                </c:pt>
                <c:pt idx="3">
                  <c:v>0.39428965517241371</c:v>
                </c:pt>
                <c:pt idx="4">
                  <c:v>0.41360689655172395</c:v>
                </c:pt>
                <c:pt idx="5">
                  <c:v>0.42820000000000003</c:v>
                </c:pt>
                <c:pt idx="6">
                  <c:v>0.40755072463768155</c:v>
                </c:pt>
                <c:pt idx="7">
                  <c:v>0.40170967741935476</c:v>
                </c:pt>
                <c:pt idx="8">
                  <c:v>0.44581090909090909</c:v>
                </c:pt>
                <c:pt idx="9">
                  <c:v>0.44167647058823528</c:v>
                </c:pt>
                <c:pt idx="10">
                  <c:v>0.46000606060606059</c:v>
                </c:pt>
                <c:pt idx="11">
                  <c:v>0.46548095238095255</c:v>
                </c:pt>
                <c:pt idx="12">
                  <c:v>0.51779285714285705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FE-425E-AD80-FB84616ED275}"/>
            </c:ext>
          </c:extLst>
        </c:ser>
        <c:ser>
          <c:idx val="1"/>
          <c:order val="1"/>
          <c:tx>
            <c:strRef>
              <c:f>'PZT_H T1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'PZT_H T1 Gain '!$B$19:$N$19</c:f>
              <c:numCache>
                <c:formatCode>0.000</c:formatCode>
                <c:ptCount val="13"/>
                <c:pt idx="0">
                  <c:v>0.51313939393939412</c:v>
                </c:pt>
                <c:pt idx="1">
                  <c:v>0.50554285714285707</c:v>
                </c:pt>
                <c:pt idx="2">
                  <c:v>0.36402857142857142</c:v>
                </c:pt>
                <c:pt idx="3">
                  <c:v>0.49817499999999998</c:v>
                </c:pt>
                <c:pt idx="4">
                  <c:v>0.49145</c:v>
                </c:pt>
                <c:pt idx="5">
                  <c:v>0.40441818181818207</c:v>
                </c:pt>
                <c:pt idx="6">
                  <c:v>0.4009789473684211</c:v>
                </c:pt>
                <c:pt idx="7">
                  <c:v>0.42586666666666684</c:v>
                </c:pt>
                <c:pt idx="8">
                  <c:v>0.4502307692307691</c:v>
                </c:pt>
                <c:pt idx="9">
                  <c:v>0.45571666666666705</c:v>
                </c:pt>
                <c:pt idx="10">
                  <c:v>0.45953548387096782</c:v>
                </c:pt>
                <c:pt idx="11">
                  <c:v>0.50656666666666672</c:v>
                </c:pt>
                <c:pt idx="12">
                  <c:v>0.5688399999999999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FE-425E-AD80-FB84616ED275}"/>
            </c:ext>
          </c:extLst>
        </c:ser>
        <c:ser>
          <c:idx val="5"/>
          <c:order val="2"/>
          <c:tx>
            <c:strRef>
              <c:f>'PZT_H T1 Gain 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71FE-425E-AD80-FB84616ED275}"/>
              </c:ext>
            </c:extLst>
          </c:dPt>
          <c:val>
            <c:numRef>
              <c:f>'PZT_H T1 Gain '!$Q$9:$AC$9</c:f>
              <c:numCache>
                <c:formatCode>0.000</c:formatCode>
                <c:ptCount val="13"/>
                <c:pt idx="4">
                  <c:v>0.42300000000000021</c:v>
                </c:pt>
                <c:pt idx="5">
                  <c:v>0.41236470588235302</c:v>
                </c:pt>
                <c:pt idx="6">
                  <c:v>0.48801538461538463</c:v>
                </c:pt>
                <c:pt idx="9">
                  <c:v>0.52045333333333343</c:v>
                </c:pt>
                <c:pt idx="10">
                  <c:v>0.51737142857142859</c:v>
                </c:pt>
                <c:pt idx="11">
                  <c:v>0.49083333333333323</c:v>
                </c:pt>
                <c:pt idx="12">
                  <c:v>0.5386266666666667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FE-425E-AD80-FB84616ED275}"/>
            </c:ext>
          </c:extLst>
        </c:ser>
        <c:ser>
          <c:idx val="6"/>
          <c:order val="3"/>
          <c:tx>
            <c:strRef>
              <c:f>'PZT_H T1 Gain 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'PZT_H T1 Gain '!$Q$19:$AC$19</c:f>
              <c:numCache>
                <c:formatCode>0.000</c:formatCode>
                <c:ptCount val="13"/>
                <c:pt idx="4">
                  <c:v>0.41538666666666674</c:v>
                </c:pt>
                <c:pt idx="5">
                  <c:v>0.46337894736842078</c:v>
                </c:pt>
                <c:pt idx="6">
                  <c:v>0.47826666666666662</c:v>
                </c:pt>
                <c:pt idx="8">
                  <c:v>0.39511249999999998</c:v>
                </c:pt>
                <c:pt idx="9">
                  <c:v>0.3919111111111111</c:v>
                </c:pt>
                <c:pt idx="10">
                  <c:v>0.42550666666666664</c:v>
                </c:pt>
                <c:pt idx="11">
                  <c:v>0.38201052631578936</c:v>
                </c:pt>
                <c:pt idx="12">
                  <c:v>0.41454666666666656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FE-425E-AD80-FB84616ED275}"/>
            </c:ext>
          </c:extLst>
        </c:ser>
        <c:ser>
          <c:idx val="7"/>
          <c:order val="4"/>
          <c:tx>
            <c:strRef>
              <c:f>'PZT_H T1 Gain 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'PZT_H T1 Gain '!$AF$9:$AR$9</c:f>
              <c:numCache>
                <c:formatCode>0.000</c:formatCode>
                <c:ptCount val="13"/>
                <c:pt idx="0">
                  <c:v>0.40918666666666664</c:v>
                </c:pt>
                <c:pt idx="1">
                  <c:v>0.2775454545454546</c:v>
                </c:pt>
                <c:pt idx="2">
                  <c:v>0.35179999999999995</c:v>
                </c:pt>
                <c:pt idx="3">
                  <c:v>0.36403225806451611</c:v>
                </c:pt>
                <c:pt idx="4">
                  <c:v>0.31591666666666673</c:v>
                </c:pt>
                <c:pt idx="5">
                  <c:v>0.31766250000000007</c:v>
                </c:pt>
                <c:pt idx="6">
                  <c:v>0.34267500000000001</c:v>
                </c:pt>
                <c:pt idx="7">
                  <c:v>0.32866000000000006</c:v>
                </c:pt>
                <c:pt idx="8">
                  <c:v>0.33028571428571424</c:v>
                </c:pt>
                <c:pt idx="9">
                  <c:v>0.32493333333333341</c:v>
                </c:pt>
                <c:pt idx="10">
                  <c:v>0.35455999999999999</c:v>
                </c:pt>
                <c:pt idx="11">
                  <c:v>0.35028888888888882</c:v>
                </c:pt>
                <c:pt idx="12">
                  <c:v>0.36953750000000013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FE-425E-AD80-FB84616ED275}"/>
            </c:ext>
          </c:extLst>
        </c:ser>
        <c:ser>
          <c:idx val="8"/>
          <c:order val="5"/>
          <c:tx>
            <c:strRef>
              <c:f>'PZT_H T1 Gain 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'PZT_H T1 Gain '!$AF$19:$AR$19</c:f>
              <c:numCache>
                <c:formatCode>0.000</c:formatCode>
                <c:ptCount val="13"/>
                <c:pt idx="0">
                  <c:v>0.50478750000000006</c:v>
                </c:pt>
                <c:pt idx="1">
                  <c:v>0.46025454545454542</c:v>
                </c:pt>
                <c:pt idx="2">
                  <c:v>0.47516250000000027</c:v>
                </c:pt>
                <c:pt idx="3">
                  <c:v>0.49461176470588231</c:v>
                </c:pt>
                <c:pt idx="4">
                  <c:v>0.41044285714285733</c:v>
                </c:pt>
                <c:pt idx="5">
                  <c:v>0.40569230769230769</c:v>
                </c:pt>
                <c:pt idx="6">
                  <c:v>0.40729565217391317</c:v>
                </c:pt>
                <c:pt idx="7">
                  <c:v>0.40824285714285719</c:v>
                </c:pt>
                <c:pt idx="8">
                  <c:v>0.42839047619047621</c:v>
                </c:pt>
                <c:pt idx="9">
                  <c:v>0.43461052631578928</c:v>
                </c:pt>
                <c:pt idx="10">
                  <c:v>0.41670666666666673</c:v>
                </c:pt>
                <c:pt idx="11">
                  <c:v>0.46704000000000018</c:v>
                </c:pt>
                <c:pt idx="12">
                  <c:v>0.47780000000000028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FE-425E-AD80-FB84616ED275}"/>
            </c:ext>
          </c:extLst>
        </c:ser>
        <c:ser>
          <c:idx val="3"/>
          <c:order val="6"/>
          <c:tx>
            <c:strRef>
              <c:f>'PZT_H T1 Gain 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 T1 Gain '!$B$25:$N$25</c:f>
              <c:numCache>
                <c:formatCode>General</c:formatCode>
                <c:ptCount val="13"/>
                <c:pt idx="0">
                  <c:v>1.76</c:v>
                </c:pt>
                <c:pt idx="1">
                  <c:v>1.76</c:v>
                </c:pt>
                <c:pt idx="2">
                  <c:v>1.76</c:v>
                </c:pt>
                <c:pt idx="3">
                  <c:v>1.76</c:v>
                </c:pt>
                <c:pt idx="4">
                  <c:v>1.76</c:v>
                </c:pt>
                <c:pt idx="5">
                  <c:v>1.76</c:v>
                </c:pt>
                <c:pt idx="6">
                  <c:v>1.76</c:v>
                </c:pt>
                <c:pt idx="7">
                  <c:v>1.76</c:v>
                </c:pt>
                <c:pt idx="8">
                  <c:v>1.76</c:v>
                </c:pt>
                <c:pt idx="9">
                  <c:v>1.76</c:v>
                </c:pt>
                <c:pt idx="10">
                  <c:v>1.76</c:v>
                </c:pt>
                <c:pt idx="11">
                  <c:v>1.76</c:v>
                </c:pt>
                <c:pt idx="12">
                  <c:v>1.76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1FE-425E-AD80-FB84616ED275}"/>
            </c:ext>
          </c:extLst>
        </c:ser>
        <c:ser>
          <c:idx val="4"/>
          <c:order val="7"/>
          <c:tx>
            <c:strRef>
              <c:f>'PZT_H T1 Gain 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 T1 Gain 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1FE-425E-AD80-FB84616ED275}"/>
            </c:ext>
          </c:extLst>
        </c:ser>
        <c:ser>
          <c:idx val="2"/>
          <c:order val="8"/>
          <c:tx>
            <c:strRef>
              <c:f>'PZT_H T1 Gain 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'PZT_H T1 Gain 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1FE-425E-AD80-FB84616ED2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0.27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 T1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'PZT_H T1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 T1 Gain '!$B$10:$N$10</c:f>
              <c:numCache>
                <c:formatCode>0.000</c:formatCode>
                <c:ptCount val="13"/>
                <c:pt idx="0">
                  <c:v>0.14371708421631407</c:v>
                </c:pt>
                <c:pt idx="1">
                  <c:v>0.14210035719572023</c:v>
                </c:pt>
                <c:pt idx="2">
                  <c:v>0.13813959393312364</c:v>
                </c:pt>
                <c:pt idx="3">
                  <c:v>0.14144153274023857</c:v>
                </c:pt>
                <c:pt idx="4">
                  <c:v>0.13202205710872181</c:v>
                </c:pt>
                <c:pt idx="5">
                  <c:v>0.11994232848399339</c:v>
                </c:pt>
                <c:pt idx="6">
                  <c:v>0.13173839212708238</c:v>
                </c:pt>
                <c:pt idx="7">
                  <c:v>0.14674710854656825</c:v>
                </c:pt>
                <c:pt idx="8">
                  <c:v>0.17230352364394483</c:v>
                </c:pt>
                <c:pt idx="9">
                  <c:v>0.17195735686264077</c:v>
                </c:pt>
                <c:pt idx="10">
                  <c:v>0.16458441739985558</c:v>
                </c:pt>
                <c:pt idx="11">
                  <c:v>0.1619643239086439</c:v>
                </c:pt>
                <c:pt idx="12">
                  <c:v>0.18508051899042122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28-490E-AB63-FEEC3BF883AA}"/>
            </c:ext>
          </c:extLst>
        </c:ser>
        <c:ser>
          <c:idx val="1"/>
          <c:order val="1"/>
          <c:tx>
            <c:strRef>
              <c:f>'PZT_H T1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'PZT_H T1 Gain '!$B$20:$N$20</c:f>
              <c:numCache>
                <c:formatCode>0.000</c:formatCode>
                <c:ptCount val="13"/>
                <c:pt idx="0">
                  <c:v>0.19473771907706414</c:v>
                </c:pt>
                <c:pt idx="1">
                  <c:v>0.22557135677867471</c:v>
                </c:pt>
                <c:pt idx="2">
                  <c:v>0.12128223906493883</c:v>
                </c:pt>
                <c:pt idx="3">
                  <c:v>0.17289436008276191</c:v>
                </c:pt>
                <c:pt idx="4">
                  <c:v>0.20512878302641782</c:v>
                </c:pt>
                <c:pt idx="5">
                  <c:v>0.15640188071197098</c:v>
                </c:pt>
                <c:pt idx="6">
                  <c:v>0.13350365937931866</c:v>
                </c:pt>
                <c:pt idx="7">
                  <c:v>0.14517125580604495</c:v>
                </c:pt>
                <c:pt idx="8">
                  <c:v>0.1614621435217628</c:v>
                </c:pt>
                <c:pt idx="9">
                  <c:v>0.15270010317082156</c:v>
                </c:pt>
                <c:pt idx="10">
                  <c:v>0.15718259203618032</c:v>
                </c:pt>
                <c:pt idx="11">
                  <c:v>0.17212607439444885</c:v>
                </c:pt>
                <c:pt idx="12">
                  <c:v>0.19655134342971767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28-490E-AB63-FEEC3BF883AA}"/>
            </c:ext>
          </c:extLst>
        </c:ser>
        <c:ser>
          <c:idx val="5"/>
          <c:order val="2"/>
          <c:tx>
            <c:strRef>
              <c:f>'PZT_H T1 Gain 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1C28-490E-AB63-FEEC3BF883AA}"/>
              </c:ext>
            </c:extLst>
          </c:dPt>
          <c:val>
            <c:numRef>
              <c:f>'PZT_H T1 Gain '!$Q$10:$AC$10</c:f>
              <c:numCache>
                <c:formatCode>0.000</c:formatCode>
                <c:ptCount val="13"/>
                <c:pt idx="4">
                  <c:v>9.734788220342179E-2</c:v>
                </c:pt>
                <c:pt idx="5">
                  <c:v>0.14377610297651966</c:v>
                </c:pt>
                <c:pt idx="6">
                  <c:v>0.14179127400730734</c:v>
                </c:pt>
                <c:pt idx="9">
                  <c:v>0.15648091959787949</c:v>
                </c:pt>
                <c:pt idx="10">
                  <c:v>0.16037755918669941</c:v>
                </c:pt>
                <c:pt idx="11">
                  <c:v>0.16857260963484361</c:v>
                </c:pt>
                <c:pt idx="12">
                  <c:v>0.16032768584011564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28-490E-AB63-FEEC3BF883AA}"/>
            </c:ext>
          </c:extLst>
        </c:ser>
        <c:ser>
          <c:idx val="6"/>
          <c:order val="3"/>
          <c:tx>
            <c:strRef>
              <c:f>'PZT_H T1 Gain 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'PZT_H T1 Gain '!$Q$20:$AC$20</c:f>
              <c:numCache>
                <c:formatCode>0.000</c:formatCode>
                <c:ptCount val="13"/>
                <c:pt idx="4">
                  <c:v>0.13122663429940359</c:v>
                </c:pt>
                <c:pt idx="5">
                  <c:v>0.17209294735925493</c:v>
                </c:pt>
                <c:pt idx="6">
                  <c:v>0.14422475845839014</c:v>
                </c:pt>
                <c:pt idx="8">
                  <c:v>0.12897433693804244</c:v>
                </c:pt>
                <c:pt idx="9">
                  <c:v>0.14481942607016116</c:v>
                </c:pt>
                <c:pt idx="10">
                  <c:v>0.17813177428243693</c:v>
                </c:pt>
                <c:pt idx="11">
                  <c:v>0.14776623968331065</c:v>
                </c:pt>
                <c:pt idx="12">
                  <c:v>0.18114226851135981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C28-490E-AB63-FEEC3BF883AA}"/>
            </c:ext>
          </c:extLst>
        </c:ser>
        <c:ser>
          <c:idx val="7"/>
          <c:order val="4"/>
          <c:tx>
            <c:strRef>
              <c:f>'PZT_H T1 Gain 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'PZT_H T1 Gain '!$AF$10:$AR$10</c:f>
              <c:numCache>
                <c:formatCode>0.000</c:formatCode>
                <c:ptCount val="13"/>
                <c:pt idx="0">
                  <c:v>0.11480850017185919</c:v>
                </c:pt>
                <c:pt idx="1">
                  <c:v>7.8185159665496301E-2</c:v>
                </c:pt>
                <c:pt idx="2">
                  <c:v>0.13722676004872159</c:v>
                </c:pt>
                <c:pt idx="3">
                  <c:v>0.13345695445693326</c:v>
                </c:pt>
                <c:pt idx="4">
                  <c:v>0.10550400292296183</c:v>
                </c:pt>
                <c:pt idx="5">
                  <c:v>9.278734960561924E-2</c:v>
                </c:pt>
                <c:pt idx="6">
                  <c:v>0.11383041805963044</c:v>
                </c:pt>
                <c:pt idx="7">
                  <c:v>0.11868043354370761</c:v>
                </c:pt>
                <c:pt idx="8">
                  <c:v>0.12400819717677125</c:v>
                </c:pt>
                <c:pt idx="9">
                  <c:v>0.14261252417400785</c:v>
                </c:pt>
                <c:pt idx="10">
                  <c:v>0.13304934791118631</c:v>
                </c:pt>
                <c:pt idx="11">
                  <c:v>0.13176418713027085</c:v>
                </c:pt>
                <c:pt idx="12">
                  <c:v>0.1693878736524731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C28-490E-AB63-FEEC3BF883AA}"/>
            </c:ext>
          </c:extLst>
        </c:ser>
        <c:ser>
          <c:idx val="8"/>
          <c:order val="5"/>
          <c:tx>
            <c:strRef>
              <c:f>'PZT_H T1 Gain 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'PZT_H T1 Gain '!$AF$20:$AR$20</c:f>
              <c:numCache>
                <c:formatCode>0.000</c:formatCode>
                <c:ptCount val="13"/>
                <c:pt idx="0">
                  <c:v>0.18502279666249252</c:v>
                </c:pt>
                <c:pt idx="1">
                  <c:v>0.21158793095366399</c:v>
                </c:pt>
                <c:pt idx="2">
                  <c:v>0.22635445731882772</c:v>
                </c:pt>
                <c:pt idx="3">
                  <c:v>0.2171299311536789</c:v>
                </c:pt>
                <c:pt idx="4">
                  <c:v>0.17339756076333607</c:v>
                </c:pt>
                <c:pt idx="5">
                  <c:v>0.11041695452308886</c:v>
                </c:pt>
                <c:pt idx="6">
                  <c:v>0.13402820951517139</c:v>
                </c:pt>
                <c:pt idx="7">
                  <c:v>0.15482925946319473</c:v>
                </c:pt>
                <c:pt idx="8">
                  <c:v>0.15224647875415803</c:v>
                </c:pt>
                <c:pt idx="9">
                  <c:v>0.15701160647821227</c:v>
                </c:pt>
                <c:pt idx="10">
                  <c:v>0.14308623116690686</c:v>
                </c:pt>
                <c:pt idx="11">
                  <c:v>0.19326214097731342</c:v>
                </c:pt>
                <c:pt idx="12">
                  <c:v>0.14724662158286458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C28-490E-AB63-FEEC3BF88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0.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  <c:majorUnit val="0.1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 T1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'PZT_H T1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 T1 Gain '!$B$13:$N$13</c:f>
              <c:numCache>
                <c:formatCode>0.00</c:formatCode>
                <c:ptCount val="13"/>
                <c:pt idx="0">
                  <c:v>2.96515502431172</c:v>
                </c:pt>
                <c:pt idx="1">
                  <c:v>3.062248929236135</c:v>
                </c:pt>
                <c:pt idx="2">
                  <c:v>3.2077283065477009</c:v>
                </c:pt>
                <c:pt idx="3">
                  <c:v>3.2185509644133368</c:v>
                </c:pt>
                <c:pt idx="4">
                  <c:v>3.3994145446456336</c:v>
                </c:pt>
                <c:pt idx="5">
                  <c:v>3.7012232374042773</c:v>
                </c:pt>
                <c:pt idx="6">
                  <c:v>3.4220580488479744</c:v>
                </c:pt>
                <c:pt idx="7">
                  <c:v>3.085331256912204</c:v>
                </c:pt>
                <c:pt idx="8">
                  <c:v>2.5423915950103377</c:v>
                </c:pt>
                <c:pt idx="9">
                  <c:v>2.5555241397529338</c:v>
                </c:pt>
                <c:pt idx="10">
                  <c:v>2.6328817756698117</c:v>
                </c:pt>
                <c:pt idx="11">
                  <c:v>2.6642061584484535</c:v>
                </c:pt>
                <c:pt idx="12">
                  <c:v>2.2372373379851918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7F-4D5A-91EA-2AF8BDE35AED}"/>
            </c:ext>
          </c:extLst>
        </c:ser>
        <c:ser>
          <c:idx val="1"/>
          <c:order val="1"/>
          <c:tx>
            <c:strRef>
              <c:f>'PZT_H T1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'PZT_H T1 Gain '!$B$23:$N$23</c:f>
              <c:numCache>
                <c:formatCode>0.00</c:formatCode>
                <c:ptCount val="13"/>
                <c:pt idx="0">
                  <c:v>2.1342562909229073</c:v>
                </c:pt>
                <c:pt idx="1">
                  <c:v>1.8537476873123668</c:v>
                </c:pt>
                <c:pt idx="2">
                  <c:v>3.8367020027941483</c:v>
                </c:pt>
                <c:pt idx="3">
                  <c:v>2.4327475640731975</c:v>
                </c:pt>
                <c:pt idx="4">
                  <c:v>2.0613879425470127</c:v>
                </c:pt>
                <c:pt idx="5">
                  <c:v>2.8890995683917033</c:v>
                </c:pt>
                <c:pt idx="6">
                  <c:v>3.3932179810648391</c:v>
                </c:pt>
                <c:pt idx="7">
                  <c:v>3.0633551293739876</c:v>
                </c:pt>
                <c:pt idx="8">
                  <c:v>2.7039758922245301</c:v>
                </c:pt>
                <c:pt idx="9">
                  <c:v>2.8471566297814173</c:v>
                </c:pt>
                <c:pt idx="10">
                  <c:v>2.757863745771735</c:v>
                </c:pt>
                <c:pt idx="11">
                  <c:v>2.427355138267103</c:v>
                </c:pt>
                <c:pt idx="12">
                  <c:v>2.020099819237871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7F-4D5A-91EA-2AF8BDE35AED}"/>
            </c:ext>
          </c:extLst>
        </c:ser>
        <c:ser>
          <c:idx val="5"/>
          <c:order val="2"/>
          <c:tx>
            <c:strRef>
              <c:f>'PZT_H T1 Gain 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217F-4D5A-91EA-2AF8BDE35AED}"/>
              </c:ext>
            </c:extLst>
          </c:dPt>
          <c:val>
            <c:numRef>
              <c:f>'PZT_H T1 Gain '!$Q$13:$AC$13</c:f>
              <c:numCache>
                <c:formatCode>0.00</c:formatCode>
                <c:ptCount val="13"/>
                <c:pt idx="4">
                  <c:v>4.5780828157656765</c:v>
                </c:pt>
                <c:pt idx="5">
                  <c:v>3.1243840624839021</c:v>
                </c:pt>
                <c:pt idx="6">
                  <c:v>2.9902747878054954</c:v>
                </c:pt>
                <c:pt idx="9">
                  <c:v>2.6404639190772068</c:v>
                </c:pt>
                <c:pt idx="10">
                  <c:v>2.5827149752748912</c:v>
                </c:pt>
                <c:pt idx="11">
                  <c:v>2.5096340174834126</c:v>
                </c:pt>
                <c:pt idx="12">
                  <c:v>2.5393271431014299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7F-4D5A-91EA-2AF8BDE35AED}"/>
            </c:ext>
          </c:extLst>
        </c:ser>
        <c:ser>
          <c:idx val="6"/>
          <c:order val="3"/>
          <c:tx>
            <c:strRef>
              <c:f>'PZT_H T1 Gain 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'PZT_H T1 Gain '!$Q$23:$AC$23</c:f>
              <c:numCache>
                <c:formatCode>0.00</c:formatCode>
                <c:ptCount val="13"/>
                <c:pt idx="4">
                  <c:v>3.4154990474100839</c:v>
                </c:pt>
                <c:pt idx="5">
                  <c:v>2.5114743176639318</c:v>
                </c:pt>
                <c:pt idx="6">
                  <c:v>2.9623516032284258</c:v>
                </c:pt>
                <c:pt idx="8">
                  <c:v>3.527542849230215</c:v>
                </c:pt>
                <c:pt idx="9">
                  <c:v>3.1489534381160675</c:v>
                </c:pt>
                <c:pt idx="10">
                  <c:v>2.4972024946307947</c:v>
                </c:pt>
                <c:pt idx="11">
                  <c:v>3.1084896356964156</c:v>
                </c:pt>
                <c:pt idx="12">
                  <c:v>2.4758685431629064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17F-4D5A-91EA-2AF8BDE35AED}"/>
            </c:ext>
          </c:extLst>
        </c:ser>
        <c:ser>
          <c:idx val="7"/>
          <c:order val="4"/>
          <c:tx>
            <c:strRef>
              <c:f>'PZT_H T1 Gain 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'PZT_H T1 Gain '!$AF$13:$AR$13</c:f>
              <c:numCache>
                <c:formatCode>0.00</c:formatCode>
                <c:ptCount val="13"/>
                <c:pt idx="0">
                  <c:v>3.9219318294123791</c:v>
                </c:pt>
                <c:pt idx="1">
                  <c:v>6.3202725077964885</c:v>
                </c:pt>
                <c:pt idx="2">
                  <c:v>3.420615627982051</c:v>
                </c:pt>
                <c:pt idx="3">
                  <c:v>3.4866866439344797</c:v>
                </c:pt>
                <c:pt idx="4">
                  <c:v>4.5624914484296593</c:v>
                </c:pt>
                <c:pt idx="5">
                  <c:v>5.1815163242635656</c:v>
                </c:pt>
                <c:pt idx="6">
                  <c:v>4.1503991175643096</c:v>
                </c:pt>
                <c:pt idx="7">
                  <c:v>4.0201515876466871</c:v>
                </c:pt>
                <c:pt idx="8">
                  <c:v>3.8430639217509581</c:v>
                </c:pt>
                <c:pt idx="9">
                  <c:v>3.3542324443531539</c:v>
                </c:pt>
                <c:pt idx="10">
                  <c:v>3.5210995570810453</c:v>
                </c:pt>
                <c:pt idx="11">
                  <c:v>3.5662475057742786</c:v>
                </c:pt>
                <c:pt idx="12">
                  <c:v>2.7362495909885518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17F-4D5A-91EA-2AF8BDE35AED}"/>
            </c:ext>
          </c:extLst>
        </c:ser>
        <c:ser>
          <c:idx val="8"/>
          <c:order val="5"/>
          <c:tx>
            <c:strRef>
              <c:f>'PZT_H T1 Gain 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'PZT_H T1 Gain '!$AF$23:$AR$23</c:f>
              <c:numCache>
                <c:formatCode>0.00</c:formatCode>
                <c:ptCount val="13"/>
                <c:pt idx="0">
                  <c:v>2.2613654869237241</c:v>
                </c:pt>
                <c:pt idx="1">
                  <c:v>2.0476049030573615</c:v>
                </c:pt>
                <c:pt idx="2">
                  <c:v>1.8920730421642247</c:v>
                </c:pt>
                <c:pt idx="3">
                  <c:v>1.9425975782806117</c:v>
                </c:pt>
                <c:pt idx="4">
                  <c:v>2.594340883297475</c:v>
                </c:pt>
                <c:pt idx="5">
                  <c:v>4.0884653936139799</c:v>
                </c:pt>
                <c:pt idx="6">
                  <c:v>3.364227955491133</c:v>
                </c:pt>
                <c:pt idx="7">
                  <c:v>2.9102103558973966</c:v>
                </c:pt>
                <c:pt idx="8">
                  <c:v>2.9154686853978791</c:v>
                </c:pt>
                <c:pt idx="9">
                  <c:v>2.8137823765874033</c:v>
                </c:pt>
                <c:pt idx="10">
                  <c:v>3.1293328560882792</c:v>
                </c:pt>
                <c:pt idx="11">
                  <c:v>2.2300625693537106</c:v>
                </c:pt>
                <c:pt idx="12">
                  <c:v>2.9026132851508319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17F-4D5A-91EA-2AF8BDE35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  <c:majorUnit val="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 G1T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'PZT_H G1T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 G1T Frequency '!$B$9:$N$9</c:f>
              <c:numCache>
                <c:formatCode>0.000</c:formatCode>
                <c:ptCount val="13"/>
                <c:pt idx="0">
                  <c:v>10331.418181818182</c:v>
                </c:pt>
                <c:pt idx="1">
                  <c:v>10332.959999999999</c:v>
                </c:pt>
                <c:pt idx="2">
                  <c:v>10302.285714285714</c:v>
                </c:pt>
                <c:pt idx="3">
                  <c:v>10358.703448275863</c:v>
                </c:pt>
                <c:pt idx="4">
                  <c:v>10348.551724137931</c:v>
                </c:pt>
                <c:pt idx="5">
                  <c:v>10389.6</c:v>
                </c:pt>
                <c:pt idx="6">
                  <c:v>10361.495652173913</c:v>
                </c:pt>
                <c:pt idx="7">
                  <c:v>10344.799999999999</c:v>
                </c:pt>
                <c:pt idx="8">
                  <c:v>10393.09090909091</c:v>
                </c:pt>
                <c:pt idx="9">
                  <c:v>10392.235294117647</c:v>
                </c:pt>
                <c:pt idx="10">
                  <c:v>10358.375757575757</c:v>
                </c:pt>
                <c:pt idx="11">
                  <c:v>10351.809523809523</c:v>
                </c:pt>
                <c:pt idx="12">
                  <c:v>10432.342857142858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4F-4F69-9842-B7B5FF3FBEFB}"/>
            </c:ext>
          </c:extLst>
        </c:ser>
        <c:ser>
          <c:idx val="1"/>
          <c:order val="1"/>
          <c:tx>
            <c:strRef>
              <c:f>'PZT_H G1T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'PZT_H G1T Frequency '!$B$19:$N$19</c:f>
              <c:numCache>
                <c:formatCode>0.000</c:formatCode>
                <c:ptCount val="13"/>
                <c:pt idx="0">
                  <c:v>10363.806060606061</c:v>
                </c:pt>
                <c:pt idx="1">
                  <c:v>10371.771428571428</c:v>
                </c:pt>
                <c:pt idx="2">
                  <c:v>10430.742857142857</c:v>
                </c:pt>
                <c:pt idx="3">
                  <c:v>10333</c:v>
                </c:pt>
                <c:pt idx="4">
                  <c:v>10397.371428571429</c:v>
                </c:pt>
                <c:pt idx="5">
                  <c:v>10365.163636363637</c:v>
                </c:pt>
                <c:pt idx="6">
                  <c:v>10372.589473684211</c:v>
                </c:pt>
                <c:pt idx="7">
                  <c:v>10446.773333333333</c:v>
                </c:pt>
                <c:pt idx="8">
                  <c:v>10370.892307692307</c:v>
                </c:pt>
                <c:pt idx="9">
                  <c:v>10403.644444444444</c:v>
                </c:pt>
                <c:pt idx="10">
                  <c:v>10390.632258064516</c:v>
                </c:pt>
                <c:pt idx="11">
                  <c:v>10380.457142857143</c:v>
                </c:pt>
                <c:pt idx="12">
                  <c:v>10442.293333333333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4F-4F69-9842-B7B5FF3FBEFB}"/>
            </c:ext>
          </c:extLst>
        </c:ser>
        <c:ser>
          <c:idx val="5"/>
          <c:order val="2"/>
          <c:tx>
            <c:strRef>
              <c:f>'PZT_H G1T Frequency 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AB4F-4F69-9842-B7B5FF3FBEFB}"/>
              </c:ext>
            </c:extLst>
          </c:dPt>
          <c:val>
            <c:numRef>
              <c:f>'PZT_H G1T Frequency '!$Q$9:$AC$9</c:f>
              <c:numCache>
                <c:formatCode>0.000</c:formatCode>
                <c:ptCount val="13"/>
                <c:pt idx="4">
                  <c:v>10253.6</c:v>
                </c:pt>
                <c:pt idx="5">
                  <c:v>10397.129411764707</c:v>
                </c:pt>
                <c:pt idx="6">
                  <c:v>10353.661538461538</c:v>
                </c:pt>
                <c:pt idx="9">
                  <c:v>10354.186666666666</c:v>
                </c:pt>
                <c:pt idx="10">
                  <c:v>10429.371428571429</c:v>
                </c:pt>
                <c:pt idx="11">
                  <c:v>10328.088888888889</c:v>
                </c:pt>
                <c:pt idx="12">
                  <c:v>10349.066666666668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4F-4F69-9842-B7B5FF3FBEFB}"/>
            </c:ext>
          </c:extLst>
        </c:ser>
        <c:ser>
          <c:idx val="6"/>
          <c:order val="3"/>
          <c:tx>
            <c:strRef>
              <c:f>'PZT_H G1T Frequency 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'PZT_H G1T Frequency '!$Q$19:$AC$19</c:f>
              <c:numCache>
                <c:formatCode>0.000</c:formatCode>
                <c:ptCount val="13"/>
                <c:pt idx="4">
                  <c:v>10381.493333333334</c:v>
                </c:pt>
                <c:pt idx="5">
                  <c:v>10420.252631578947</c:v>
                </c:pt>
                <c:pt idx="6">
                  <c:v>10391.733333333334</c:v>
                </c:pt>
                <c:pt idx="8">
                  <c:v>10388</c:v>
                </c:pt>
                <c:pt idx="9">
                  <c:v>10380.711111111112</c:v>
                </c:pt>
                <c:pt idx="10">
                  <c:v>10341.386666666667</c:v>
                </c:pt>
                <c:pt idx="11">
                  <c:v>10341.094736842106</c:v>
                </c:pt>
                <c:pt idx="12">
                  <c:v>10356.32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B4F-4F69-9842-B7B5FF3FBEFB}"/>
            </c:ext>
          </c:extLst>
        </c:ser>
        <c:ser>
          <c:idx val="7"/>
          <c:order val="4"/>
          <c:tx>
            <c:strRef>
              <c:f>'PZT_H G1T Frequency 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'PZT_H G1T Frequency '!$AF$9:$AR$9</c:f>
              <c:numCache>
                <c:formatCode>0.000</c:formatCode>
                <c:ptCount val="13"/>
                <c:pt idx="0">
                  <c:v>10398.56</c:v>
                </c:pt>
                <c:pt idx="1">
                  <c:v>10387.272727272728</c:v>
                </c:pt>
                <c:pt idx="2">
                  <c:v>10370.4</c:v>
                </c:pt>
                <c:pt idx="3">
                  <c:v>10365.032258064517</c:v>
                </c:pt>
                <c:pt idx="4">
                  <c:v>10329.866666666667</c:v>
                </c:pt>
                <c:pt idx="5">
                  <c:v>10405.6</c:v>
                </c:pt>
                <c:pt idx="6">
                  <c:v>10368.799999999999</c:v>
                </c:pt>
                <c:pt idx="7">
                  <c:v>10306.4</c:v>
                </c:pt>
                <c:pt idx="8">
                  <c:v>10338.4</c:v>
                </c:pt>
                <c:pt idx="9">
                  <c:v>10330.780952380952</c:v>
                </c:pt>
                <c:pt idx="10">
                  <c:v>10273.76</c:v>
                </c:pt>
                <c:pt idx="11">
                  <c:v>10367.555555555555</c:v>
                </c:pt>
                <c:pt idx="12">
                  <c:v>10344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B4F-4F69-9842-B7B5FF3FBEFB}"/>
            </c:ext>
          </c:extLst>
        </c:ser>
        <c:ser>
          <c:idx val="8"/>
          <c:order val="5"/>
          <c:tx>
            <c:strRef>
              <c:f>'PZT_H G1T Frequency 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'PZT_H G1T Frequency '!$AF$19:$AR$19</c:f>
              <c:numCache>
                <c:formatCode>0.000</c:formatCode>
                <c:ptCount val="13"/>
                <c:pt idx="0">
                  <c:v>10349.6</c:v>
                </c:pt>
                <c:pt idx="1">
                  <c:v>10337.236363636364</c:v>
                </c:pt>
                <c:pt idx="2">
                  <c:v>10349.200000000001</c:v>
                </c:pt>
                <c:pt idx="3">
                  <c:v>10375.294117647059</c:v>
                </c:pt>
                <c:pt idx="4">
                  <c:v>10408.799999999999</c:v>
                </c:pt>
                <c:pt idx="5">
                  <c:v>10442.76923076923</c:v>
                </c:pt>
                <c:pt idx="6">
                  <c:v>10425.773913043478</c:v>
                </c:pt>
                <c:pt idx="7">
                  <c:v>10433.942857142858</c:v>
                </c:pt>
                <c:pt idx="8">
                  <c:v>10418.55238095238</c:v>
                </c:pt>
                <c:pt idx="9">
                  <c:v>10425.305263157894</c:v>
                </c:pt>
                <c:pt idx="10">
                  <c:v>10394.293333333333</c:v>
                </c:pt>
                <c:pt idx="11">
                  <c:v>10453.173333333334</c:v>
                </c:pt>
                <c:pt idx="12">
                  <c:v>10460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B4F-4F69-9842-B7B5FF3FBEFB}"/>
            </c:ext>
          </c:extLst>
        </c:ser>
        <c:ser>
          <c:idx val="3"/>
          <c:order val="6"/>
          <c:tx>
            <c:strRef>
              <c:f>'PZT_H G1T Frequency 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 G1T Frequency '!$B$25:$N$25</c:f>
              <c:numCache>
                <c:formatCode>General</c:formatCode>
                <c:ptCount val="13"/>
                <c:pt idx="0">
                  <c:v>11725</c:v>
                </c:pt>
                <c:pt idx="1">
                  <c:v>11725</c:v>
                </c:pt>
                <c:pt idx="2">
                  <c:v>11725</c:v>
                </c:pt>
                <c:pt idx="3">
                  <c:v>11725</c:v>
                </c:pt>
                <c:pt idx="4">
                  <c:v>11725</c:v>
                </c:pt>
                <c:pt idx="5">
                  <c:v>11725</c:v>
                </c:pt>
                <c:pt idx="6">
                  <c:v>11725</c:v>
                </c:pt>
                <c:pt idx="7">
                  <c:v>11725</c:v>
                </c:pt>
                <c:pt idx="8">
                  <c:v>11725</c:v>
                </c:pt>
                <c:pt idx="9">
                  <c:v>11725</c:v>
                </c:pt>
                <c:pt idx="10">
                  <c:v>11725</c:v>
                </c:pt>
                <c:pt idx="11">
                  <c:v>11725</c:v>
                </c:pt>
                <c:pt idx="12">
                  <c:v>11725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B4F-4F69-9842-B7B5FF3FBEFB}"/>
            </c:ext>
          </c:extLst>
        </c:ser>
        <c:ser>
          <c:idx val="4"/>
          <c:order val="7"/>
          <c:tx>
            <c:strRef>
              <c:f>'PZT_H G1T Frequency 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 G1T Frequency '!$B$26:$N$26</c:f>
              <c:numCache>
                <c:formatCode>General</c:formatCode>
                <c:ptCount val="13"/>
                <c:pt idx="0">
                  <c:v>9532</c:v>
                </c:pt>
                <c:pt idx="1">
                  <c:v>9532</c:v>
                </c:pt>
                <c:pt idx="2">
                  <c:v>9532</c:v>
                </c:pt>
                <c:pt idx="3">
                  <c:v>9532</c:v>
                </c:pt>
                <c:pt idx="4">
                  <c:v>9532</c:v>
                </c:pt>
                <c:pt idx="5">
                  <c:v>9532</c:v>
                </c:pt>
                <c:pt idx="6">
                  <c:v>9532</c:v>
                </c:pt>
                <c:pt idx="7">
                  <c:v>9532</c:v>
                </c:pt>
                <c:pt idx="8">
                  <c:v>9532</c:v>
                </c:pt>
                <c:pt idx="9">
                  <c:v>9532</c:v>
                </c:pt>
                <c:pt idx="10">
                  <c:v>9532</c:v>
                </c:pt>
                <c:pt idx="11">
                  <c:v>9532</c:v>
                </c:pt>
                <c:pt idx="12">
                  <c:v>9532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B4F-4F69-9842-B7B5FF3FBEFB}"/>
            </c:ext>
          </c:extLst>
        </c:ser>
        <c:ser>
          <c:idx val="2"/>
          <c:order val="8"/>
          <c:tx>
            <c:strRef>
              <c:f>'PZT_H G1T Frequency 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'PZT_H G1T Frequency '!$B$24:$N$24</c:f>
              <c:numCache>
                <c:formatCode>General</c:formatCode>
                <c:ptCount val="13"/>
                <c:pt idx="0">
                  <c:v>10340</c:v>
                </c:pt>
                <c:pt idx="1">
                  <c:v>10340</c:v>
                </c:pt>
                <c:pt idx="2">
                  <c:v>10340</c:v>
                </c:pt>
                <c:pt idx="3">
                  <c:v>10340</c:v>
                </c:pt>
                <c:pt idx="4">
                  <c:v>10340</c:v>
                </c:pt>
                <c:pt idx="5">
                  <c:v>10340</c:v>
                </c:pt>
                <c:pt idx="6">
                  <c:v>10340</c:v>
                </c:pt>
                <c:pt idx="7">
                  <c:v>10340</c:v>
                </c:pt>
                <c:pt idx="8">
                  <c:v>10340</c:v>
                </c:pt>
                <c:pt idx="9">
                  <c:v>10340</c:v>
                </c:pt>
                <c:pt idx="10">
                  <c:v>10340</c:v>
                </c:pt>
                <c:pt idx="11">
                  <c:v>10340</c:v>
                </c:pt>
                <c:pt idx="12">
                  <c:v>10340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B4F-4F69-9842-B7B5FF3FBE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90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  <c:majorUnit val="100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 G1T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'PZT_H G1T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 G1T Frequency '!$B$10:$N$10</c:f>
              <c:numCache>
                <c:formatCode>0.000</c:formatCode>
                <c:ptCount val="13"/>
                <c:pt idx="0">
                  <c:v>190.57922213952972</c:v>
                </c:pt>
                <c:pt idx="1">
                  <c:v>209.29288935688558</c:v>
                </c:pt>
                <c:pt idx="2">
                  <c:v>193.02692932628489</c:v>
                </c:pt>
                <c:pt idx="3">
                  <c:v>187.80656878739225</c:v>
                </c:pt>
                <c:pt idx="4">
                  <c:v>174.01316724742102</c:v>
                </c:pt>
                <c:pt idx="5">
                  <c:v>155.25950377839524</c:v>
                </c:pt>
                <c:pt idx="6">
                  <c:v>175.17682298876417</c:v>
                </c:pt>
                <c:pt idx="7">
                  <c:v>173.96127349305269</c:v>
                </c:pt>
                <c:pt idx="8">
                  <c:v>196.94581054014964</c:v>
                </c:pt>
                <c:pt idx="9">
                  <c:v>143.14321434159277</c:v>
                </c:pt>
                <c:pt idx="10">
                  <c:v>149.0895275114903</c:v>
                </c:pt>
                <c:pt idx="11">
                  <c:v>177.70757632690481</c:v>
                </c:pt>
                <c:pt idx="12">
                  <c:v>164.88477648636288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D1-4B44-B484-76A226C3D4F1}"/>
            </c:ext>
          </c:extLst>
        </c:ser>
        <c:ser>
          <c:idx val="1"/>
          <c:order val="1"/>
          <c:tx>
            <c:strRef>
              <c:f>'PZT_H G1T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'PZT_H G1T Frequency '!$B$20:$N$20</c:f>
              <c:numCache>
                <c:formatCode>0.000</c:formatCode>
                <c:ptCount val="13"/>
                <c:pt idx="0">
                  <c:v>136.20057380388849</c:v>
                </c:pt>
                <c:pt idx="1">
                  <c:v>136.56907719855678</c:v>
                </c:pt>
                <c:pt idx="2">
                  <c:v>196.85951139554007</c:v>
                </c:pt>
                <c:pt idx="3">
                  <c:v>154.38382292155552</c:v>
                </c:pt>
                <c:pt idx="4">
                  <c:v>182.91690698580558</c:v>
                </c:pt>
                <c:pt idx="5">
                  <c:v>195.43963742435611</c:v>
                </c:pt>
                <c:pt idx="6">
                  <c:v>142.90585902857541</c:v>
                </c:pt>
                <c:pt idx="7">
                  <c:v>144.74078411467082</c:v>
                </c:pt>
                <c:pt idx="8">
                  <c:v>172.95134794200487</c:v>
                </c:pt>
                <c:pt idx="9">
                  <c:v>131.01974870212877</c:v>
                </c:pt>
                <c:pt idx="10">
                  <c:v>134.32771611360269</c:v>
                </c:pt>
                <c:pt idx="11">
                  <c:v>142.29217388099241</c:v>
                </c:pt>
                <c:pt idx="12">
                  <c:v>146.50347805691871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D1-4B44-B484-76A226C3D4F1}"/>
            </c:ext>
          </c:extLst>
        </c:ser>
        <c:ser>
          <c:idx val="5"/>
          <c:order val="2"/>
          <c:tx>
            <c:strRef>
              <c:f>'PZT_H G1T Frequency 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3DD1-4B44-B484-76A226C3D4F1}"/>
              </c:ext>
            </c:extLst>
          </c:dPt>
          <c:val>
            <c:numRef>
              <c:f>'PZT_H G1T Frequency '!$Q$10:$AC$10</c:f>
              <c:numCache>
                <c:formatCode>0.000</c:formatCode>
                <c:ptCount val="13"/>
                <c:pt idx="4">
                  <c:v>126.00823217659703</c:v>
                </c:pt>
                <c:pt idx="5">
                  <c:v>152.38624080459039</c:v>
                </c:pt>
                <c:pt idx="6">
                  <c:v>125.10573989168587</c:v>
                </c:pt>
                <c:pt idx="9">
                  <c:v>146.45105199564335</c:v>
                </c:pt>
                <c:pt idx="10">
                  <c:v>146.53467427897584</c:v>
                </c:pt>
                <c:pt idx="11">
                  <c:v>157.92471854997453</c:v>
                </c:pt>
                <c:pt idx="12">
                  <c:v>182.49126845704987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D1-4B44-B484-76A226C3D4F1}"/>
            </c:ext>
          </c:extLst>
        </c:ser>
        <c:ser>
          <c:idx val="6"/>
          <c:order val="3"/>
          <c:tx>
            <c:strRef>
              <c:f>'PZT_H G1T Frequency 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'PZT_H G1T Frequency '!$Q$20:$AC$20</c:f>
              <c:numCache>
                <c:formatCode>0.000</c:formatCode>
                <c:ptCount val="13"/>
                <c:pt idx="4">
                  <c:v>109.2535327319645</c:v>
                </c:pt>
                <c:pt idx="5">
                  <c:v>141.01614276243998</c:v>
                </c:pt>
                <c:pt idx="6">
                  <c:v>101.09646501285414</c:v>
                </c:pt>
                <c:pt idx="8">
                  <c:v>201.51929266562965</c:v>
                </c:pt>
                <c:pt idx="9">
                  <c:v>163.6774880668541</c:v>
                </c:pt>
                <c:pt idx="10">
                  <c:v>142.79600771667197</c:v>
                </c:pt>
                <c:pt idx="11">
                  <c:v>159.02087870975154</c:v>
                </c:pt>
                <c:pt idx="12">
                  <c:v>113.66667247893032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D1-4B44-B484-76A226C3D4F1}"/>
            </c:ext>
          </c:extLst>
        </c:ser>
        <c:ser>
          <c:idx val="7"/>
          <c:order val="4"/>
          <c:tx>
            <c:strRef>
              <c:f>'PZT_H G1T Frequency 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'PZT_H G1T Frequency '!$AF$10:$AR$10</c:f>
              <c:numCache>
                <c:formatCode>0.000</c:formatCode>
                <c:ptCount val="13"/>
                <c:pt idx="0">
                  <c:v>162.97854609268819</c:v>
                </c:pt>
                <c:pt idx="1">
                  <c:v>167.57811385268735</c:v>
                </c:pt>
                <c:pt idx="2">
                  <c:v>147.99007137132477</c:v>
                </c:pt>
                <c:pt idx="3">
                  <c:v>179.15173208346161</c:v>
                </c:pt>
                <c:pt idx="4">
                  <c:v>146.56744460898889</c:v>
                </c:pt>
                <c:pt idx="5">
                  <c:v>176.25941755968952</c:v>
                </c:pt>
                <c:pt idx="6">
                  <c:v>157.40551921388143</c:v>
                </c:pt>
                <c:pt idx="7">
                  <c:v>243.79047544637052</c:v>
                </c:pt>
                <c:pt idx="8">
                  <c:v>225.63796734524166</c:v>
                </c:pt>
                <c:pt idx="9">
                  <c:v>170.88648846936954</c:v>
                </c:pt>
                <c:pt idx="10">
                  <c:v>160.80645737871933</c:v>
                </c:pt>
                <c:pt idx="11">
                  <c:v>161.6240806140701</c:v>
                </c:pt>
                <c:pt idx="12">
                  <c:v>172.24063238109053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D1-4B44-B484-76A226C3D4F1}"/>
            </c:ext>
          </c:extLst>
        </c:ser>
        <c:ser>
          <c:idx val="8"/>
          <c:order val="5"/>
          <c:tx>
            <c:strRef>
              <c:f>'PZT_H G1T Frequency 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'PZT_H G1T Frequency '!$AF$20:$AR$20</c:f>
              <c:numCache>
                <c:formatCode>0.000</c:formatCode>
                <c:ptCount val="13"/>
                <c:pt idx="0">
                  <c:v>172.12959498109103</c:v>
                </c:pt>
                <c:pt idx="1">
                  <c:v>129.29179797484844</c:v>
                </c:pt>
                <c:pt idx="2">
                  <c:v>151.8912335700881</c:v>
                </c:pt>
                <c:pt idx="3">
                  <c:v>159.44328918140775</c:v>
                </c:pt>
                <c:pt idx="4">
                  <c:v>189.54175097407665</c:v>
                </c:pt>
                <c:pt idx="5">
                  <c:v>146.5416716789513</c:v>
                </c:pt>
                <c:pt idx="6">
                  <c:v>165.12340206643128</c:v>
                </c:pt>
                <c:pt idx="7">
                  <c:v>209.11489704378201</c:v>
                </c:pt>
                <c:pt idx="8">
                  <c:v>162.19563098500132</c:v>
                </c:pt>
                <c:pt idx="9">
                  <c:v>111.60178768531297</c:v>
                </c:pt>
                <c:pt idx="10">
                  <c:v>159.21044829673346</c:v>
                </c:pt>
                <c:pt idx="11">
                  <c:v>141.67915535837679</c:v>
                </c:pt>
                <c:pt idx="12">
                  <c:v>154.63435512131119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D1-4B44-B484-76A226C3D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 G1T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'PZT_H G1T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 G1T Frequency '!$B$13:$N$13</c:f>
              <c:numCache>
                <c:formatCode>0.00</c:formatCode>
                <c:ptCount val="13"/>
                <c:pt idx="0">
                  <c:v>1.3982254953146647</c:v>
                </c:pt>
                <c:pt idx="1">
                  <c:v>1.2756604750742464</c:v>
                </c:pt>
                <c:pt idx="2">
                  <c:v>1.3301869622962539</c:v>
                </c:pt>
                <c:pt idx="3">
                  <c:v>1.467295941090925</c:v>
                </c:pt>
                <c:pt idx="4">
                  <c:v>1.5641569678400931</c:v>
                </c:pt>
                <c:pt idx="5">
                  <c:v>1.8412184742950717</c:v>
                </c:pt>
                <c:pt idx="6">
                  <c:v>1.5783968792628023</c:v>
                </c:pt>
                <c:pt idx="7">
                  <c:v>1.5574347548344032</c:v>
                </c:pt>
                <c:pt idx="8">
                  <c:v>1.4574075084059173</c:v>
                </c:pt>
                <c:pt idx="9">
                  <c:v>2.0032042689424001</c:v>
                </c:pt>
                <c:pt idx="10">
                  <c:v>1.8476051970676224</c:v>
                </c:pt>
                <c:pt idx="11">
                  <c:v>1.5377500887589794</c:v>
                </c:pt>
                <c:pt idx="12">
                  <c:v>1.8201455107597966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C7-41F3-8654-C66EAEF5886C}"/>
            </c:ext>
          </c:extLst>
        </c:ser>
        <c:ser>
          <c:idx val="1"/>
          <c:order val="1"/>
          <c:tx>
            <c:strRef>
              <c:f>'PZT_H G1T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'PZT_H G1T Frequency '!$B$23:$N$23</c:f>
              <c:numCache>
                <c:formatCode>0.00</c:formatCode>
                <c:ptCount val="13"/>
                <c:pt idx="0">
                  <c:v>2.0357380231592752</c:v>
                </c:pt>
                <c:pt idx="1">
                  <c:v>2.0496866147585537</c:v>
                </c:pt>
                <c:pt idx="2">
                  <c:v>1.5218007514964276</c:v>
                </c:pt>
                <c:pt idx="3">
                  <c:v>1.7294558130981526</c:v>
                </c:pt>
                <c:pt idx="4">
                  <c:v>1.5769845861188065</c:v>
                </c:pt>
                <c:pt idx="5">
                  <c:v>1.4210076102331233</c:v>
                </c:pt>
                <c:pt idx="6">
                  <c:v>1.9607068116923208</c:v>
                </c:pt>
                <c:pt idx="7">
                  <c:v>2.1066933298003137</c:v>
                </c:pt>
                <c:pt idx="8">
                  <c:v>1.6168175186731513</c:v>
                </c:pt>
                <c:pt idx="9">
                  <c:v>2.2175904856046129</c:v>
                </c:pt>
                <c:pt idx="10">
                  <c:v>2.1306902325810388</c:v>
                </c:pt>
                <c:pt idx="11">
                  <c:v>1.9875938353123104</c:v>
                </c:pt>
                <c:pt idx="12">
                  <c:v>2.0711529523771692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C7-41F3-8654-C66EAEF5886C}"/>
            </c:ext>
          </c:extLst>
        </c:ser>
        <c:ser>
          <c:idx val="5"/>
          <c:order val="2"/>
          <c:tx>
            <c:strRef>
              <c:f>'PZT_H G1T Frequency 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63C7-41F3-8654-C66EAEF5886C}"/>
              </c:ext>
            </c:extLst>
          </c:dPt>
          <c:val>
            <c:numRef>
              <c:f>'PZT_H G1T Frequency '!$Q$13:$AC$13</c:f>
              <c:numCache>
                <c:formatCode>0.00</c:formatCode>
                <c:ptCount val="13"/>
                <c:pt idx="4">
                  <c:v>1.9088699934797331</c:v>
                </c:pt>
                <c:pt idx="5">
                  <c:v>1.8924049117927233</c:v>
                </c:pt>
                <c:pt idx="6">
                  <c:v>2.189245511231583</c:v>
                </c:pt>
                <c:pt idx="9">
                  <c:v>1.8713571427972739</c:v>
                </c:pt>
                <c:pt idx="10">
                  <c:v>2.0413175993712671</c:v>
                </c:pt>
                <c:pt idx="11">
                  <c:v>1.6803130339535179</c:v>
                </c:pt>
                <c:pt idx="12">
                  <c:v>1.4924306124797193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C7-41F3-8654-C66EAEF5886C}"/>
            </c:ext>
          </c:extLst>
        </c:ser>
        <c:ser>
          <c:idx val="6"/>
          <c:order val="3"/>
          <c:tx>
            <c:strRef>
              <c:f>'PZT_H G1T Frequency 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'PZT_H G1T Frequency '!$Q$23:$AC$23</c:f>
              <c:numCache>
                <c:formatCode>0.00</c:formatCode>
                <c:ptCount val="13"/>
                <c:pt idx="4">
                  <c:v>2.5918104189742017</c:v>
                </c:pt>
                <c:pt idx="5">
                  <c:v>2.0996476341372357</c:v>
                </c:pt>
                <c:pt idx="6">
                  <c:v>2.8346963243605034</c:v>
                </c:pt>
                <c:pt idx="8">
                  <c:v>1.4159107525589221</c:v>
                </c:pt>
                <c:pt idx="9">
                  <c:v>1.7284215871406325</c:v>
                </c:pt>
                <c:pt idx="10">
                  <c:v>1.8893774403754293</c:v>
                </c:pt>
                <c:pt idx="11">
                  <c:v>1.6959926759447386</c:v>
                </c:pt>
                <c:pt idx="12">
                  <c:v>2.4173605802023124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3C7-41F3-8654-C66EAEF5886C}"/>
            </c:ext>
          </c:extLst>
        </c:ser>
        <c:ser>
          <c:idx val="7"/>
          <c:order val="4"/>
          <c:tx>
            <c:strRef>
              <c:f>'PZT_H G1T Frequency 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'PZT_H G1T Frequency '!$AF$13:$AR$13</c:f>
              <c:numCache>
                <c:formatCode>0.00</c:formatCode>
                <c:ptCount val="13"/>
                <c:pt idx="0">
                  <c:v>1.7723396131479674</c:v>
                </c:pt>
                <c:pt idx="1">
                  <c:v>1.7012419016812885</c:v>
                </c:pt>
                <c:pt idx="2">
                  <c:v>1.888414973227841</c:v>
                </c:pt>
                <c:pt idx="3">
                  <c:v>1.5499566547616583</c:v>
                </c:pt>
                <c:pt idx="4">
                  <c:v>1.8145609092460409</c:v>
                </c:pt>
                <c:pt idx="5">
                  <c:v>1.6521103044118843</c:v>
                </c:pt>
                <c:pt idx="6">
                  <c:v>1.7720683158150292</c:v>
                </c:pt>
                <c:pt idx="7">
                  <c:v>1.058832724538157</c:v>
                </c:pt>
                <c:pt idx="8">
                  <c:v>1.1912888737768026</c:v>
                </c:pt>
                <c:pt idx="9">
                  <c:v>1.5581121705127845</c:v>
                </c:pt>
                <c:pt idx="10">
                  <c:v>1.5375833617864043</c:v>
                </c:pt>
                <c:pt idx="11">
                  <c:v>1.7232488962060766</c:v>
                </c:pt>
                <c:pt idx="12">
                  <c:v>1.5714449193835047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3C7-41F3-8654-C66EAEF5886C}"/>
            </c:ext>
          </c:extLst>
        </c:ser>
        <c:ser>
          <c:idx val="8"/>
          <c:order val="5"/>
          <c:tx>
            <c:strRef>
              <c:f>'PZT_H G1T Frequency 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'PZT_H G1T Frequency '!$AF$23:$AR$23</c:f>
              <c:numCache>
                <c:formatCode>0.00</c:formatCode>
                <c:ptCount val="13"/>
                <c:pt idx="0">
                  <c:v>1.5833031697034556</c:v>
                </c:pt>
                <c:pt idx="1">
                  <c:v>2.0760181652384211</c:v>
                </c:pt>
                <c:pt idx="2">
                  <c:v>1.7933885557279712</c:v>
                </c:pt>
                <c:pt idx="3">
                  <c:v>1.7629969919641157</c:v>
                </c:pt>
                <c:pt idx="4">
                  <c:v>1.5419645812317062</c:v>
                </c:pt>
                <c:pt idx="5">
                  <c:v>2.0716956488312666</c:v>
                </c:pt>
                <c:pt idx="6">
                  <c:v>1.8042544784857357</c:v>
                </c:pt>
                <c:pt idx="7">
                  <c:v>1.4377149753452203</c:v>
                </c:pt>
                <c:pt idx="8">
                  <c:v>1.8219816312116781</c:v>
                </c:pt>
                <c:pt idx="9">
                  <c:v>2.6681330758989108</c:v>
                </c:pt>
                <c:pt idx="10">
                  <c:v>1.8053533181151673</c:v>
                </c:pt>
                <c:pt idx="11">
                  <c:v>2.1672756094647565</c:v>
                </c:pt>
                <c:pt idx="12">
                  <c:v>2.0004179090129113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3C7-41F3-8654-C66EAEF58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8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 G1T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'PZT_H G1T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 G1T Gain '!$B$9:$N$9</c:f>
              <c:numCache>
                <c:formatCode>0.000</c:formatCode>
                <c:ptCount val="13"/>
                <c:pt idx="0">
                  <c:v>2.3456424242424245</c:v>
                </c:pt>
                <c:pt idx="1">
                  <c:v>2.0544099999999998</c:v>
                </c:pt>
                <c:pt idx="2">
                  <c:v>2.1266571428571428</c:v>
                </c:pt>
                <c:pt idx="3">
                  <c:v>2.1607999999999996</c:v>
                </c:pt>
                <c:pt idx="4">
                  <c:v>2.5007862068965521</c:v>
                </c:pt>
                <c:pt idx="5">
                  <c:v>2.6575733333333336</c:v>
                </c:pt>
                <c:pt idx="6">
                  <c:v>2.4349014492753627</c:v>
                </c:pt>
                <c:pt idx="7">
                  <c:v>2.1297999999999995</c:v>
                </c:pt>
                <c:pt idx="8">
                  <c:v>2.2562981818181811</c:v>
                </c:pt>
                <c:pt idx="9">
                  <c:v>2.3123705882352934</c:v>
                </c:pt>
                <c:pt idx="10">
                  <c:v>2.5472909090909086</c:v>
                </c:pt>
                <c:pt idx="11">
                  <c:v>2.3898619047619061</c:v>
                </c:pt>
                <c:pt idx="12">
                  <c:v>2.4723428571428556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75-4052-9ED2-B978B5AE8FB5}"/>
            </c:ext>
          </c:extLst>
        </c:ser>
        <c:ser>
          <c:idx val="1"/>
          <c:order val="1"/>
          <c:tx>
            <c:strRef>
              <c:f>'PZT_H G1T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'PZT_H G1T Gain '!$B$19:$N$19</c:f>
              <c:numCache>
                <c:formatCode>0.000</c:formatCode>
                <c:ptCount val="13"/>
                <c:pt idx="0">
                  <c:v>2.3471151515151507</c:v>
                </c:pt>
                <c:pt idx="1">
                  <c:v>2.4404999999999992</c:v>
                </c:pt>
                <c:pt idx="2">
                  <c:v>1.8399714285714281</c:v>
                </c:pt>
                <c:pt idx="3">
                  <c:v>2.3039062500000003</c:v>
                </c:pt>
                <c:pt idx="4">
                  <c:v>2.7375714285714285</c:v>
                </c:pt>
                <c:pt idx="5">
                  <c:v>2.1229181818181813</c:v>
                </c:pt>
                <c:pt idx="6">
                  <c:v>2.6686526315789476</c:v>
                </c:pt>
                <c:pt idx="7">
                  <c:v>2.294786666666667</c:v>
                </c:pt>
                <c:pt idx="8">
                  <c:v>1.9391435897435905</c:v>
                </c:pt>
                <c:pt idx="9">
                  <c:v>2.3676277777777779</c:v>
                </c:pt>
                <c:pt idx="10">
                  <c:v>2.5731096774193554</c:v>
                </c:pt>
                <c:pt idx="11">
                  <c:v>2.4397571428571427</c:v>
                </c:pt>
                <c:pt idx="12">
                  <c:v>2.5681799999999999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75-4052-9ED2-B978B5AE8FB5}"/>
            </c:ext>
          </c:extLst>
        </c:ser>
        <c:ser>
          <c:idx val="5"/>
          <c:order val="2"/>
          <c:tx>
            <c:strRef>
              <c:f>'PZT_H G1T Gain 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AD75-4052-9ED2-B978B5AE8FB5}"/>
              </c:ext>
            </c:extLst>
          </c:dPt>
          <c:val>
            <c:numRef>
              <c:f>'PZT_H G1T Gain '!$Q$9:$AC$9</c:f>
              <c:numCache>
                <c:formatCode>0.000</c:formatCode>
                <c:ptCount val="13"/>
                <c:pt idx="4">
                  <c:v>2.4690999999999992</c:v>
                </c:pt>
                <c:pt idx="5">
                  <c:v>2.4093882352941174</c:v>
                </c:pt>
                <c:pt idx="6">
                  <c:v>2.4652000000000003</c:v>
                </c:pt>
                <c:pt idx="9">
                  <c:v>2.2192533333333331</c:v>
                </c:pt>
                <c:pt idx="10">
                  <c:v>2.513957142857143</c:v>
                </c:pt>
                <c:pt idx="11">
                  <c:v>2.1843444444444442</c:v>
                </c:pt>
                <c:pt idx="12">
                  <c:v>2.7126933333333332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75-4052-9ED2-B978B5AE8FB5}"/>
            </c:ext>
          </c:extLst>
        </c:ser>
        <c:ser>
          <c:idx val="6"/>
          <c:order val="3"/>
          <c:tx>
            <c:strRef>
              <c:f>'PZT_H G1T Gain 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'PZT_H G1T Gain '!$Q$19:$AC$19</c:f>
              <c:numCache>
                <c:formatCode>0.000</c:formatCode>
                <c:ptCount val="13"/>
                <c:pt idx="4">
                  <c:v>2.7033066666666663</c:v>
                </c:pt>
                <c:pt idx="5">
                  <c:v>2.85378947368421</c:v>
                </c:pt>
                <c:pt idx="6">
                  <c:v>3.1979333333333329</c:v>
                </c:pt>
                <c:pt idx="8">
                  <c:v>1.8821750000000008</c:v>
                </c:pt>
                <c:pt idx="9">
                  <c:v>2.114177777777777</c:v>
                </c:pt>
                <c:pt idx="10">
                  <c:v>2.2708666666666666</c:v>
                </c:pt>
                <c:pt idx="11">
                  <c:v>2.2872631578947362</c:v>
                </c:pt>
                <c:pt idx="12">
                  <c:v>2.6085866666666662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75-4052-9ED2-B978B5AE8FB5}"/>
            </c:ext>
          </c:extLst>
        </c:ser>
        <c:ser>
          <c:idx val="7"/>
          <c:order val="4"/>
          <c:tx>
            <c:strRef>
              <c:f>'PZT_H G1T Gain 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'PZT_H G1T Gain '!$AF$9:$AR$9</c:f>
              <c:numCache>
                <c:formatCode>0.000</c:formatCode>
                <c:ptCount val="13"/>
                <c:pt idx="0">
                  <c:v>2.0276133333333335</c:v>
                </c:pt>
                <c:pt idx="1">
                  <c:v>1.6453272727272732</c:v>
                </c:pt>
                <c:pt idx="2">
                  <c:v>1.6095999999999993</c:v>
                </c:pt>
                <c:pt idx="3">
                  <c:v>1.7609096774193551</c:v>
                </c:pt>
                <c:pt idx="4">
                  <c:v>1.8283833333333337</c:v>
                </c:pt>
                <c:pt idx="5">
                  <c:v>1.6882499999999996</c:v>
                </c:pt>
                <c:pt idx="6">
                  <c:v>1.9844916666666665</c:v>
                </c:pt>
                <c:pt idx="7">
                  <c:v>1.5752799999999993</c:v>
                </c:pt>
                <c:pt idx="8">
                  <c:v>1.7738095238095237</c:v>
                </c:pt>
                <c:pt idx="9">
                  <c:v>1.9865714285714278</c:v>
                </c:pt>
                <c:pt idx="10">
                  <c:v>2.0092999999999996</c:v>
                </c:pt>
                <c:pt idx="11">
                  <c:v>1.9740666666666657</c:v>
                </c:pt>
                <c:pt idx="12">
                  <c:v>2.0755500000000007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D75-4052-9ED2-B978B5AE8FB5}"/>
            </c:ext>
          </c:extLst>
        </c:ser>
        <c:ser>
          <c:idx val="8"/>
          <c:order val="5"/>
          <c:tx>
            <c:strRef>
              <c:f>'PZT_H G1T Gain 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'PZT_H G1T Gain '!$AF$19:$AR$19</c:f>
              <c:numCache>
                <c:formatCode>0.000</c:formatCode>
                <c:ptCount val="13"/>
                <c:pt idx="0">
                  <c:v>1.5120624999999999</c:v>
                </c:pt>
                <c:pt idx="1">
                  <c:v>1.8019454545454547</c:v>
                </c:pt>
                <c:pt idx="2">
                  <c:v>1.7773249999999994</c:v>
                </c:pt>
                <c:pt idx="3">
                  <c:v>1.6327647058823522</c:v>
                </c:pt>
                <c:pt idx="4">
                  <c:v>1.8439714285714282</c:v>
                </c:pt>
                <c:pt idx="5">
                  <c:v>2.0544923076923078</c:v>
                </c:pt>
                <c:pt idx="6">
                  <c:v>1.8282869565217388</c:v>
                </c:pt>
                <c:pt idx="7">
                  <c:v>1.5430571428571427</c:v>
                </c:pt>
                <c:pt idx="8">
                  <c:v>1.6273619047619052</c:v>
                </c:pt>
                <c:pt idx="9">
                  <c:v>1.9015894736842094</c:v>
                </c:pt>
                <c:pt idx="10">
                  <c:v>1.7487466666666664</c:v>
                </c:pt>
                <c:pt idx="11">
                  <c:v>1.9202933333333332</c:v>
                </c:pt>
                <c:pt idx="12">
                  <c:v>1.5642000000000003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D75-4052-9ED2-B978B5AE8FB5}"/>
            </c:ext>
          </c:extLst>
        </c:ser>
        <c:ser>
          <c:idx val="3"/>
          <c:order val="6"/>
          <c:tx>
            <c:strRef>
              <c:f>'PZT_H G1T Gain 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 G1T Gain '!$B$25:$N$25</c:f>
              <c:numCache>
                <c:formatCode>General</c:formatCode>
                <c:ptCount val="13"/>
                <c:pt idx="0">
                  <c:v>5.48</c:v>
                </c:pt>
                <c:pt idx="1">
                  <c:v>5.48</c:v>
                </c:pt>
                <c:pt idx="2">
                  <c:v>5.48</c:v>
                </c:pt>
                <c:pt idx="3">
                  <c:v>5.48</c:v>
                </c:pt>
                <c:pt idx="4">
                  <c:v>5.48</c:v>
                </c:pt>
                <c:pt idx="5">
                  <c:v>5.48</c:v>
                </c:pt>
                <c:pt idx="6">
                  <c:v>5.48</c:v>
                </c:pt>
                <c:pt idx="7">
                  <c:v>5.48</c:v>
                </c:pt>
                <c:pt idx="8">
                  <c:v>5.48</c:v>
                </c:pt>
                <c:pt idx="9">
                  <c:v>5.48</c:v>
                </c:pt>
                <c:pt idx="10">
                  <c:v>5.48</c:v>
                </c:pt>
                <c:pt idx="11">
                  <c:v>5.48</c:v>
                </c:pt>
                <c:pt idx="12">
                  <c:v>5.48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D75-4052-9ED2-B978B5AE8FB5}"/>
            </c:ext>
          </c:extLst>
        </c:ser>
        <c:ser>
          <c:idx val="4"/>
          <c:order val="7"/>
          <c:tx>
            <c:strRef>
              <c:f>'PZT_H G1T Gain 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 G1T Gain 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D75-4052-9ED2-B978B5AE8FB5}"/>
            </c:ext>
          </c:extLst>
        </c:ser>
        <c:ser>
          <c:idx val="2"/>
          <c:order val="8"/>
          <c:tx>
            <c:strRef>
              <c:f>'PZT_H G1T Gain 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'PZT_H G1T Gain 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D75-4052-9ED2-B978B5AE8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 G1T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'PZT_H G1T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 G1T Gain '!$B$10:$N$10</c:f>
              <c:numCache>
                <c:formatCode>0.000</c:formatCode>
                <c:ptCount val="13"/>
                <c:pt idx="0">
                  <c:v>0.89487827862512204</c:v>
                </c:pt>
                <c:pt idx="1">
                  <c:v>0.74782530633021449</c:v>
                </c:pt>
                <c:pt idx="2">
                  <c:v>0.75306698290745855</c:v>
                </c:pt>
                <c:pt idx="3">
                  <c:v>0.88080961494399168</c:v>
                </c:pt>
                <c:pt idx="4">
                  <c:v>0.83364436017577448</c:v>
                </c:pt>
                <c:pt idx="5">
                  <c:v>0.7462526232165988</c:v>
                </c:pt>
                <c:pt idx="6">
                  <c:v>0.84959894206181041</c:v>
                </c:pt>
                <c:pt idx="7">
                  <c:v>0.81411778719579486</c:v>
                </c:pt>
                <c:pt idx="8">
                  <c:v>0.94417141975766083</c:v>
                </c:pt>
                <c:pt idx="9">
                  <c:v>0.78067550651158202</c:v>
                </c:pt>
                <c:pt idx="10">
                  <c:v>0.8227055827156432</c:v>
                </c:pt>
                <c:pt idx="11">
                  <c:v>0.90221297042125692</c:v>
                </c:pt>
                <c:pt idx="12">
                  <c:v>0.83733925781754281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96-4C54-A78F-869E73D1D3D6}"/>
            </c:ext>
          </c:extLst>
        </c:ser>
        <c:ser>
          <c:idx val="1"/>
          <c:order val="1"/>
          <c:tx>
            <c:strRef>
              <c:f>'PZT_H G1T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'PZT_H G1T Gain '!$B$20:$N$20</c:f>
              <c:numCache>
                <c:formatCode>0.000</c:formatCode>
                <c:ptCount val="13"/>
                <c:pt idx="0">
                  <c:v>0.84199054515041338</c:v>
                </c:pt>
                <c:pt idx="1">
                  <c:v>0.93321409867020155</c:v>
                </c:pt>
                <c:pt idx="2">
                  <c:v>0.80259195865697686</c:v>
                </c:pt>
                <c:pt idx="3">
                  <c:v>0.89546474211060212</c:v>
                </c:pt>
                <c:pt idx="4">
                  <c:v>1.0296287529794304</c:v>
                </c:pt>
                <c:pt idx="5">
                  <c:v>0.93966808635306442</c:v>
                </c:pt>
                <c:pt idx="6">
                  <c:v>0.94693926623349545</c:v>
                </c:pt>
                <c:pt idx="7">
                  <c:v>0.75143659805392171</c:v>
                </c:pt>
                <c:pt idx="8">
                  <c:v>0.7623714425325141</c:v>
                </c:pt>
                <c:pt idx="9">
                  <c:v>0.89812677204580893</c:v>
                </c:pt>
                <c:pt idx="10">
                  <c:v>0.8784664587003751</c:v>
                </c:pt>
                <c:pt idx="11">
                  <c:v>0.76406585118609815</c:v>
                </c:pt>
                <c:pt idx="12">
                  <c:v>0.74865730433146638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96-4C54-A78F-869E73D1D3D6}"/>
            </c:ext>
          </c:extLst>
        </c:ser>
        <c:ser>
          <c:idx val="5"/>
          <c:order val="2"/>
          <c:tx>
            <c:strRef>
              <c:f>'PZT_H G1T Gain 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6896-4C54-A78F-869E73D1D3D6}"/>
              </c:ext>
            </c:extLst>
          </c:dPt>
          <c:val>
            <c:numRef>
              <c:f>'PZT_H G1T Gain '!$Q$10:$AC$10</c:f>
              <c:numCache>
                <c:formatCode>0.000</c:formatCode>
                <c:ptCount val="13"/>
                <c:pt idx="4">
                  <c:v>0.89188586523734859</c:v>
                </c:pt>
                <c:pt idx="5">
                  <c:v>1.002053547353986</c:v>
                </c:pt>
                <c:pt idx="6">
                  <c:v>0.87124480271046523</c:v>
                </c:pt>
                <c:pt idx="9">
                  <c:v>0.82364004361216137</c:v>
                </c:pt>
                <c:pt idx="10">
                  <c:v>1.0304068344656183</c:v>
                </c:pt>
                <c:pt idx="11">
                  <c:v>0.8752271764302394</c:v>
                </c:pt>
                <c:pt idx="12">
                  <c:v>1.005265353880114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96-4C54-A78F-869E73D1D3D6}"/>
            </c:ext>
          </c:extLst>
        </c:ser>
        <c:ser>
          <c:idx val="6"/>
          <c:order val="3"/>
          <c:tx>
            <c:strRef>
              <c:f>'PZT_H G1T Gain 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'PZT_H G1T Gain '!$Q$20:$AC$20</c:f>
              <c:numCache>
                <c:formatCode>0.000</c:formatCode>
                <c:ptCount val="13"/>
                <c:pt idx="4">
                  <c:v>0.90585038400290085</c:v>
                </c:pt>
                <c:pt idx="5">
                  <c:v>1.0498148863645922</c:v>
                </c:pt>
                <c:pt idx="6">
                  <c:v>1.2322820564573136</c:v>
                </c:pt>
                <c:pt idx="8">
                  <c:v>0.73798862423052836</c:v>
                </c:pt>
                <c:pt idx="9">
                  <c:v>0.81413631878699622</c:v>
                </c:pt>
                <c:pt idx="10">
                  <c:v>0.85159393212095202</c:v>
                </c:pt>
                <c:pt idx="11">
                  <c:v>0.93321569660726345</c:v>
                </c:pt>
                <c:pt idx="12">
                  <c:v>1.0419257261142656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96-4C54-A78F-869E73D1D3D6}"/>
            </c:ext>
          </c:extLst>
        </c:ser>
        <c:ser>
          <c:idx val="7"/>
          <c:order val="4"/>
          <c:tx>
            <c:strRef>
              <c:f>'PZT_H G1T Gain 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'PZT_H G1T Gain '!$AF$10:$AR$10</c:f>
              <c:numCache>
                <c:formatCode>0.000</c:formatCode>
                <c:ptCount val="13"/>
                <c:pt idx="0">
                  <c:v>0.65441983576404583</c:v>
                </c:pt>
                <c:pt idx="1">
                  <c:v>0.65729465331726245</c:v>
                </c:pt>
                <c:pt idx="2">
                  <c:v>0.623182451090322</c:v>
                </c:pt>
                <c:pt idx="3">
                  <c:v>0.74280771635542953</c:v>
                </c:pt>
                <c:pt idx="4">
                  <c:v>0.58043204515218538</c:v>
                </c:pt>
                <c:pt idx="5">
                  <c:v>0.62568347439147221</c:v>
                </c:pt>
                <c:pt idx="6">
                  <c:v>0.76712074357567039</c:v>
                </c:pt>
                <c:pt idx="7">
                  <c:v>0.60504022601976093</c:v>
                </c:pt>
                <c:pt idx="8">
                  <c:v>0.78280908242291691</c:v>
                </c:pt>
                <c:pt idx="9">
                  <c:v>0.77256133509483826</c:v>
                </c:pt>
                <c:pt idx="10">
                  <c:v>0.88097826538549362</c:v>
                </c:pt>
                <c:pt idx="11">
                  <c:v>0.89498792272196903</c:v>
                </c:pt>
                <c:pt idx="12">
                  <c:v>0.88305555396724755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96-4C54-A78F-869E73D1D3D6}"/>
            </c:ext>
          </c:extLst>
        </c:ser>
        <c:ser>
          <c:idx val="8"/>
          <c:order val="5"/>
          <c:tx>
            <c:strRef>
              <c:f>'PZT_H G1T Gain 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'PZT_H G1T Gain '!$AF$20:$AR$20</c:f>
              <c:numCache>
                <c:formatCode>0.000</c:formatCode>
                <c:ptCount val="13"/>
                <c:pt idx="0">
                  <c:v>0.62772132298930483</c:v>
                </c:pt>
                <c:pt idx="1">
                  <c:v>0.77413013113601115</c:v>
                </c:pt>
                <c:pt idx="2">
                  <c:v>0.72612456257845259</c:v>
                </c:pt>
                <c:pt idx="3">
                  <c:v>0.6484994336205423</c:v>
                </c:pt>
                <c:pt idx="4">
                  <c:v>0.71947911857843039</c:v>
                </c:pt>
                <c:pt idx="5">
                  <c:v>0.92608679606511757</c:v>
                </c:pt>
                <c:pt idx="6">
                  <c:v>0.81590475842979271</c:v>
                </c:pt>
                <c:pt idx="7">
                  <c:v>0.57734712853906078</c:v>
                </c:pt>
                <c:pt idx="8">
                  <c:v>0.71370904333264296</c:v>
                </c:pt>
                <c:pt idx="9">
                  <c:v>0.62783116199590416</c:v>
                </c:pt>
                <c:pt idx="10">
                  <c:v>0.68796527436981858</c:v>
                </c:pt>
                <c:pt idx="11">
                  <c:v>0.76392124564614117</c:v>
                </c:pt>
                <c:pt idx="12">
                  <c:v>0.69115205429931403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896-4C54-A78F-869E73D1D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 G1T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'PZT_H G1T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 G1T Gain '!$B$13:$N$13</c:f>
              <c:numCache>
                <c:formatCode>0.00</c:formatCode>
                <c:ptCount val="13"/>
                <c:pt idx="0">
                  <c:v>1.1675172853575713</c:v>
                </c:pt>
                <c:pt idx="1">
                  <c:v>1.5269118652012093</c:v>
                </c:pt>
                <c:pt idx="2">
                  <c:v>1.4843048198254527</c:v>
                </c:pt>
                <c:pt idx="3">
                  <c:v>1.2561170782296163</c:v>
                </c:pt>
                <c:pt idx="4">
                  <c:v>1.1912409077636252</c:v>
                </c:pt>
                <c:pt idx="5">
                  <c:v>1.2607109973479054</c:v>
                </c:pt>
                <c:pt idx="6">
                  <c:v>1.1947200025676348</c:v>
                </c:pt>
                <c:pt idx="7">
                  <c:v>1.3717097831505305</c:v>
                </c:pt>
                <c:pt idx="8">
                  <c:v>1.1381061216649417</c:v>
                </c:pt>
                <c:pt idx="9">
                  <c:v>1.3525164575822015</c:v>
                </c:pt>
                <c:pt idx="10">
                  <c:v>1.1882375876712397</c:v>
                </c:pt>
                <c:pt idx="11">
                  <c:v>1.1416883435682457</c:v>
                </c:pt>
                <c:pt idx="12">
                  <c:v>1.1973072701326024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98-49F4-8F90-31D5FD1B6CF3}"/>
            </c:ext>
          </c:extLst>
        </c:ser>
        <c:ser>
          <c:idx val="1"/>
          <c:order val="1"/>
          <c:tx>
            <c:strRef>
              <c:f>'PZT_H G1T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'PZT_H G1T Gain '!$B$23:$N$23</c:f>
              <c:numCache>
                <c:formatCode>0.00</c:formatCode>
                <c:ptCount val="13"/>
                <c:pt idx="0">
                  <c:v>1.2402692114653102</c:v>
                </c:pt>
                <c:pt idx="1">
                  <c:v>1.0856744107385381</c:v>
                </c:pt>
                <c:pt idx="2">
                  <c:v>1.5117804807977562</c:v>
                </c:pt>
                <c:pt idx="3">
                  <c:v>1.1822887790884158</c:v>
                </c:pt>
                <c:pt idx="4">
                  <c:v>0.88783734379756563</c:v>
                </c:pt>
                <c:pt idx="5">
                  <c:v>1.1908750429849304</c:v>
                </c:pt>
                <c:pt idx="6">
                  <c:v>0.98962607517704415</c:v>
                </c:pt>
                <c:pt idx="7">
                  <c:v>1.4129439270425175</c:v>
                </c:pt>
                <c:pt idx="8">
                  <c:v>1.5481763930777515</c:v>
                </c:pt>
                <c:pt idx="9">
                  <c:v>1.1551347089278081</c:v>
                </c:pt>
                <c:pt idx="10">
                  <c:v>1.1030170033967186</c:v>
                </c:pt>
                <c:pt idx="11">
                  <c:v>1.3263441680335686</c:v>
                </c:pt>
                <c:pt idx="12">
                  <c:v>1.2964632296393557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98-49F4-8F90-31D5FD1B6CF3}"/>
            </c:ext>
          </c:extLst>
        </c:ser>
        <c:ser>
          <c:idx val="5"/>
          <c:order val="2"/>
          <c:tx>
            <c:strRef>
              <c:f>'PZT_H G1T Gain 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0E98-49F4-8F90-31D5FD1B6CF3}"/>
              </c:ext>
            </c:extLst>
          </c:dPt>
          <c:val>
            <c:numRef>
              <c:f>'PZT_H G1T Gain '!$Q$13:$AC$13</c:f>
              <c:numCache>
                <c:formatCode>0.00</c:formatCode>
                <c:ptCount val="13"/>
                <c:pt idx="4">
                  <c:v>1.1252934623717206</c:v>
                </c:pt>
                <c:pt idx="5">
                  <c:v>1.0214396801495336</c:v>
                </c:pt>
                <c:pt idx="6">
                  <c:v>1.1534454268271785</c:v>
                </c:pt>
                <c:pt idx="9">
                  <c:v>1.3196487518853159</c:v>
                </c:pt>
                <c:pt idx="10">
                  <c:v>0.9595054296138229</c:v>
                </c:pt>
                <c:pt idx="11">
                  <c:v>1.255161952731495</c:v>
                </c:pt>
                <c:pt idx="12">
                  <c:v>0.91760404553399511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98-49F4-8F90-31D5FD1B6CF3}"/>
            </c:ext>
          </c:extLst>
        </c:ser>
        <c:ser>
          <c:idx val="6"/>
          <c:order val="3"/>
          <c:tx>
            <c:strRef>
              <c:f>'PZT_H G1T Gain 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'PZT_H G1T Gain '!$Q$23:$AC$23</c:f>
              <c:numCache>
                <c:formatCode>0.00</c:formatCode>
                <c:ptCount val="13"/>
                <c:pt idx="4">
                  <c:v>1.0217630425395732</c:v>
                </c:pt>
                <c:pt idx="5">
                  <c:v>0.83386463665358013</c:v>
                </c:pt>
                <c:pt idx="6">
                  <c:v>0.6173009538707338</c:v>
                </c:pt>
                <c:pt idx="8">
                  <c:v>1.6250589245199227</c:v>
                </c:pt>
                <c:pt idx="9">
                  <c:v>1.3780747951551295</c:v>
                </c:pt>
                <c:pt idx="10">
                  <c:v>1.2561281507101909</c:v>
                </c:pt>
                <c:pt idx="11">
                  <c:v>1.1404068940376679</c:v>
                </c:pt>
                <c:pt idx="12">
                  <c:v>0.91862380761756046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E98-49F4-8F90-31D5FD1B6CF3}"/>
            </c:ext>
          </c:extLst>
        </c:ser>
        <c:ser>
          <c:idx val="7"/>
          <c:order val="4"/>
          <c:tx>
            <c:strRef>
              <c:f>'PZT_H G1T Gain 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'PZT_H G1T Gain '!$AF$13:$AR$13</c:f>
              <c:numCache>
                <c:formatCode>0.00</c:formatCode>
                <c:ptCount val="13"/>
                <c:pt idx="0">
                  <c:v>1.7584973631063352</c:v>
                </c:pt>
                <c:pt idx="1">
                  <c:v>1.9446746386468325</c:v>
                </c:pt>
                <c:pt idx="2">
                  <c:v>2.0702337350419806</c:v>
                </c:pt>
                <c:pt idx="3">
                  <c:v>1.6689336242710222</c:v>
                </c:pt>
                <c:pt idx="4">
                  <c:v>2.0970681507365989</c:v>
                </c:pt>
                <c:pt idx="5">
                  <c:v>2.0200576144286506</c:v>
                </c:pt>
                <c:pt idx="6">
                  <c:v>1.5188866344734817</c:v>
                </c:pt>
                <c:pt idx="7">
                  <c:v>2.1512178485977618</c:v>
                </c:pt>
                <c:pt idx="8">
                  <c:v>1.5781585231140631</c:v>
                </c:pt>
                <c:pt idx="9">
                  <c:v>1.5072928679937649</c:v>
                </c:pt>
                <c:pt idx="10">
                  <c:v>1.313199252984715</c:v>
                </c:pt>
                <c:pt idx="11">
                  <c:v>1.305765602836507</c:v>
                </c:pt>
                <c:pt idx="12">
                  <c:v>1.2851022357181809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E98-49F4-8F90-31D5FD1B6CF3}"/>
            </c:ext>
          </c:extLst>
        </c:ser>
        <c:ser>
          <c:idx val="8"/>
          <c:order val="5"/>
          <c:tx>
            <c:strRef>
              <c:f>'PZT_H G1T Gain 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'PZT_H G1T Gain '!$AF$23:$AR$23</c:f>
              <c:numCache>
                <c:formatCode>0.00</c:formatCode>
                <c:ptCount val="13"/>
                <c:pt idx="0">
                  <c:v>2.1070589525853478</c:v>
                </c:pt>
                <c:pt idx="1">
                  <c:v>1.5837365482971701</c:v>
                </c:pt>
                <c:pt idx="2">
                  <c:v>1.6997428039306288</c:v>
                </c:pt>
                <c:pt idx="3">
                  <c:v>1.9775063758286373</c:v>
                </c:pt>
                <c:pt idx="4">
                  <c:v>1.684565253546553</c:v>
                </c:pt>
                <c:pt idx="5">
                  <c:v>1.2329685535821089</c:v>
                </c:pt>
                <c:pt idx="6">
                  <c:v>1.4918869740409313</c:v>
                </c:pt>
                <c:pt idx="7">
                  <c:v>2.2730073829846726</c:v>
                </c:pt>
                <c:pt idx="8">
                  <c:v>1.7993504641837041</c:v>
                </c:pt>
                <c:pt idx="9">
                  <c:v>1.899879427742887</c:v>
                </c:pt>
                <c:pt idx="10">
                  <c:v>1.8078690268929587</c:v>
                </c:pt>
                <c:pt idx="11">
                  <c:v>1.5532607525338078</c:v>
                </c:pt>
                <c:pt idx="12">
                  <c:v>1.8885376358895993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E98-49F4-8F90-31D5FD1B6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6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 G1T Phase'!$A$7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'PZT_H G1T Phase'!$B$8:$N$8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 G1T Phase'!$B$9:$N$9</c:f>
              <c:numCache>
                <c:formatCode>0.000</c:formatCode>
                <c:ptCount val="13"/>
                <c:pt idx="0">
                  <c:v>-25.757624242424264</c:v>
                </c:pt>
                <c:pt idx="1">
                  <c:v>-22.702060000000007</c:v>
                </c:pt>
                <c:pt idx="2">
                  <c:v>-22.545728571428569</c:v>
                </c:pt>
                <c:pt idx="3">
                  <c:v>-23.137834482758631</c:v>
                </c:pt>
                <c:pt idx="4">
                  <c:v>-26.380724137931033</c:v>
                </c:pt>
                <c:pt idx="5">
                  <c:v>-30.007559999999994</c:v>
                </c:pt>
                <c:pt idx="6">
                  <c:v>-26.532434782608735</c:v>
                </c:pt>
                <c:pt idx="7">
                  <c:v>-23.190154838709685</c:v>
                </c:pt>
                <c:pt idx="8">
                  <c:v>-25.491941818181818</c:v>
                </c:pt>
                <c:pt idx="9">
                  <c:v>-26.292682352941195</c:v>
                </c:pt>
                <c:pt idx="10">
                  <c:v>-28.784084848484859</c:v>
                </c:pt>
                <c:pt idx="11">
                  <c:v>-27.669133333333338</c:v>
                </c:pt>
                <c:pt idx="12">
                  <c:v>-28.324407142857144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D1-45E0-B353-02136E215851}"/>
            </c:ext>
          </c:extLst>
        </c:ser>
        <c:ser>
          <c:idx val="1"/>
          <c:order val="1"/>
          <c:tx>
            <c:strRef>
              <c:f>'PZT_H G1T Phase'!$A$17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'PZT_H G1T Phase'!$B$19:$N$19</c:f>
              <c:numCache>
                <c:formatCode>0.000</c:formatCode>
                <c:ptCount val="13"/>
                <c:pt idx="0">
                  <c:v>-26.575284848484834</c:v>
                </c:pt>
                <c:pt idx="1">
                  <c:v>-27.407828571428581</c:v>
                </c:pt>
                <c:pt idx="2">
                  <c:v>-16.562142857142856</c:v>
                </c:pt>
                <c:pt idx="3">
                  <c:v>-25.4497</c:v>
                </c:pt>
                <c:pt idx="4">
                  <c:v>-31.686907142857127</c:v>
                </c:pt>
                <c:pt idx="5">
                  <c:v>-24.027590909090904</c:v>
                </c:pt>
                <c:pt idx="6">
                  <c:v>-30.168936842105257</c:v>
                </c:pt>
                <c:pt idx="7">
                  <c:v>-26.429086666666667</c:v>
                </c:pt>
                <c:pt idx="8">
                  <c:v>-21.189487179487184</c:v>
                </c:pt>
                <c:pt idx="9">
                  <c:v>-26.77692222222224</c:v>
                </c:pt>
                <c:pt idx="10">
                  <c:v>-30.291187096774163</c:v>
                </c:pt>
                <c:pt idx="11">
                  <c:v>-29.455233333333336</c:v>
                </c:pt>
                <c:pt idx="12">
                  <c:v>-30.463313333333318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D1-45E0-B353-02136E215851}"/>
            </c:ext>
          </c:extLst>
        </c:ser>
        <c:ser>
          <c:idx val="5"/>
          <c:order val="2"/>
          <c:tx>
            <c:strRef>
              <c:f>'PZT_H G1T Phase'!$P$7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E5D1-45E0-B353-02136E215851}"/>
              </c:ext>
            </c:extLst>
          </c:dPt>
          <c:val>
            <c:numRef>
              <c:f>'PZT_H G1T Phase'!$Q$9:$AC$9</c:f>
              <c:numCache>
                <c:formatCode>0.000</c:formatCode>
                <c:ptCount val="13"/>
                <c:pt idx="4">
                  <c:v>-28.117016666666668</c:v>
                </c:pt>
                <c:pt idx="5">
                  <c:v>-26.1679294117647</c:v>
                </c:pt>
                <c:pt idx="6">
                  <c:v>-28.18046153846154</c:v>
                </c:pt>
                <c:pt idx="9">
                  <c:v>-25.358133333333331</c:v>
                </c:pt>
                <c:pt idx="10">
                  <c:v>-28.260157142857135</c:v>
                </c:pt>
                <c:pt idx="11">
                  <c:v>-23.858888888888892</c:v>
                </c:pt>
                <c:pt idx="12">
                  <c:v>-32.80502666666667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D1-45E0-B353-02136E215851}"/>
            </c:ext>
          </c:extLst>
        </c:ser>
        <c:ser>
          <c:idx val="6"/>
          <c:order val="3"/>
          <c:tx>
            <c:strRef>
              <c:f>'PZT_H G1T Phase'!$P$17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'PZT_H G1T Phase'!$Q$19:$AC$19</c:f>
              <c:numCache>
                <c:formatCode>0.000</c:formatCode>
                <c:ptCount val="13"/>
                <c:pt idx="4">
                  <c:v>-31.875266666666672</c:v>
                </c:pt>
                <c:pt idx="5">
                  <c:v>-33.218715789473684</c:v>
                </c:pt>
                <c:pt idx="6">
                  <c:v>-36.924399999999999</c:v>
                </c:pt>
                <c:pt idx="8">
                  <c:v>-18.915462499999997</c:v>
                </c:pt>
                <c:pt idx="9">
                  <c:v>-23.333977777777786</c:v>
                </c:pt>
                <c:pt idx="10">
                  <c:v>-25.157879999999999</c:v>
                </c:pt>
                <c:pt idx="11">
                  <c:v>-25.834484210526309</c:v>
                </c:pt>
                <c:pt idx="12">
                  <c:v>-31.483813333333334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D1-45E0-B353-02136E215851}"/>
            </c:ext>
          </c:extLst>
        </c:ser>
        <c:ser>
          <c:idx val="7"/>
          <c:order val="4"/>
          <c:tx>
            <c:strRef>
              <c:f>'PZT_H G1T Phase'!$AE$7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'PZT_H G1T Phase'!$AF$9:$AR$9</c:f>
              <c:numCache>
                <c:formatCode>0.000</c:formatCode>
                <c:ptCount val="13"/>
                <c:pt idx="0">
                  <c:v>-20.392746666666667</c:v>
                </c:pt>
                <c:pt idx="1">
                  <c:v>-16.229145454545453</c:v>
                </c:pt>
                <c:pt idx="2">
                  <c:v>-15.691820000000002</c:v>
                </c:pt>
                <c:pt idx="3">
                  <c:v>-16.558419354838708</c:v>
                </c:pt>
                <c:pt idx="4">
                  <c:v>-17.538966666666671</c:v>
                </c:pt>
                <c:pt idx="5">
                  <c:v>-16.003787500000005</c:v>
                </c:pt>
                <c:pt idx="6">
                  <c:v>-21.225599999999996</c:v>
                </c:pt>
                <c:pt idx="7">
                  <c:v>-16.593439999999998</c:v>
                </c:pt>
                <c:pt idx="8">
                  <c:v>-17.065809523809524</c:v>
                </c:pt>
                <c:pt idx="9">
                  <c:v>-20.405742857142862</c:v>
                </c:pt>
                <c:pt idx="10">
                  <c:v>-21.636160000000004</c:v>
                </c:pt>
                <c:pt idx="11">
                  <c:v>-19.562955555555554</c:v>
                </c:pt>
                <c:pt idx="12">
                  <c:v>-20.985662500000004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5D1-45E0-B353-02136E215851}"/>
            </c:ext>
          </c:extLst>
        </c:ser>
        <c:ser>
          <c:idx val="8"/>
          <c:order val="5"/>
          <c:tx>
            <c:strRef>
              <c:f>'PZT_H G1T Phase'!$AE$17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'PZT_H G1T Phase'!$AF$19:$AR$19</c:f>
              <c:numCache>
                <c:formatCode>0.000</c:formatCode>
                <c:ptCount val="13"/>
                <c:pt idx="0">
                  <c:v>-14.652624999999997</c:v>
                </c:pt>
                <c:pt idx="1">
                  <c:v>-19.084</c:v>
                </c:pt>
                <c:pt idx="2">
                  <c:v>-18.247687500000001</c:v>
                </c:pt>
                <c:pt idx="3">
                  <c:v>-14.973694117647064</c:v>
                </c:pt>
                <c:pt idx="4">
                  <c:v>-17.805828571428574</c:v>
                </c:pt>
                <c:pt idx="5">
                  <c:v>-22.357769230769232</c:v>
                </c:pt>
                <c:pt idx="6">
                  <c:v>-18.524278260869572</c:v>
                </c:pt>
                <c:pt idx="7">
                  <c:v>-12.772414285714282</c:v>
                </c:pt>
                <c:pt idx="8">
                  <c:v>-16.980809523809519</c:v>
                </c:pt>
                <c:pt idx="9">
                  <c:v>-21.205557894736845</c:v>
                </c:pt>
                <c:pt idx="10">
                  <c:v>-18.936266666666675</c:v>
                </c:pt>
                <c:pt idx="11">
                  <c:v>-20.227506666666663</c:v>
                </c:pt>
                <c:pt idx="12">
                  <c:v>-13.969599999999998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5D1-45E0-B353-02136E215851}"/>
            </c:ext>
          </c:extLst>
        </c:ser>
        <c:ser>
          <c:idx val="3"/>
          <c:order val="6"/>
          <c:tx>
            <c:strRef>
              <c:f>'PZT_H G1T Phase'!$A$25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 G1T Phase'!$B$25:$N$25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5D1-45E0-B353-02136E215851}"/>
            </c:ext>
          </c:extLst>
        </c:ser>
        <c:ser>
          <c:idx val="4"/>
          <c:order val="7"/>
          <c:tx>
            <c:strRef>
              <c:f>'PZT_H G1T Phase'!$A$26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 G1T Phase'!$B$26:$N$26</c:f>
              <c:numCache>
                <c:formatCode>General</c:formatCode>
                <c:ptCount val="13"/>
                <c:pt idx="0">
                  <c:v>-65</c:v>
                </c:pt>
                <c:pt idx="1">
                  <c:v>-65</c:v>
                </c:pt>
                <c:pt idx="2">
                  <c:v>-65</c:v>
                </c:pt>
                <c:pt idx="3">
                  <c:v>-65</c:v>
                </c:pt>
                <c:pt idx="4">
                  <c:v>-65</c:v>
                </c:pt>
                <c:pt idx="5">
                  <c:v>-65</c:v>
                </c:pt>
                <c:pt idx="6">
                  <c:v>-65</c:v>
                </c:pt>
                <c:pt idx="7">
                  <c:v>-65</c:v>
                </c:pt>
                <c:pt idx="8">
                  <c:v>-65</c:v>
                </c:pt>
                <c:pt idx="9">
                  <c:v>-65</c:v>
                </c:pt>
                <c:pt idx="10">
                  <c:v>-65</c:v>
                </c:pt>
                <c:pt idx="11">
                  <c:v>-65</c:v>
                </c:pt>
                <c:pt idx="12">
                  <c:v>-65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5D1-45E0-B353-02136E215851}"/>
            </c:ext>
          </c:extLst>
        </c:ser>
        <c:ser>
          <c:idx val="2"/>
          <c:order val="8"/>
          <c:tx>
            <c:strRef>
              <c:f>'PZT_H G1T Phase'!$A$24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'PZT_H G1T Phase'!$B$24:$N$24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5D1-45E0-B353-02136E2158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100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 G1T Phase'!$A$7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'PZT_H G1T Phase'!$B$8:$N$8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 G1T Phase'!$B$10:$N$10</c:f>
              <c:numCache>
                <c:formatCode>0.000</c:formatCode>
                <c:ptCount val="13"/>
                <c:pt idx="0">
                  <c:v>12.943427988822997</c:v>
                </c:pt>
                <c:pt idx="1">
                  <c:v>10.917185637277941</c:v>
                </c:pt>
                <c:pt idx="2">
                  <c:v>10.867724307365867</c:v>
                </c:pt>
                <c:pt idx="3">
                  <c:v>12.590855647284123</c:v>
                </c:pt>
                <c:pt idx="4">
                  <c:v>11.520332316099708</c:v>
                </c:pt>
                <c:pt idx="5">
                  <c:v>9.949934780772276</c:v>
                </c:pt>
                <c:pt idx="6">
                  <c:v>11.771310277680911</c:v>
                </c:pt>
                <c:pt idx="7">
                  <c:v>12.308331507371319</c:v>
                </c:pt>
                <c:pt idx="8">
                  <c:v>13.407160010112074</c:v>
                </c:pt>
                <c:pt idx="9">
                  <c:v>11.013068427215314</c:v>
                </c:pt>
                <c:pt idx="10">
                  <c:v>11.662994594330826</c:v>
                </c:pt>
                <c:pt idx="11">
                  <c:v>12.373908104990482</c:v>
                </c:pt>
                <c:pt idx="12">
                  <c:v>10.953779477761566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16-420B-B5F1-5F9CA2ADC04C}"/>
            </c:ext>
          </c:extLst>
        </c:ser>
        <c:ser>
          <c:idx val="1"/>
          <c:order val="1"/>
          <c:tx>
            <c:strRef>
              <c:f>'PZT_H G1T Phase'!$A$17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'PZT_H G1T Phase'!$B$20:$N$20</c:f>
              <c:numCache>
                <c:formatCode>0.000</c:formatCode>
                <c:ptCount val="13"/>
                <c:pt idx="0">
                  <c:v>11.851811953579162</c:v>
                </c:pt>
                <c:pt idx="1">
                  <c:v>11.654468933172618</c:v>
                </c:pt>
                <c:pt idx="2">
                  <c:v>15.759471217881227</c:v>
                </c:pt>
                <c:pt idx="3">
                  <c:v>12.25124891941776</c:v>
                </c:pt>
                <c:pt idx="4">
                  <c:v>13.459409126766186</c:v>
                </c:pt>
                <c:pt idx="5">
                  <c:v>12.399465755948688</c:v>
                </c:pt>
                <c:pt idx="6">
                  <c:v>11.388730633645075</c:v>
                </c:pt>
                <c:pt idx="7">
                  <c:v>11.91087665527338</c:v>
                </c:pt>
                <c:pt idx="8">
                  <c:v>12.944991515393026</c:v>
                </c:pt>
                <c:pt idx="9">
                  <c:v>12.764138342012297</c:v>
                </c:pt>
                <c:pt idx="10">
                  <c:v>11.023835478615174</c:v>
                </c:pt>
                <c:pt idx="11">
                  <c:v>10.911492405472025</c:v>
                </c:pt>
                <c:pt idx="12">
                  <c:v>10.163824570232043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16-420B-B5F1-5F9CA2ADC04C}"/>
            </c:ext>
          </c:extLst>
        </c:ser>
        <c:ser>
          <c:idx val="5"/>
          <c:order val="2"/>
          <c:tx>
            <c:strRef>
              <c:f>'PZT_H G1T Phase'!$P$7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BF16-420B-B5F1-5F9CA2ADC04C}"/>
              </c:ext>
            </c:extLst>
          </c:dPt>
          <c:val>
            <c:numRef>
              <c:f>'PZT_H G1T Phase'!$Q$10:$AC$10</c:f>
              <c:numCache>
                <c:formatCode>0.000</c:formatCode>
                <c:ptCount val="13"/>
                <c:pt idx="4">
                  <c:v>11.191429347059549</c:v>
                </c:pt>
                <c:pt idx="5">
                  <c:v>13.638188761174804</c:v>
                </c:pt>
                <c:pt idx="6">
                  <c:v>11.922190165659751</c:v>
                </c:pt>
                <c:pt idx="9">
                  <c:v>12.446050623274729</c:v>
                </c:pt>
                <c:pt idx="10">
                  <c:v>14.120624708678953</c:v>
                </c:pt>
                <c:pt idx="11">
                  <c:v>12.224087295673028</c:v>
                </c:pt>
                <c:pt idx="12">
                  <c:v>13.399074035144331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16-420B-B5F1-5F9CA2ADC04C}"/>
            </c:ext>
          </c:extLst>
        </c:ser>
        <c:ser>
          <c:idx val="6"/>
          <c:order val="3"/>
          <c:tx>
            <c:strRef>
              <c:f>'PZT_H G1T Phase'!$P$17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'PZT_H G1T Phase'!$Q$20:$AC$20</c:f>
              <c:numCache>
                <c:formatCode>0.000</c:formatCode>
                <c:ptCount val="13"/>
                <c:pt idx="4">
                  <c:v>11.558462870465409</c:v>
                </c:pt>
                <c:pt idx="5">
                  <c:v>13.212767663637273</c:v>
                </c:pt>
                <c:pt idx="6">
                  <c:v>15.380875666136269</c:v>
                </c:pt>
                <c:pt idx="8">
                  <c:v>12.676009649392325</c:v>
                </c:pt>
                <c:pt idx="9">
                  <c:v>10.288653638105119</c:v>
                </c:pt>
                <c:pt idx="10">
                  <c:v>12.568242865597748</c:v>
                </c:pt>
                <c:pt idx="11">
                  <c:v>13.055679088625533</c:v>
                </c:pt>
                <c:pt idx="12">
                  <c:v>13.763702390898514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F16-420B-B5F1-5F9CA2ADC04C}"/>
            </c:ext>
          </c:extLst>
        </c:ser>
        <c:ser>
          <c:idx val="7"/>
          <c:order val="4"/>
          <c:tx>
            <c:strRef>
              <c:f>'PZT_H G1T Phase'!$AE$7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'PZT_H G1T Phase'!$AF$10:$AR$10</c:f>
              <c:numCache>
                <c:formatCode>0.000</c:formatCode>
                <c:ptCount val="13"/>
                <c:pt idx="0">
                  <c:v>9.2576067380309546</c:v>
                </c:pt>
                <c:pt idx="1">
                  <c:v>10.143088342639993</c:v>
                </c:pt>
                <c:pt idx="2">
                  <c:v>8.4857155596199085</c:v>
                </c:pt>
                <c:pt idx="3">
                  <c:v>11.229464904316908</c:v>
                </c:pt>
                <c:pt idx="4">
                  <c:v>9.763877647263639</c:v>
                </c:pt>
                <c:pt idx="5">
                  <c:v>10.20303089951954</c:v>
                </c:pt>
                <c:pt idx="6">
                  <c:v>9.6261557380107252</c:v>
                </c:pt>
                <c:pt idx="7">
                  <c:v>8.8955791844566718</c:v>
                </c:pt>
                <c:pt idx="8">
                  <c:v>12.596367961024473</c:v>
                </c:pt>
                <c:pt idx="9">
                  <c:v>11.667356886291243</c:v>
                </c:pt>
                <c:pt idx="10">
                  <c:v>11.577628946148414</c:v>
                </c:pt>
                <c:pt idx="11">
                  <c:v>14.019992567362115</c:v>
                </c:pt>
                <c:pt idx="12">
                  <c:v>11.68365035720694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F16-420B-B5F1-5F9CA2ADC04C}"/>
            </c:ext>
          </c:extLst>
        </c:ser>
        <c:ser>
          <c:idx val="8"/>
          <c:order val="5"/>
          <c:tx>
            <c:strRef>
              <c:f>'PZT_H G1T Phase'!$AE$17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'PZT_H G1T Phase'!$AF$20:$AR$20</c:f>
              <c:numCache>
                <c:formatCode>0.000</c:formatCode>
                <c:ptCount val="13"/>
                <c:pt idx="0">
                  <c:v>9.337166470921261</c:v>
                </c:pt>
                <c:pt idx="1">
                  <c:v>9.4424547322383425</c:v>
                </c:pt>
                <c:pt idx="2">
                  <c:v>9.2529451686213147</c:v>
                </c:pt>
                <c:pt idx="3">
                  <c:v>10.672393500258956</c:v>
                </c:pt>
                <c:pt idx="4">
                  <c:v>11.674668678501966</c:v>
                </c:pt>
                <c:pt idx="5">
                  <c:v>13.229935687874242</c:v>
                </c:pt>
                <c:pt idx="6">
                  <c:v>13.196530082568557</c:v>
                </c:pt>
                <c:pt idx="7">
                  <c:v>13.386743072952525</c:v>
                </c:pt>
                <c:pt idx="8">
                  <c:v>12.133392879613785</c:v>
                </c:pt>
                <c:pt idx="9">
                  <c:v>9.6727767655236807</c:v>
                </c:pt>
                <c:pt idx="10">
                  <c:v>9.4566447685888502</c:v>
                </c:pt>
                <c:pt idx="11">
                  <c:v>12.463158968317368</c:v>
                </c:pt>
                <c:pt idx="12">
                  <c:v>12.23468114540505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F16-420B-B5F1-5F9CA2ADC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3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 G1T Phase'!$A$7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'PZT_H G1T Phase'!$B$8:$N$8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 G1T Phase'!$B$13:$N$13</c:f>
              <c:numCache>
                <c:formatCode>0.00</c:formatCode>
                <c:ptCount val="13"/>
                <c:pt idx="0">
                  <c:v>1.0106126391314212</c:v>
                </c:pt>
                <c:pt idx="1">
                  <c:v>1.2914787566852088</c:v>
                </c:pt>
                <c:pt idx="2">
                  <c:v>1.3021515277059739</c:v>
                </c:pt>
                <c:pt idx="3">
                  <c:v>1.1082690139032538</c:v>
                </c:pt>
                <c:pt idx="4">
                  <c:v>1.1174236645962716</c:v>
                </c:pt>
                <c:pt idx="5">
                  <c:v>1.1722837308649516</c:v>
                </c:pt>
                <c:pt idx="6">
                  <c:v>1.0893028419650674</c:v>
                </c:pt>
                <c:pt idx="7">
                  <c:v>1.1322911676060203</c:v>
                </c:pt>
                <c:pt idx="8">
                  <c:v>0.98226266542205931</c:v>
                </c:pt>
                <c:pt idx="9">
                  <c:v>1.1715571641961262</c:v>
                </c:pt>
                <c:pt idx="10">
                  <c:v>1.0350662190171711</c:v>
                </c:pt>
                <c:pt idx="11">
                  <c:v>1.0056339611253153</c:v>
                </c:pt>
                <c:pt idx="12">
                  <c:v>1.116071182906986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05-4C1F-9C8C-EDDE5455185C}"/>
            </c:ext>
          </c:extLst>
        </c:ser>
        <c:ser>
          <c:idx val="1"/>
          <c:order val="1"/>
          <c:tx>
            <c:strRef>
              <c:f>'PZT_H G1T Phase'!$A$17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'PZT_H G1T Phase'!$B$23:$N$23</c:f>
              <c:numCache>
                <c:formatCode>0.00</c:formatCode>
                <c:ptCount val="13"/>
                <c:pt idx="0">
                  <c:v>1.0806987517187523</c:v>
                </c:pt>
                <c:pt idx="1">
                  <c:v>1.0751861694750471</c:v>
                </c:pt>
                <c:pt idx="2">
                  <c:v>1.0245237392630686</c:v>
                </c:pt>
                <c:pt idx="3">
                  <c:v>1.0760889293856479</c:v>
                </c:pt>
                <c:pt idx="4">
                  <c:v>0.82502613458948126</c:v>
                </c:pt>
                <c:pt idx="5">
                  <c:v>1.1014563018908681</c:v>
                </c:pt>
                <c:pt idx="6">
                  <c:v>1.019459916952036</c:v>
                </c:pt>
                <c:pt idx="7">
                  <c:v>1.0794311353580226</c:v>
                </c:pt>
                <c:pt idx="8">
                  <c:v>1.1281200343885194</c:v>
                </c:pt>
                <c:pt idx="9">
                  <c:v>0.99818926938371511</c:v>
                </c:pt>
                <c:pt idx="10">
                  <c:v>1.0495080703552613</c:v>
                </c:pt>
                <c:pt idx="11">
                  <c:v>1.0858510564158712</c:v>
                </c:pt>
                <c:pt idx="12">
                  <c:v>1.132667020110331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05-4C1F-9C8C-EDDE5455185C}"/>
            </c:ext>
          </c:extLst>
        </c:ser>
        <c:ser>
          <c:idx val="5"/>
          <c:order val="2"/>
          <c:tx>
            <c:strRef>
              <c:f>'PZT_H G1T Phase'!$P$7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F605-4C1F-9C8C-EDDE5455185C}"/>
              </c:ext>
            </c:extLst>
          </c:dPt>
          <c:val>
            <c:numRef>
              <c:f>'PZT_H G1T Phase'!$Q$13:$AC$13</c:f>
              <c:numCache>
                <c:formatCode>0.00</c:formatCode>
                <c:ptCount val="13"/>
                <c:pt idx="4">
                  <c:v>1.0985484871070561</c:v>
                </c:pt>
                <c:pt idx="5">
                  <c:v>0.94910136207095264</c:v>
                </c:pt>
                <c:pt idx="6">
                  <c:v>1.0294400036103024</c:v>
                </c:pt>
                <c:pt idx="9">
                  <c:v>1.0616986830219708</c:v>
                </c:pt>
                <c:pt idx="10">
                  <c:v>0.86728558674795431</c:v>
                </c:pt>
                <c:pt idx="11">
                  <c:v>1.1218591107867788</c:v>
                </c:pt>
                <c:pt idx="12">
                  <c:v>0.80092532884211187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605-4C1F-9C8C-EDDE5455185C}"/>
            </c:ext>
          </c:extLst>
        </c:ser>
        <c:ser>
          <c:idx val="6"/>
          <c:order val="3"/>
          <c:tx>
            <c:strRef>
              <c:f>'PZT_H G1T Phase'!$P$17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'PZT_H G1T Phase'!$Q$23:$AC$23</c:f>
              <c:numCache>
                <c:formatCode>0.00</c:formatCode>
                <c:ptCount val="13"/>
                <c:pt idx="4">
                  <c:v>0.95528081039145807</c:v>
                </c:pt>
                <c:pt idx="5">
                  <c:v>0.80178216049796724</c:v>
                </c:pt>
                <c:pt idx="6">
                  <c:v>0.60845257035253253</c:v>
                </c:pt>
                <c:pt idx="8">
                  <c:v>1.2118571163076084</c:v>
                </c:pt>
                <c:pt idx="9">
                  <c:v>1.3499019952072149</c:v>
                </c:pt>
                <c:pt idx="10">
                  <c:v>1.0566876220238473</c:v>
                </c:pt>
                <c:pt idx="11">
                  <c:v>0.99996115416153164</c:v>
                </c:pt>
                <c:pt idx="12">
                  <c:v>0.81170472195111854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605-4C1F-9C8C-EDDE5455185C}"/>
            </c:ext>
          </c:extLst>
        </c:ser>
        <c:ser>
          <c:idx val="7"/>
          <c:order val="4"/>
          <c:tx>
            <c:strRef>
              <c:f>'PZT_H G1T Phase'!$AE$7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'PZT_H G1T Phase'!$AF$13:$AR$13</c:f>
              <c:numCache>
                <c:formatCode>0.00</c:formatCode>
                <c:ptCount val="13"/>
                <c:pt idx="0">
                  <c:v>1.6061477728753708</c:v>
                </c:pt>
                <c:pt idx="1">
                  <c:v>1.602761502806771</c:v>
                </c:pt>
                <c:pt idx="2">
                  <c:v>1.9369091368337361</c:v>
                </c:pt>
                <c:pt idx="3">
                  <c:v>1.437930808455502</c:v>
                </c:pt>
                <c:pt idx="4">
                  <c:v>1.6202931884217282</c:v>
                </c:pt>
                <c:pt idx="5">
                  <c:v>1.6007077695023357</c:v>
                </c:pt>
                <c:pt idx="6">
                  <c:v>1.5158145228265378</c:v>
                </c:pt>
                <c:pt idx="7">
                  <c:v>1.8138807676731992</c:v>
                </c:pt>
                <c:pt idx="8">
                  <c:v>1.268465921407077</c:v>
                </c:pt>
                <c:pt idx="9">
                  <c:v>1.2740462579333602</c:v>
                </c:pt>
                <c:pt idx="10">
                  <c:v>1.2484951280237755</c:v>
                </c:pt>
                <c:pt idx="11">
                  <c:v>1.0802916912195744</c:v>
                </c:pt>
                <c:pt idx="12">
                  <c:v>1.2557244854801224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605-4C1F-9C8C-EDDE5455185C}"/>
            </c:ext>
          </c:extLst>
        </c:ser>
        <c:ser>
          <c:idx val="8"/>
          <c:order val="5"/>
          <c:tx>
            <c:strRef>
              <c:f>'PZT_H G1T Phase'!$AE$17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'PZT_H G1T Phase'!$AF$23:$AR$23</c:f>
              <c:numCache>
                <c:formatCode>0.00</c:formatCode>
                <c:ptCount val="13"/>
                <c:pt idx="0">
                  <c:v>1.7973823627969949</c:v>
                </c:pt>
                <c:pt idx="1">
                  <c:v>1.6209061909587983</c:v>
                </c:pt>
                <c:pt idx="2">
                  <c:v>1.6842317643376561</c:v>
                </c:pt>
                <c:pt idx="3">
                  <c:v>1.5624831762165656</c:v>
                </c:pt>
                <c:pt idx="4">
                  <c:v>1.3474806788443308</c:v>
                </c:pt>
                <c:pt idx="5">
                  <c:v>1.0743874542114882</c:v>
                </c:pt>
                <c:pt idx="6">
                  <c:v>1.1739379328843604</c:v>
                </c:pt>
                <c:pt idx="7">
                  <c:v>1.3004802694144439</c:v>
                </c:pt>
                <c:pt idx="8">
                  <c:v>1.3192020553698844</c:v>
                </c:pt>
                <c:pt idx="9">
                  <c:v>1.5091992426055658</c:v>
                </c:pt>
                <c:pt idx="10">
                  <c:v>1.6236813535366659</c:v>
                </c:pt>
                <c:pt idx="11">
                  <c:v>1.1974624156189619</c:v>
                </c:pt>
                <c:pt idx="12">
                  <c:v>1.3903209353127921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605-4C1F-9C8C-EDDE54551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 G2T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'PZT_H G2T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 G2T Frequency '!$B$9:$N$9</c:f>
              <c:numCache>
                <c:formatCode>0.000</c:formatCode>
                <c:ptCount val="13"/>
                <c:pt idx="0">
                  <c:v>14210.20606060606</c:v>
                </c:pt>
                <c:pt idx="1">
                  <c:v>14259.04</c:v>
                </c:pt>
                <c:pt idx="2">
                  <c:v>14250.628571428571</c:v>
                </c:pt>
                <c:pt idx="3">
                  <c:v>14257.848275862068</c:v>
                </c:pt>
                <c:pt idx="4">
                  <c:v>14208.413793103447</c:v>
                </c:pt>
                <c:pt idx="5">
                  <c:v>14217.653333333334</c:v>
                </c:pt>
                <c:pt idx="6">
                  <c:v>14241.936231884058</c:v>
                </c:pt>
                <c:pt idx="7">
                  <c:v>14259.535483870968</c:v>
                </c:pt>
                <c:pt idx="8">
                  <c:v>14310.705454545454</c:v>
                </c:pt>
                <c:pt idx="9">
                  <c:v>14350.070588235294</c:v>
                </c:pt>
                <c:pt idx="10">
                  <c:v>14264.896969696969</c:v>
                </c:pt>
                <c:pt idx="11">
                  <c:v>14234.933333333332</c:v>
                </c:pt>
                <c:pt idx="12">
                  <c:v>14330.857142857143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78-44BA-AFA8-4B034FAC88D0}"/>
            </c:ext>
          </c:extLst>
        </c:ser>
        <c:ser>
          <c:idx val="1"/>
          <c:order val="1"/>
          <c:tx>
            <c:strRef>
              <c:f>'PZT_H G2T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'PZT_H G2T Frequency '!$B$19:$N$19</c:f>
              <c:numCache>
                <c:formatCode>0.000</c:formatCode>
                <c:ptCount val="13"/>
                <c:pt idx="0">
                  <c:v>14199.733333333334</c:v>
                </c:pt>
                <c:pt idx="1">
                  <c:v>14141.371428571429</c:v>
                </c:pt>
                <c:pt idx="2">
                  <c:v>14251.542857142857</c:v>
                </c:pt>
                <c:pt idx="3">
                  <c:v>14231.8</c:v>
                </c:pt>
                <c:pt idx="4">
                  <c:v>14258.4</c:v>
                </c:pt>
                <c:pt idx="5">
                  <c:v>14289.527272727273</c:v>
                </c:pt>
                <c:pt idx="6">
                  <c:v>14305.221052631579</c:v>
                </c:pt>
                <c:pt idx="7">
                  <c:v>14281.013333333334</c:v>
                </c:pt>
                <c:pt idx="8">
                  <c:v>14179.876923076923</c:v>
                </c:pt>
                <c:pt idx="9">
                  <c:v>14241.155555555555</c:v>
                </c:pt>
                <c:pt idx="10">
                  <c:v>14306.812903225806</c:v>
                </c:pt>
                <c:pt idx="11">
                  <c:v>14202.780952380952</c:v>
                </c:pt>
                <c:pt idx="12">
                  <c:v>14258.826666666666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78-44BA-AFA8-4B034FAC88D0}"/>
            </c:ext>
          </c:extLst>
        </c:ser>
        <c:ser>
          <c:idx val="5"/>
          <c:order val="2"/>
          <c:tx>
            <c:strRef>
              <c:f>'PZT_H G2T Frequency 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EC78-44BA-AFA8-4B034FAC88D0}"/>
              </c:ext>
            </c:extLst>
          </c:dPt>
          <c:val>
            <c:numRef>
              <c:f>'PZT_H G2T Frequency '!$Q$9:$AC$9</c:f>
              <c:numCache>
                <c:formatCode>0.000</c:formatCode>
                <c:ptCount val="13"/>
                <c:pt idx="4">
                  <c:v>14192.266666666666</c:v>
                </c:pt>
                <c:pt idx="5">
                  <c:v>14289.082352941177</c:v>
                </c:pt>
                <c:pt idx="6">
                  <c:v>14306.4</c:v>
                </c:pt>
                <c:pt idx="9">
                  <c:v>14193.333333333334</c:v>
                </c:pt>
                <c:pt idx="10">
                  <c:v>14287.2</c:v>
                </c:pt>
                <c:pt idx="11">
                  <c:v>14210.044444444444</c:v>
                </c:pt>
                <c:pt idx="12">
                  <c:v>14232.586666666666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78-44BA-AFA8-4B034FAC88D0}"/>
            </c:ext>
          </c:extLst>
        </c:ser>
        <c:ser>
          <c:idx val="6"/>
          <c:order val="3"/>
          <c:tx>
            <c:strRef>
              <c:f>'PZT_H G2T Frequency 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'PZT_H G2T Frequency '!$Q$19:$AC$19</c:f>
              <c:numCache>
                <c:formatCode>0.000</c:formatCode>
                <c:ptCount val="13"/>
                <c:pt idx="4">
                  <c:v>14234.293333333333</c:v>
                </c:pt>
                <c:pt idx="5">
                  <c:v>14268.673684210526</c:v>
                </c:pt>
                <c:pt idx="6">
                  <c:v>14214.666666666666</c:v>
                </c:pt>
                <c:pt idx="8">
                  <c:v>14294.8</c:v>
                </c:pt>
                <c:pt idx="9">
                  <c:v>14244.888888888889</c:v>
                </c:pt>
                <c:pt idx="10">
                  <c:v>14238.986666666666</c:v>
                </c:pt>
                <c:pt idx="11">
                  <c:v>14184.463157894737</c:v>
                </c:pt>
                <c:pt idx="12">
                  <c:v>14192.48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78-44BA-AFA8-4B034FAC88D0}"/>
            </c:ext>
          </c:extLst>
        </c:ser>
        <c:ser>
          <c:idx val="7"/>
          <c:order val="4"/>
          <c:tx>
            <c:strRef>
              <c:f>'PZT_H G2T Frequency 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'PZT_H G2T Frequency '!$AF$9:$AR$9</c:f>
              <c:numCache>
                <c:formatCode>0.000</c:formatCode>
                <c:ptCount val="13"/>
                <c:pt idx="0">
                  <c:v>14300.426666666666</c:v>
                </c:pt>
                <c:pt idx="1">
                  <c:v>14330.836363636363</c:v>
                </c:pt>
                <c:pt idx="2">
                  <c:v>14292.96</c:v>
                </c:pt>
                <c:pt idx="3">
                  <c:v>14262.838709677419</c:v>
                </c:pt>
                <c:pt idx="4">
                  <c:v>14232.8</c:v>
                </c:pt>
                <c:pt idx="5">
                  <c:v>14314.4</c:v>
                </c:pt>
                <c:pt idx="6">
                  <c:v>14413.866666666667</c:v>
                </c:pt>
                <c:pt idx="7">
                  <c:v>14352.48</c:v>
                </c:pt>
                <c:pt idx="8">
                  <c:v>14363.390476190476</c:v>
                </c:pt>
                <c:pt idx="9">
                  <c:v>14363.085714285715</c:v>
                </c:pt>
                <c:pt idx="10">
                  <c:v>14408.16</c:v>
                </c:pt>
                <c:pt idx="11">
                  <c:v>14483.466666666667</c:v>
                </c:pt>
                <c:pt idx="12">
                  <c:v>14409.2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C78-44BA-AFA8-4B034FAC88D0}"/>
            </c:ext>
          </c:extLst>
        </c:ser>
        <c:ser>
          <c:idx val="8"/>
          <c:order val="5"/>
          <c:tx>
            <c:strRef>
              <c:f>'PZT_H G2T Frequency 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'PZT_H G2T Frequency '!$AF$19:$AR$19</c:f>
              <c:numCache>
                <c:formatCode>0.000</c:formatCode>
                <c:ptCount val="13"/>
                <c:pt idx="0">
                  <c:v>14124</c:v>
                </c:pt>
                <c:pt idx="1">
                  <c:v>14155.709090909091</c:v>
                </c:pt>
                <c:pt idx="2">
                  <c:v>14247.6</c:v>
                </c:pt>
                <c:pt idx="3">
                  <c:v>14219.058823529413</c:v>
                </c:pt>
                <c:pt idx="4">
                  <c:v>14244.685714285713</c:v>
                </c:pt>
                <c:pt idx="5">
                  <c:v>14247.323076923078</c:v>
                </c:pt>
                <c:pt idx="6">
                  <c:v>14292.208695652174</c:v>
                </c:pt>
                <c:pt idx="7">
                  <c:v>14283.542857142857</c:v>
                </c:pt>
                <c:pt idx="8">
                  <c:v>14251.238095238095</c:v>
                </c:pt>
                <c:pt idx="9">
                  <c:v>14314.147368421052</c:v>
                </c:pt>
                <c:pt idx="10">
                  <c:v>14305.12</c:v>
                </c:pt>
                <c:pt idx="11">
                  <c:v>14331.146666666667</c:v>
                </c:pt>
                <c:pt idx="12">
                  <c:v>14258.186666666666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C78-44BA-AFA8-4B034FAC88D0}"/>
            </c:ext>
          </c:extLst>
        </c:ser>
        <c:ser>
          <c:idx val="3"/>
          <c:order val="6"/>
          <c:tx>
            <c:strRef>
              <c:f>'PZT_H G2T Frequency 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 G2T Frequency '!$B$25:$N$25</c:f>
              <c:numCache>
                <c:formatCode>General</c:formatCode>
                <c:ptCount val="13"/>
                <c:pt idx="0">
                  <c:v>21000</c:v>
                </c:pt>
                <c:pt idx="1">
                  <c:v>21000</c:v>
                </c:pt>
                <c:pt idx="2">
                  <c:v>21000</c:v>
                </c:pt>
                <c:pt idx="3">
                  <c:v>21000</c:v>
                </c:pt>
                <c:pt idx="4">
                  <c:v>21000</c:v>
                </c:pt>
                <c:pt idx="5">
                  <c:v>21000</c:v>
                </c:pt>
                <c:pt idx="6">
                  <c:v>21000</c:v>
                </c:pt>
                <c:pt idx="7">
                  <c:v>21000</c:v>
                </c:pt>
                <c:pt idx="8">
                  <c:v>21000</c:v>
                </c:pt>
                <c:pt idx="9">
                  <c:v>21000</c:v>
                </c:pt>
                <c:pt idx="10">
                  <c:v>21000</c:v>
                </c:pt>
                <c:pt idx="11">
                  <c:v>21000</c:v>
                </c:pt>
                <c:pt idx="12">
                  <c:v>21000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C78-44BA-AFA8-4B034FAC88D0}"/>
            </c:ext>
          </c:extLst>
        </c:ser>
        <c:ser>
          <c:idx val="4"/>
          <c:order val="7"/>
          <c:tx>
            <c:strRef>
              <c:f>'PZT_H G2T Frequency 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 G2T Frequency '!$B$26:$N$26</c:f>
              <c:numCache>
                <c:formatCode>General</c:formatCode>
                <c:ptCount val="13"/>
                <c:pt idx="0">
                  <c:v>13020</c:v>
                </c:pt>
                <c:pt idx="1">
                  <c:v>13020</c:v>
                </c:pt>
                <c:pt idx="2">
                  <c:v>13020</c:v>
                </c:pt>
                <c:pt idx="3">
                  <c:v>13020</c:v>
                </c:pt>
                <c:pt idx="4">
                  <c:v>13020</c:v>
                </c:pt>
                <c:pt idx="5">
                  <c:v>13020</c:v>
                </c:pt>
                <c:pt idx="6">
                  <c:v>13020</c:v>
                </c:pt>
                <c:pt idx="7">
                  <c:v>13020</c:v>
                </c:pt>
                <c:pt idx="8">
                  <c:v>13020</c:v>
                </c:pt>
                <c:pt idx="9">
                  <c:v>13020</c:v>
                </c:pt>
                <c:pt idx="10">
                  <c:v>13020</c:v>
                </c:pt>
                <c:pt idx="11">
                  <c:v>13020</c:v>
                </c:pt>
                <c:pt idx="12">
                  <c:v>13020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C78-44BA-AFA8-4B034FAC88D0}"/>
            </c:ext>
          </c:extLst>
        </c:ser>
        <c:ser>
          <c:idx val="2"/>
          <c:order val="8"/>
          <c:tx>
            <c:strRef>
              <c:f>'PZT_H G2T Frequency 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'PZT_H G2T Frequency '!$B$24:$N$24</c:f>
              <c:numCache>
                <c:formatCode>General</c:formatCode>
                <c:ptCount val="13"/>
                <c:pt idx="0">
                  <c:v>14600</c:v>
                </c:pt>
                <c:pt idx="1">
                  <c:v>14600</c:v>
                </c:pt>
                <c:pt idx="2">
                  <c:v>14600</c:v>
                </c:pt>
                <c:pt idx="3">
                  <c:v>14600</c:v>
                </c:pt>
                <c:pt idx="4">
                  <c:v>14600</c:v>
                </c:pt>
                <c:pt idx="5">
                  <c:v>14600</c:v>
                </c:pt>
                <c:pt idx="6">
                  <c:v>14600</c:v>
                </c:pt>
                <c:pt idx="7">
                  <c:v>14600</c:v>
                </c:pt>
                <c:pt idx="8">
                  <c:v>14600</c:v>
                </c:pt>
                <c:pt idx="9">
                  <c:v>14600</c:v>
                </c:pt>
                <c:pt idx="10">
                  <c:v>14600</c:v>
                </c:pt>
                <c:pt idx="11">
                  <c:v>14600</c:v>
                </c:pt>
                <c:pt idx="12">
                  <c:v>14600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C78-44BA-AFA8-4B034FAC8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120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 G2T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'PZT_H G2T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 G2T Frequency '!$B$10:$N$10</c:f>
              <c:numCache>
                <c:formatCode>0.000</c:formatCode>
                <c:ptCount val="13"/>
                <c:pt idx="0">
                  <c:v>190.52758896854561</c:v>
                </c:pt>
                <c:pt idx="1">
                  <c:v>189.78275299229185</c:v>
                </c:pt>
                <c:pt idx="2">
                  <c:v>249.9983867442771</c:v>
                </c:pt>
                <c:pt idx="3">
                  <c:v>212.38802052933175</c:v>
                </c:pt>
                <c:pt idx="4">
                  <c:v>166.77311543126891</c:v>
                </c:pt>
                <c:pt idx="5">
                  <c:v>189.54636410162064</c:v>
                </c:pt>
                <c:pt idx="6">
                  <c:v>193.52977804868598</c:v>
                </c:pt>
                <c:pt idx="7">
                  <c:v>208.91952335579464</c:v>
                </c:pt>
                <c:pt idx="8">
                  <c:v>197.78366067497436</c:v>
                </c:pt>
                <c:pt idx="9">
                  <c:v>188.46108560292814</c:v>
                </c:pt>
                <c:pt idx="10">
                  <c:v>219.38732938718084</c:v>
                </c:pt>
                <c:pt idx="11">
                  <c:v>182.00143364841881</c:v>
                </c:pt>
                <c:pt idx="12">
                  <c:v>198.91289339116653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A5-4042-9BD4-CF316EEE5657}"/>
            </c:ext>
          </c:extLst>
        </c:ser>
        <c:ser>
          <c:idx val="1"/>
          <c:order val="1"/>
          <c:tx>
            <c:strRef>
              <c:f>'PZT_H G2T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'PZT_H G2T Frequency '!$B$20:$N$20</c:f>
              <c:numCache>
                <c:formatCode>0.000</c:formatCode>
                <c:ptCount val="13"/>
                <c:pt idx="0">
                  <c:v>245.40345410069679</c:v>
                </c:pt>
                <c:pt idx="1">
                  <c:v>208.37142898010453</c:v>
                </c:pt>
                <c:pt idx="2">
                  <c:v>151.76381473258004</c:v>
                </c:pt>
                <c:pt idx="3">
                  <c:v>206.64084237112729</c:v>
                </c:pt>
                <c:pt idx="4">
                  <c:v>228.62884376525818</c:v>
                </c:pt>
                <c:pt idx="5">
                  <c:v>251.11332684487144</c:v>
                </c:pt>
                <c:pt idx="6">
                  <c:v>257.16077687491031</c:v>
                </c:pt>
                <c:pt idx="7">
                  <c:v>202.35509312504723</c:v>
                </c:pt>
                <c:pt idx="8">
                  <c:v>176.35480062029501</c:v>
                </c:pt>
                <c:pt idx="9">
                  <c:v>180.32793907606614</c:v>
                </c:pt>
                <c:pt idx="10">
                  <c:v>192.93235430823719</c:v>
                </c:pt>
                <c:pt idx="11">
                  <c:v>202.62402928356698</c:v>
                </c:pt>
                <c:pt idx="12">
                  <c:v>223.81082455984253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A5-4042-9BD4-CF316EEE5657}"/>
            </c:ext>
          </c:extLst>
        </c:ser>
        <c:ser>
          <c:idx val="5"/>
          <c:order val="2"/>
          <c:tx>
            <c:strRef>
              <c:f>'PZT_H G2T Frequency 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A9A5-4042-9BD4-CF316EEE5657}"/>
              </c:ext>
            </c:extLst>
          </c:dPt>
          <c:val>
            <c:numRef>
              <c:f>'PZT_H G2T Frequency '!$Q$10:$AC$10</c:f>
              <c:numCache>
                <c:formatCode>0.000</c:formatCode>
                <c:ptCount val="13"/>
                <c:pt idx="4">
                  <c:v>145.98605304485699</c:v>
                </c:pt>
                <c:pt idx="5">
                  <c:v>152.23464124304223</c:v>
                </c:pt>
                <c:pt idx="6">
                  <c:v>158.00759475417632</c:v>
                </c:pt>
                <c:pt idx="9">
                  <c:v>197.91489662556063</c:v>
                </c:pt>
                <c:pt idx="10">
                  <c:v>156.04622132049795</c:v>
                </c:pt>
                <c:pt idx="11">
                  <c:v>214.20078321655768</c:v>
                </c:pt>
                <c:pt idx="12">
                  <c:v>234.47763065861795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9A5-4042-9BD4-CF316EEE5657}"/>
            </c:ext>
          </c:extLst>
        </c:ser>
        <c:ser>
          <c:idx val="6"/>
          <c:order val="3"/>
          <c:tx>
            <c:strRef>
              <c:f>'PZT_H G2T Frequency 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'PZT_H G2T Frequency '!$Q$20:$AC$20</c:f>
              <c:numCache>
                <c:formatCode>0.000</c:formatCode>
                <c:ptCount val="13"/>
                <c:pt idx="4">
                  <c:v>157.72596603083571</c:v>
                </c:pt>
                <c:pt idx="5">
                  <c:v>173.26958715258391</c:v>
                </c:pt>
                <c:pt idx="6">
                  <c:v>139.30986359636597</c:v>
                </c:pt>
                <c:pt idx="8">
                  <c:v>142.6950718991508</c:v>
                </c:pt>
                <c:pt idx="9">
                  <c:v>201.2471477609003</c:v>
                </c:pt>
                <c:pt idx="10">
                  <c:v>158.01346960489349</c:v>
                </c:pt>
                <c:pt idx="11">
                  <c:v>127.93996352398027</c:v>
                </c:pt>
                <c:pt idx="12">
                  <c:v>183.57290031409789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9A5-4042-9BD4-CF316EEE5657}"/>
            </c:ext>
          </c:extLst>
        </c:ser>
        <c:ser>
          <c:idx val="7"/>
          <c:order val="4"/>
          <c:tx>
            <c:strRef>
              <c:f>'PZT_H G2T Frequency 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'PZT_H G2T Frequency '!$AF$10:$AR$10</c:f>
              <c:numCache>
                <c:formatCode>0.000</c:formatCode>
                <c:ptCount val="13"/>
                <c:pt idx="0">
                  <c:v>186.10729057079854</c:v>
                </c:pt>
                <c:pt idx="1">
                  <c:v>153.21478069549633</c:v>
                </c:pt>
                <c:pt idx="2">
                  <c:v>136.26998411766465</c:v>
                </c:pt>
                <c:pt idx="3">
                  <c:v>190.27742848412674</c:v>
                </c:pt>
                <c:pt idx="4">
                  <c:v>188.32183055717883</c:v>
                </c:pt>
                <c:pt idx="5">
                  <c:v>193.80752555570527</c:v>
                </c:pt>
                <c:pt idx="6">
                  <c:v>197.1214245646803</c:v>
                </c:pt>
                <c:pt idx="7">
                  <c:v>264.65057748522923</c:v>
                </c:pt>
                <c:pt idx="8">
                  <c:v>195.2535085490978</c:v>
                </c:pt>
                <c:pt idx="9">
                  <c:v>198.92422766382265</c:v>
                </c:pt>
                <c:pt idx="10">
                  <c:v>187.91741129918677</c:v>
                </c:pt>
                <c:pt idx="11">
                  <c:v>226.21245042497708</c:v>
                </c:pt>
                <c:pt idx="12">
                  <c:v>267.18326332787325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9A5-4042-9BD4-CF316EEE5657}"/>
            </c:ext>
          </c:extLst>
        </c:ser>
        <c:ser>
          <c:idx val="8"/>
          <c:order val="5"/>
          <c:tx>
            <c:strRef>
              <c:f>'PZT_H G2T Frequency 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'PZT_H G2T Frequency '!$AF$20:$AR$20</c:f>
              <c:numCache>
                <c:formatCode>0.000</c:formatCode>
                <c:ptCount val="13"/>
                <c:pt idx="0">
                  <c:v>176.45051660487306</c:v>
                </c:pt>
                <c:pt idx="1">
                  <c:v>195.31680558890605</c:v>
                </c:pt>
                <c:pt idx="2">
                  <c:v>192.89202068921779</c:v>
                </c:pt>
                <c:pt idx="3">
                  <c:v>284.53313276568792</c:v>
                </c:pt>
                <c:pt idx="4">
                  <c:v>159.94632640105414</c:v>
                </c:pt>
                <c:pt idx="5">
                  <c:v>219.12047968043652</c:v>
                </c:pt>
                <c:pt idx="6">
                  <c:v>180.30293687716076</c:v>
                </c:pt>
                <c:pt idx="7">
                  <c:v>243.01826052426625</c:v>
                </c:pt>
                <c:pt idx="8">
                  <c:v>235.94920916169514</c:v>
                </c:pt>
                <c:pt idx="9">
                  <c:v>176.30709236292569</c:v>
                </c:pt>
                <c:pt idx="10">
                  <c:v>177.39320807254788</c:v>
                </c:pt>
                <c:pt idx="11">
                  <c:v>210.03401869461305</c:v>
                </c:pt>
                <c:pt idx="12">
                  <c:v>292.85863637752078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9A5-4042-9BD4-CF316EEE5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8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 G2T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'PZT_H G2T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 G2T Frequency '!$B$13:$N$13</c:f>
              <c:numCache>
                <c:formatCode>0.00</c:formatCode>
                <c:ptCount val="13"/>
                <c:pt idx="0">
                  <c:v>2.0822987142342462</c:v>
                </c:pt>
                <c:pt idx="1">
                  <c:v>2.1762427134256423</c:v>
                </c:pt>
                <c:pt idx="2">
                  <c:v>1.6408486836722127</c:v>
                </c:pt>
                <c:pt idx="3">
                  <c:v>1.9427465396855499</c:v>
                </c:pt>
                <c:pt idx="4">
                  <c:v>2.3753104930017344</c:v>
                </c:pt>
                <c:pt idx="5">
                  <c:v>2.1061748120040278</c:v>
                </c:pt>
                <c:pt idx="6">
                  <c:v>2.1046480877594922</c:v>
                </c:pt>
                <c:pt idx="7">
                  <c:v>1.977692117935784</c:v>
                </c:pt>
                <c:pt idx="8">
                  <c:v>2.1752815679864153</c:v>
                </c:pt>
                <c:pt idx="9">
                  <c:v>2.3525114552253727</c:v>
                </c:pt>
                <c:pt idx="10">
                  <c:v>1.8914750351571736</c:v>
                </c:pt>
                <c:pt idx="11">
                  <c:v>2.2251350973426569</c:v>
                </c:pt>
                <c:pt idx="12">
                  <c:v>2.1967021518967336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04-479F-8FD0-2C500C3E986F}"/>
            </c:ext>
          </c:extLst>
        </c:ser>
        <c:ser>
          <c:idx val="1"/>
          <c:order val="1"/>
          <c:tx>
            <c:strRef>
              <c:f>'PZT_H G2T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'PZT_H G2T Frequency '!$B$23:$N$23</c:f>
              <c:numCache>
                <c:formatCode>0.00</c:formatCode>
                <c:ptCount val="13"/>
                <c:pt idx="0">
                  <c:v>1.6024405438200715</c:v>
                </c:pt>
                <c:pt idx="1">
                  <c:v>1.793866260936215</c:v>
                </c:pt>
                <c:pt idx="2">
                  <c:v>2.7049549751872304</c:v>
                </c:pt>
                <c:pt idx="3">
                  <c:v>1.9547603885966947</c:v>
                </c:pt>
                <c:pt idx="4">
                  <c:v>1.8055464621246</c:v>
                </c:pt>
                <c:pt idx="5">
                  <c:v>1.685198324170107</c:v>
                </c:pt>
                <c:pt idx="6">
                  <c:v>1.6659111966839644</c:v>
                </c:pt>
                <c:pt idx="7">
                  <c:v>2.0772285554385648</c:v>
                </c:pt>
                <c:pt idx="8">
                  <c:v>2.1923170770841378</c:v>
                </c:pt>
                <c:pt idx="9">
                  <c:v>2.2572866630508579</c:v>
                </c:pt>
                <c:pt idx="10">
                  <c:v>2.2232540309092603</c:v>
                </c:pt>
                <c:pt idx="11">
                  <c:v>1.9457727637454114</c:v>
                </c:pt>
                <c:pt idx="12">
                  <c:v>1.8450502697281717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04-479F-8FD0-2C500C3E986F}"/>
            </c:ext>
          </c:extLst>
        </c:ser>
        <c:ser>
          <c:idx val="5"/>
          <c:order val="2"/>
          <c:tx>
            <c:strRef>
              <c:f>'PZT_H G2T Frequency 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5E04-479F-8FD0-2C500C3E986F}"/>
              </c:ext>
            </c:extLst>
          </c:dPt>
          <c:val>
            <c:numRef>
              <c:f>'PZT_H G2T Frequency '!$Q$13:$AC$13</c:f>
              <c:numCache>
                <c:formatCode>0.00</c:formatCode>
                <c:ptCount val="13"/>
                <c:pt idx="4">
                  <c:v>2.676663608649577</c:v>
                </c:pt>
                <c:pt idx="5">
                  <c:v>2.7787857449936784</c:v>
                </c:pt>
                <c:pt idx="6">
                  <c:v>2.7137936038271744</c:v>
                </c:pt>
                <c:pt idx="9">
                  <c:v>1.9761580243808667</c:v>
                </c:pt>
                <c:pt idx="10">
                  <c:v>2.7068902817739331</c:v>
                </c:pt>
                <c:pt idx="11">
                  <c:v>1.8519142438449212</c:v>
                </c:pt>
                <c:pt idx="12">
                  <c:v>1.7238128618931421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04-479F-8FD0-2C500C3E986F}"/>
            </c:ext>
          </c:extLst>
        </c:ser>
        <c:ser>
          <c:idx val="6"/>
          <c:order val="3"/>
          <c:tx>
            <c:strRef>
              <c:f>'PZT_H G2T Frequency 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'PZT_H G2T Frequency '!$Q$23:$AC$23</c:f>
              <c:numCache>
                <c:formatCode>0.00</c:formatCode>
                <c:ptCount val="13"/>
                <c:pt idx="4">
                  <c:v>2.5662511673272124</c:v>
                </c:pt>
                <c:pt idx="5">
                  <c:v>2.4021789873428547</c:v>
                </c:pt>
                <c:pt idx="6">
                  <c:v>2.8585357270611098</c:v>
                </c:pt>
                <c:pt idx="8">
                  <c:v>2.9779117644206599</c:v>
                </c:pt>
                <c:pt idx="9">
                  <c:v>2.0288302261127642</c:v>
                </c:pt>
                <c:pt idx="10">
                  <c:v>2.5714826078112081</c:v>
                </c:pt>
                <c:pt idx="11">
                  <c:v>3.0338791357569774</c:v>
                </c:pt>
                <c:pt idx="12">
                  <c:v>2.1289997924418698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04-479F-8FD0-2C500C3E986F}"/>
            </c:ext>
          </c:extLst>
        </c:ser>
        <c:ser>
          <c:idx val="7"/>
          <c:order val="4"/>
          <c:tx>
            <c:strRef>
              <c:f>'PZT_H G2T Frequency 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'PZT_H G2T Frequency '!$AF$13:$AR$13</c:f>
              <c:numCache>
                <c:formatCode>0.00</c:formatCode>
                <c:ptCount val="13"/>
                <c:pt idx="0">
                  <c:v>2.2933485710304455</c:v>
                </c:pt>
                <c:pt idx="1">
                  <c:v>2.8518492312687038</c:v>
                </c:pt>
                <c:pt idx="2">
                  <c:v>3.1138185180502651</c:v>
                </c:pt>
                <c:pt idx="3">
                  <c:v>2.1772396925525652</c:v>
                </c:pt>
                <c:pt idx="4">
                  <c:v>2.1466797846568393</c:v>
                </c:pt>
                <c:pt idx="5">
                  <c:v>2.2262637399116474</c:v>
                </c:pt>
                <c:pt idx="6">
                  <c:v>2.3570356355139293</c:v>
                </c:pt>
                <c:pt idx="7">
                  <c:v>1.6782884217389982</c:v>
                </c:pt>
                <c:pt idx="8">
                  <c:v>2.2934124396756936</c:v>
                </c:pt>
                <c:pt idx="9">
                  <c:v>2.2505817584564558</c:v>
                </c:pt>
                <c:pt idx="10">
                  <c:v>2.4623583136918321</c:v>
                </c:pt>
                <c:pt idx="11">
                  <c:v>2.1564782190625165</c:v>
                </c:pt>
                <c:pt idx="12">
                  <c:v>1.7331424914082878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E04-479F-8FD0-2C500C3E986F}"/>
            </c:ext>
          </c:extLst>
        </c:ser>
        <c:ser>
          <c:idx val="8"/>
          <c:order val="5"/>
          <c:tx>
            <c:strRef>
              <c:f>'PZT_H G2T Frequency 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'PZT_H G2T Frequency '!$AF$23:$AR$23</c:f>
              <c:numCache>
                <c:formatCode>0.00</c:formatCode>
                <c:ptCount val="13"/>
                <c:pt idx="0">
                  <c:v>2.0855705445400603</c:v>
                </c:pt>
                <c:pt idx="1">
                  <c:v>1.9382341208594891</c:v>
                </c:pt>
                <c:pt idx="2">
                  <c:v>2.1213941278540065</c:v>
                </c:pt>
                <c:pt idx="3">
                  <c:v>1.4047090777260887</c:v>
                </c:pt>
                <c:pt idx="4">
                  <c:v>2.5522847608576313</c:v>
                </c:pt>
                <c:pt idx="5">
                  <c:v>1.8670445268481151</c:v>
                </c:pt>
                <c:pt idx="6">
                  <c:v>2.3519836812547723</c:v>
                </c:pt>
                <c:pt idx="7">
                  <c:v>1.7331247103502978</c:v>
                </c:pt>
                <c:pt idx="8">
                  <c:v>1.7394112057881241</c:v>
                </c:pt>
                <c:pt idx="9">
                  <c:v>2.4467674576151253</c:v>
                </c:pt>
                <c:pt idx="10">
                  <c:v>2.4148237578416376</c:v>
                </c:pt>
                <c:pt idx="11">
                  <c:v>2.0808481007276871</c:v>
                </c:pt>
                <c:pt idx="12">
                  <c:v>1.4093109699412949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E04-479F-8FD0-2C500C3E98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8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 G2T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'PZT_H G2T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 G2T Gain'!$B$9:$N$9</c:f>
              <c:numCache>
                <c:formatCode>0.000</c:formatCode>
                <c:ptCount val="13"/>
                <c:pt idx="0">
                  <c:v>3.9441757575757577</c:v>
                </c:pt>
                <c:pt idx="1">
                  <c:v>3.4663499999999998</c:v>
                </c:pt>
                <c:pt idx="2">
                  <c:v>3.3066571428571421</c:v>
                </c:pt>
                <c:pt idx="3">
                  <c:v>3.3009655172413792</c:v>
                </c:pt>
                <c:pt idx="4">
                  <c:v>3.4010275862068973</c:v>
                </c:pt>
                <c:pt idx="5">
                  <c:v>3.791346666666668</c:v>
                </c:pt>
                <c:pt idx="6">
                  <c:v>3.4517043478260847</c:v>
                </c:pt>
                <c:pt idx="7">
                  <c:v>3.5526967741935485</c:v>
                </c:pt>
                <c:pt idx="8">
                  <c:v>3.5532254545454549</c:v>
                </c:pt>
                <c:pt idx="9">
                  <c:v>3.4069352941176474</c:v>
                </c:pt>
                <c:pt idx="10">
                  <c:v>3.6507151515151506</c:v>
                </c:pt>
                <c:pt idx="11">
                  <c:v>3.6283619047619053</c:v>
                </c:pt>
                <c:pt idx="12">
                  <c:v>3.5865214285714297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C9-41CC-A34C-2C408A5A2A24}"/>
            </c:ext>
          </c:extLst>
        </c:ser>
        <c:ser>
          <c:idx val="1"/>
          <c:order val="1"/>
          <c:tx>
            <c:strRef>
              <c:f>'PZT_H G2T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'PZT_H G2T Gain'!$B$19:$N$19</c:f>
              <c:numCache>
                <c:formatCode>0.000</c:formatCode>
                <c:ptCount val="13"/>
                <c:pt idx="0">
                  <c:v>3.5856060606060618</c:v>
                </c:pt>
                <c:pt idx="1">
                  <c:v>3.3173071428571421</c:v>
                </c:pt>
                <c:pt idx="2">
                  <c:v>3.1850857142857141</c:v>
                </c:pt>
                <c:pt idx="3">
                  <c:v>3.2586687499999996</c:v>
                </c:pt>
                <c:pt idx="4">
                  <c:v>3.232564285714286</c:v>
                </c:pt>
                <c:pt idx="5">
                  <c:v>3.2812454545454552</c:v>
                </c:pt>
                <c:pt idx="6">
                  <c:v>3.4809894736842133</c:v>
                </c:pt>
                <c:pt idx="7">
                  <c:v>3.5197466666666672</c:v>
                </c:pt>
                <c:pt idx="8">
                  <c:v>3.6524871794871783</c:v>
                </c:pt>
                <c:pt idx="9">
                  <c:v>3.4616055555555558</c:v>
                </c:pt>
                <c:pt idx="10">
                  <c:v>3.4311612903225801</c:v>
                </c:pt>
                <c:pt idx="11">
                  <c:v>3.6422761904761911</c:v>
                </c:pt>
                <c:pt idx="12">
                  <c:v>3.5260866666666666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C9-41CC-A34C-2C408A5A2A24}"/>
            </c:ext>
          </c:extLst>
        </c:ser>
        <c:ser>
          <c:idx val="5"/>
          <c:order val="2"/>
          <c:tx>
            <c:strRef>
              <c:f>'PZT_H G2T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4FC9-41CC-A34C-2C408A5A2A24}"/>
              </c:ext>
            </c:extLst>
          </c:dPt>
          <c:val>
            <c:numRef>
              <c:f>'PZT_H G2T Gain'!$Q$9:$AC$9</c:f>
              <c:numCache>
                <c:formatCode>0.000</c:formatCode>
                <c:ptCount val="13"/>
                <c:pt idx="4">
                  <c:v>3.2857000000000003</c:v>
                </c:pt>
                <c:pt idx="5">
                  <c:v>3.1015764705882356</c:v>
                </c:pt>
                <c:pt idx="6">
                  <c:v>3.168369230769231</c:v>
                </c:pt>
                <c:pt idx="9">
                  <c:v>4.0484</c:v>
                </c:pt>
                <c:pt idx="10">
                  <c:v>3.942242857142856</c:v>
                </c:pt>
                <c:pt idx="11">
                  <c:v>3.8909555555555562</c:v>
                </c:pt>
                <c:pt idx="12">
                  <c:v>3.9870799999999993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C9-41CC-A34C-2C408A5A2A24}"/>
            </c:ext>
          </c:extLst>
        </c:ser>
        <c:ser>
          <c:idx val="6"/>
          <c:order val="3"/>
          <c:tx>
            <c:strRef>
              <c:f>'PZT_H G2T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'PZT_H G2T Gain'!$Q$19:$AC$19</c:f>
              <c:numCache>
                <c:formatCode>0.000</c:formatCode>
                <c:ptCount val="13"/>
                <c:pt idx="4">
                  <c:v>3.7091599999999993</c:v>
                </c:pt>
                <c:pt idx="5">
                  <c:v>3.9392105263157897</c:v>
                </c:pt>
                <c:pt idx="6">
                  <c:v>3.8694000000000006</c:v>
                </c:pt>
                <c:pt idx="8">
                  <c:v>3.7222999999999997</c:v>
                </c:pt>
                <c:pt idx="9">
                  <c:v>3.9510333333333327</c:v>
                </c:pt>
                <c:pt idx="10">
                  <c:v>3.6813333333333342</c:v>
                </c:pt>
                <c:pt idx="11">
                  <c:v>3.5963789473684189</c:v>
                </c:pt>
                <c:pt idx="12">
                  <c:v>4.0221733333333338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C9-41CC-A34C-2C408A5A2A24}"/>
            </c:ext>
          </c:extLst>
        </c:ser>
        <c:ser>
          <c:idx val="7"/>
          <c:order val="4"/>
          <c:tx>
            <c:strRef>
              <c:f>'PZT_H G2T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'PZT_H G2T Gain'!$AF$9:$AR$9</c:f>
              <c:numCache>
                <c:formatCode>0.000</c:formatCode>
                <c:ptCount val="13"/>
                <c:pt idx="0">
                  <c:v>3.3131199999999996</c:v>
                </c:pt>
                <c:pt idx="1">
                  <c:v>2.9573636363636364</c:v>
                </c:pt>
                <c:pt idx="2">
                  <c:v>3.1218800000000004</c:v>
                </c:pt>
                <c:pt idx="3">
                  <c:v>3.1071096774193547</c:v>
                </c:pt>
                <c:pt idx="4">
                  <c:v>3.1453999999999991</c:v>
                </c:pt>
                <c:pt idx="5">
                  <c:v>3.0576750000000001</c:v>
                </c:pt>
                <c:pt idx="6">
                  <c:v>3.0449750000000013</c:v>
                </c:pt>
                <c:pt idx="7">
                  <c:v>3.0058199999999999</c:v>
                </c:pt>
                <c:pt idx="8">
                  <c:v>3.0274285714285716</c:v>
                </c:pt>
                <c:pt idx="9">
                  <c:v>3.0222857142857147</c:v>
                </c:pt>
                <c:pt idx="10">
                  <c:v>3.1604400000000004</c:v>
                </c:pt>
                <c:pt idx="11">
                  <c:v>3.0542888888888893</c:v>
                </c:pt>
                <c:pt idx="12">
                  <c:v>3.2074875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FC9-41CC-A34C-2C408A5A2A24}"/>
            </c:ext>
          </c:extLst>
        </c:ser>
        <c:ser>
          <c:idx val="8"/>
          <c:order val="5"/>
          <c:tx>
            <c:strRef>
              <c:f>'PZT_H G2T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'PZT_H G2T Gain'!$AF$19:$AR$19</c:f>
              <c:numCache>
                <c:formatCode>0.000</c:formatCode>
                <c:ptCount val="13"/>
                <c:pt idx="0">
                  <c:v>3.8614625000000005</c:v>
                </c:pt>
                <c:pt idx="1">
                  <c:v>3.4992363636363639</c:v>
                </c:pt>
                <c:pt idx="2">
                  <c:v>3.3291375000000003</c:v>
                </c:pt>
                <c:pt idx="3">
                  <c:v>3.3859411764705878</c:v>
                </c:pt>
                <c:pt idx="4">
                  <c:v>3.3381857142857161</c:v>
                </c:pt>
                <c:pt idx="5">
                  <c:v>3.2055384615384606</c:v>
                </c:pt>
                <c:pt idx="6">
                  <c:v>3.4365217391304337</c:v>
                </c:pt>
                <c:pt idx="7">
                  <c:v>3.1572857142857149</c:v>
                </c:pt>
                <c:pt idx="8">
                  <c:v>3.327238095238096</c:v>
                </c:pt>
                <c:pt idx="9">
                  <c:v>3.3968000000000003</c:v>
                </c:pt>
                <c:pt idx="10">
                  <c:v>3.2104666666666675</c:v>
                </c:pt>
                <c:pt idx="11">
                  <c:v>3.4631599999999993</c:v>
                </c:pt>
                <c:pt idx="12">
                  <c:v>3.37608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C9-41CC-A34C-2C408A5A2A24}"/>
            </c:ext>
          </c:extLst>
        </c:ser>
        <c:ser>
          <c:idx val="3"/>
          <c:order val="6"/>
          <c:tx>
            <c:strRef>
              <c:f>'PZT_H G2T Gain'!$A$25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 G2T Gain'!$B$25:$N$25</c:f>
              <c:numCache>
                <c:formatCode>General</c:formatCode>
                <c:ptCount val="13"/>
                <c:pt idx="0">
                  <c:v>7.9</c:v>
                </c:pt>
                <c:pt idx="1">
                  <c:v>7.9</c:v>
                </c:pt>
                <c:pt idx="2">
                  <c:v>7.9</c:v>
                </c:pt>
                <c:pt idx="3">
                  <c:v>7.9</c:v>
                </c:pt>
                <c:pt idx="4">
                  <c:v>7.9</c:v>
                </c:pt>
                <c:pt idx="5">
                  <c:v>7.9</c:v>
                </c:pt>
                <c:pt idx="6">
                  <c:v>7.9</c:v>
                </c:pt>
                <c:pt idx="7">
                  <c:v>7.9</c:v>
                </c:pt>
                <c:pt idx="8">
                  <c:v>7.9</c:v>
                </c:pt>
                <c:pt idx="9">
                  <c:v>7.9</c:v>
                </c:pt>
                <c:pt idx="10">
                  <c:v>7.9</c:v>
                </c:pt>
                <c:pt idx="11">
                  <c:v>7.9</c:v>
                </c:pt>
                <c:pt idx="12">
                  <c:v>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FC9-41CC-A34C-2C408A5A2A24}"/>
            </c:ext>
          </c:extLst>
        </c:ser>
        <c:ser>
          <c:idx val="4"/>
          <c:order val="7"/>
          <c:tx>
            <c:strRef>
              <c:f>'PZT_H G2T Gain'!$A$26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 G2T Gain'!$B$26:$N$26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FC9-41CC-A34C-2C408A5A2A24}"/>
            </c:ext>
          </c:extLst>
        </c:ser>
        <c:ser>
          <c:idx val="2"/>
          <c:order val="8"/>
          <c:tx>
            <c:strRef>
              <c:f>'PZT_H G2T Gain'!$A$24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'PZT_H G2T Gain'!$B$24:$N$24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FC9-41CC-A34C-2C408A5A2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 G2T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'PZT_H G2T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 G2T Gain'!$B$10:$N$10</c:f>
              <c:numCache>
                <c:formatCode>0.000</c:formatCode>
                <c:ptCount val="13"/>
                <c:pt idx="0">
                  <c:v>0.91880309835952967</c:v>
                </c:pt>
                <c:pt idx="1">
                  <c:v>0.63814138857950908</c:v>
                </c:pt>
                <c:pt idx="2">
                  <c:v>0.71368238552735119</c:v>
                </c:pt>
                <c:pt idx="3">
                  <c:v>0.55648414440067284</c:v>
                </c:pt>
                <c:pt idx="4">
                  <c:v>0.63062608820329857</c:v>
                </c:pt>
                <c:pt idx="5">
                  <c:v>0.6737306080713833</c:v>
                </c:pt>
                <c:pt idx="6">
                  <c:v>0.63517845835923314</c:v>
                </c:pt>
                <c:pt idx="7">
                  <c:v>0.68630754317630727</c:v>
                </c:pt>
                <c:pt idx="8">
                  <c:v>0.6473668169593364</c:v>
                </c:pt>
                <c:pt idx="9">
                  <c:v>0.56000244234587293</c:v>
                </c:pt>
                <c:pt idx="10">
                  <c:v>0.61499012292347022</c:v>
                </c:pt>
                <c:pt idx="11">
                  <c:v>0.74659252254094755</c:v>
                </c:pt>
                <c:pt idx="12">
                  <c:v>0.62558836154348108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ED-4D19-AAB4-C25D38995006}"/>
            </c:ext>
          </c:extLst>
        </c:ser>
        <c:ser>
          <c:idx val="1"/>
          <c:order val="1"/>
          <c:tx>
            <c:strRef>
              <c:f>'PZT_H G2T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'PZT_H G2T Gain'!$B$20:$N$20</c:f>
              <c:numCache>
                <c:formatCode>0.000</c:formatCode>
                <c:ptCount val="13"/>
                <c:pt idx="0">
                  <c:v>0.84977237050303667</c:v>
                </c:pt>
                <c:pt idx="1">
                  <c:v>0.60090663990063975</c:v>
                </c:pt>
                <c:pt idx="2">
                  <c:v>0.75550899754943335</c:v>
                </c:pt>
                <c:pt idx="3">
                  <c:v>0.66599776872607763</c:v>
                </c:pt>
                <c:pt idx="4">
                  <c:v>0.70568482184333103</c:v>
                </c:pt>
                <c:pt idx="5">
                  <c:v>0.78578891796907036</c:v>
                </c:pt>
                <c:pt idx="6">
                  <c:v>0.73223770961393175</c:v>
                </c:pt>
                <c:pt idx="7">
                  <c:v>0.67204958656403768</c:v>
                </c:pt>
                <c:pt idx="8">
                  <c:v>0.65675480179451518</c:v>
                </c:pt>
                <c:pt idx="9">
                  <c:v>0.63723663634101713</c:v>
                </c:pt>
                <c:pt idx="10">
                  <c:v>0.70885798482325102</c:v>
                </c:pt>
                <c:pt idx="11">
                  <c:v>0.71200486524919238</c:v>
                </c:pt>
                <c:pt idx="12">
                  <c:v>0.74853079304940917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ED-4D19-AAB4-C25D38995006}"/>
            </c:ext>
          </c:extLst>
        </c:ser>
        <c:ser>
          <c:idx val="5"/>
          <c:order val="2"/>
          <c:tx>
            <c:strRef>
              <c:f>'PZT_H G2T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85ED-4D19-AAB4-C25D38995006}"/>
              </c:ext>
            </c:extLst>
          </c:dPt>
          <c:val>
            <c:numRef>
              <c:f>'PZT_H G2T Gain'!$Q$10:$AC$10</c:f>
              <c:numCache>
                <c:formatCode>0.000</c:formatCode>
                <c:ptCount val="13"/>
                <c:pt idx="4">
                  <c:v>0.49656976910925521</c:v>
                </c:pt>
                <c:pt idx="5">
                  <c:v>0.54547003270814687</c:v>
                </c:pt>
                <c:pt idx="6">
                  <c:v>0.47039217578362569</c:v>
                </c:pt>
                <c:pt idx="9">
                  <c:v>0.80389307813979682</c:v>
                </c:pt>
                <c:pt idx="10">
                  <c:v>0.6896512968016012</c:v>
                </c:pt>
                <c:pt idx="11">
                  <c:v>0.8240455958682833</c:v>
                </c:pt>
                <c:pt idx="12">
                  <c:v>0.71267688671996943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ED-4D19-AAB4-C25D38995006}"/>
            </c:ext>
          </c:extLst>
        </c:ser>
        <c:ser>
          <c:idx val="6"/>
          <c:order val="3"/>
          <c:tx>
            <c:strRef>
              <c:f>'PZT_H G2T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'PZT_H G2T Gain'!$Q$20:$AC$20</c:f>
              <c:numCache>
                <c:formatCode>0.000</c:formatCode>
                <c:ptCount val="13"/>
                <c:pt idx="4">
                  <c:v>0.65300378791170044</c:v>
                </c:pt>
                <c:pt idx="5">
                  <c:v>0.74048577923530245</c:v>
                </c:pt>
                <c:pt idx="6">
                  <c:v>0.65988373434805614</c:v>
                </c:pt>
                <c:pt idx="8">
                  <c:v>0.60699572288026837</c:v>
                </c:pt>
                <c:pt idx="9">
                  <c:v>0.83946616865398815</c:v>
                </c:pt>
                <c:pt idx="10">
                  <c:v>0.76271925218762315</c:v>
                </c:pt>
                <c:pt idx="11">
                  <c:v>0.67979252433946391</c:v>
                </c:pt>
                <c:pt idx="12">
                  <c:v>0.89783135678434434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5ED-4D19-AAB4-C25D38995006}"/>
            </c:ext>
          </c:extLst>
        </c:ser>
        <c:ser>
          <c:idx val="7"/>
          <c:order val="4"/>
          <c:tx>
            <c:strRef>
              <c:f>'PZT_H G2T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'PZT_H G2T Gain'!$AF$10:$AR$10</c:f>
              <c:numCache>
                <c:formatCode>0.000</c:formatCode>
                <c:ptCount val="13"/>
                <c:pt idx="0">
                  <c:v>0.55736522937740007</c:v>
                </c:pt>
                <c:pt idx="1">
                  <c:v>0.38424805662952938</c:v>
                </c:pt>
                <c:pt idx="2">
                  <c:v>0.43483581888771916</c:v>
                </c:pt>
                <c:pt idx="3">
                  <c:v>0.55961442625666158</c:v>
                </c:pt>
                <c:pt idx="4">
                  <c:v>0.53399626101656272</c:v>
                </c:pt>
                <c:pt idx="5">
                  <c:v>0.49264899500403003</c:v>
                </c:pt>
                <c:pt idx="6">
                  <c:v>0.58147312867384038</c:v>
                </c:pt>
                <c:pt idx="7">
                  <c:v>0.49534389991567662</c:v>
                </c:pt>
                <c:pt idx="8">
                  <c:v>0.58089733068005522</c:v>
                </c:pt>
                <c:pt idx="9">
                  <c:v>0.5420516707254569</c:v>
                </c:pt>
                <c:pt idx="10">
                  <c:v>0.48920544325905096</c:v>
                </c:pt>
                <c:pt idx="11">
                  <c:v>0.57135193032213361</c:v>
                </c:pt>
                <c:pt idx="12">
                  <c:v>0.66343563009896511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5ED-4D19-AAB4-C25D38995006}"/>
            </c:ext>
          </c:extLst>
        </c:ser>
        <c:ser>
          <c:idx val="8"/>
          <c:order val="5"/>
          <c:tx>
            <c:strRef>
              <c:f>'PZT_H G2T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'PZT_H G2T Gain'!$AF$20:$AR$20</c:f>
              <c:numCache>
                <c:formatCode>0.000</c:formatCode>
                <c:ptCount val="13"/>
                <c:pt idx="0">
                  <c:v>0.58412836598048301</c:v>
                </c:pt>
                <c:pt idx="1">
                  <c:v>0.5719708605513586</c:v>
                </c:pt>
                <c:pt idx="2">
                  <c:v>0.6301882327547309</c:v>
                </c:pt>
                <c:pt idx="3">
                  <c:v>0.68743874797169158</c:v>
                </c:pt>
                <c:pt idx="4">
                  <c:v>0.611361661336701</c:v>
                </c:pt>
                <c:pt idx="5">
                  <c:v>0.56572801760550007</c:v>
                </c:pt>
                <c:pt idx="6">
                  <c:v>0.65052287131369557</c:v>
                </c:pt>
                <c:pt idx="7">
                  <c:v>0.48682131182604144</c:v>
                </c:pt>
                <c:pt idx="8">
                  <c:v>0.54376611424061627</c:v>
                </c:pt>
                <c:pt idx="9">
                  <c:v>0.61516542663551788</c:v>
                </c:pt>
                <c:pt idx="10">
                  <c:v>0.61437087868531992</c:v>
                </c:pt>
                <c:pt idx="11">
                  <c:v>0.66428866730775926</c:v>
                </c:pt>
                <c:pt idx="12">
                  <c:v>0.59429533016797642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5ED-4D19-AAB4-C25D38995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 G2T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'PZT_H G2T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 G2T Gain'!$B$13:$N$13</c:f>
              <c:numCache>
                <c:formatCode>0.00</c:formatCode>
                <c:ptCount val="13"/>
                <c:pt idx="0">
                  <c:v>1.4351367373078956</c:v>
                </c:pt>
                <c:pt idx="1">
                  <c:v>2.3159183212094647</c:v>
                </c:pt>
                <c:pt idx="2">
                  <c:v>2.1453721105683745</c:v>
                </c:pt>
                <c:pt idx="3">
                  <c:v>2.7548161249120757</c:v>
                </c:pt>
                <c:pt idx="4">
                  <c:v>2.3780454049038875</c:v>
                </c:pt>
                <c:pt idx="5">
                  <c:v>2.0327874297288924</c:v>
                </c:pt>
                <c:pt idx="6">
                  <c:v>2.3344072801548141</c:v>
                </c:pt>
                <c:pt idx="7">
                  <c:v>2.1114456480577455</c:v>
                </c:pt>
                <c:pt idx="8">
                  <c:v>2.2381821411397134</c:v>
                </c:pt>
                <c:pt idx="9">
                  <c:v>2.6744316132269725</c:v>
                </c:pt>
                <c:pt idx="10">
                  <c:v>2.3031724088429701</c:v>
                </c:pt>
                <c:pt idx="11">
                  <c:v>1.9071706748861406</c:v>
                </c:pt>
                <c:pt idx="12">
                  <c:v>2.2983582797619788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EC-48F6-861E-103275C2B9FF}"/>
            </c:ext>
          </c:extLst>
        </c:ser>
        <c:ser>
          <c:idx val="1"/>
          <c:order val="1"/>
          <c:tx>
            <c:strRef>
              <c:f>'PZT_H G2T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'PZT_H G2T Gain'!$B$23:$N$23</c:f>
              <c:numCache>
                <c:formatCode>0.00</c:formatCode>
                <c:ptCount val="13"/>
                <c:pt idx="0">
                  <c:v>1.6923724082485614</c:v>
                </c:pt>
                <c:pt idx="1">
                  <c:v>2.5420991952541407</c:v>
                </c:pt>
                <c:pt idx="2">
                  <c:v>2.0802374297802619</c:v>
                </c:pt>
                <c:pt idx="3">
                  <c:v>2.3229963962581794</c:v>
                </c:pt>
                <c:pt idx="4">
                  <c:v>2.2046838143662248</c:v>
                </c:pt>
                <c:pt idx="5">
                  <c:v>1.959285519658408</c:v>
                </c:pt>
                <c:pt idx="6">
                  <c:v>2.0116466134318074</c:v>
                </c:pt>
                <c:pt idx="7">
                  <c:v>2.1725843950137107</c:v>
                </c:pt>
                <c:pt idx="8">
                  <c:v>2.1558085345839517</c:v>
                </c:pt>
                <c:pt idx="9">
                  <c:v>2.3216882558884757</c:v>
                </c:pt>
                <c:pt idx="10">
                  <c:v>2.1014264283095181</c:v>
                </c:pt>
                <c:pt idx="11">
                  <c:v>1.9933027695598033</c:v>
                </c:pt>
                <c:pt idx="12">
                  <c:v>1.9477770649508515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EC-48F6-861E-103275C2B9FF}"/>
            </c:ext>
          </c:extLst>
        </c:ser>
        <c:ser>
          <c:idx val="5"/>
          <c:order val="2"/>
          <c:tx>
            <c:strRef>
              <c:f>'PZT_H G2T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CDEC-48F6-861E-103275C2B9FF}"/>
              </c:ext>
            </c:extLst>
          </c:dPt>
          <c:val>
            <c:numRef>
              <c:f>'PZT_H G2T Gain'!$Q$13:$AC$13</c:f>
              <c:numCache>
                <c:formatCode>0.00</c:formatCode>
                <c:ptCount val="13"/>
                <c:pt idx="4">
                  <c:v>3.0974499369122639</c:v>
                </c:pt>
                <c:pt idx="5">
                  <c:v>2.932286677350282</c:v>
                </c:pt>
                <c:pt idx="6">
                  <c:v>3.352968730363731</c:v>
                </c:pt>
                <c:pt idx="9">
                  <c:v>1.5970614769286551</c:v>
                </c:pt>
                <c:pt idx="10">
                  <c:v>1.9129267023359253</c:v>
                </c:pt>
                <c:pt idx="11">
                  <c:v>1.6216919972007859</c:v>
                </c:pt>
                <c:pt idx="12">
                  <c:v>1.8301514907683056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EC-48F6-861E-103275C2B9FF}"/>
            </c:ext>
          </c:extLst>
        </c:ser>
        <c:ser>
          <c:idx val="6"/>
          <c:order val="3"/>
          <c:tx>
            <c:strRef>
              <c:f>'PZT_H G2T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'PZT_H G2T Gain'!$Q$23:$AC$23</c:f>
              <c:numCache>
                <c:formatCode>0.00</c:formatCode>
                <c:ptCount val="13"/>
                <c:pt idx="4">
                  <c:v>2.1392627309775469</c:v>
                </c:pt>
                <c:pt idx="5">
                  <c:v>1.7829689575648149</c:v>
                </c:pt>
                <c:pt idx="6">
                  <c:v>2.036015230259768</c:v>
                </c:pt>
                <c:pt idx="8">
                  <c:v>2.2941951881617371</c:v>
                </c:pt>
                <c:pt idx="9">
                  <c:v>1.5680467794584649</c:v>
                </c:pt>
                <c:pt idx="10">
                  <c:v>1.8436957218385539</c:v>
                </c:pt>
                <c:pt idx="11">
                  <c:v>2.110262027772515</c:v>
                </c:pt>
                <c:pt idx="12">
                  <c:v>1.439701207940066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DEC-48F6-861E-103275C2B9FF}"/>
            </c:ext>
          </c:extLst>
        </c:ser>
        <c:ser>
          <c:idx val="7"/>
          <c:order val="4"/>
          <c:tx>
            <c:strRef>
              <c:f>'PZT_H G2T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'PZT_H G2T Gain'!$AF$13:$AR$13</c:f>
              <c:numCache>
                <c:formatCode>0.00</c:formatCode>
                <c:ptCount val="13"/>
                <c:pt idx="0">
                  <c:v>2.7431922901037651</c:v>
                </c:pt>
                <c:pt idx="1">
                  <c:v>4.2877131741330485</c:v>
                </c:pt>
                <c:pt idx="2">
                  <c:v>3.66277707006912</c:v>
                </c:pt>
                <c:pt idx="3">
                  <c:v>2.8548765588722418</c:v>
                </c:pt>
                <c:pt idx="4">
                  <c:v>2.9679358871344421</c:v>
                </c:pt>
                <c:pt idx="5">
                  <c:v>3.2763861282618256</c:v>
                </c:pt>
                <c:pt idx="6">
                  <c:v>2.7831753298000224</c:v>
                </c:pt>
                <c:pt idx="7">
                  <c:v>3.2934559880742427</c:v>
                </c:pt>
                <c:pt idx="8">
                  <c:v>2.7960026503978592</c:v>
                </c:pt>
                <c:pt idx="9">
                  <c:v>2.9995383276445322</c:v>
                </c:pt>
                <c:pt idx="10">
                  <c:v>3.2294271355781849</c:v>
                </c:pt>
                <c:pt idx="11">
                  <c:v>2.8270439834277816</c:v>
                </c:pt>
                <c:pt idx="12">
                  <c:v>2.3576828894462678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DEC-48F6-861E-103275C2B9FF}"/>
            </c:ext>
          </c:extLst>
        </c:ser>
        <c:ser>
          <c:idx val="8"/>
          <c:order val="5"/>
          <c:tx>
            <c:strRef>
              <c:f>'PZT_H G2T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'PZT_H G2T Gain'!$AF$23:$AR$23</c:f>
              <c:numCache>
                <c:formatCode>0.00</c:formatCode>
                <c:ptCount val="13"/>
                <c:pt idx="0">
                  <c:v>2.3045947518865151</c:v>
                </c:pt>
                <c:pt idx="1">
                  <c:v>2.5646782262773926</c:v>
                </c:pt>
                <c:pt idx="2">
                  <c:v>2.4177233946009369</c:v>
                </c:pt>
                <c:pt idx="3">
                  <c:v>2.188829592381031</c:v>
                </c:pt>
                <c:pt idx="4">
                  <c:v>2.4872425898936181</c:v>
                </c:pt>
                <c:pt idx="5">
                  <c:v>2.7660297247496621</c:v>
                </c:pt>
                <c:pt idx="6">
                  <c:v>2.2871234088233332</c:v>
                </c:pt>
                <c:pt idx="7">
                  <c:v>3.2474025345662665</c:v>
                </c:pt>
                <c:pt idx="8">
                  <c:v>2.8031426165321629</c:v>
                </c:pt>
                <c:pt idx="9">
                  <c:v>2.4401024532154669</c:v>
                </c:pt>
                <c:pt idx="10">
                  <c:v>2.5443552616341303</c:v>
                </c:pt>
                <c:pt idx="11">
                  <c:v>2.2263614290765608</c:v>
                </c:pt>
                <c:pt idx="12">
                  <c:v>2.5374140713963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DEC-48F6-861E-103275C2B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 BT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'PZT_H BT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 BT Frequency'!$B$9:$N$9</c:f>
              <c:numCache>
                <c:formatCode>0.000</c:formatCode>
                <c:ptCount val="13"/>
                <c:pt idx="0">
                  <c:v>20231.636363636364</c:v>
                </c:pt>
                <c:pt idx="1">
                  <c:v>20216.8</c:v>
                </c:pt>
                <c:pt idx="2">
                  <c:v>20241.028571428571</c:v>
                </c:pt>
                <c:pt idx="3">
                  <c:v>20129.517241379312</c:v>
                </c:pt>
                <c:pt idx="4">
                  <c:v>20199.917241379309</c:v>
                </c:pt>
                <c:pt idx="5">
                  <c:v>20133.813333333332</c:v>
                </c:pt>
                <c:pt idx="6">
                  <c:v>20155.072463768116</c:v>
                </c:pt>
                <c:pt idx="7">
                  <c:v>20084.567741935483</c:v>
                </c:pt>
                <c:pt idx="8">
                  <c:v>20111.549090909091</c:v>
                </c:pt>
                <c:pt idx="9">
                  <c:v>20102.729411764707</c:v>
                </c:pt>
                <c:pt idx="10">
                  <c:v>20112.557575757575</c:v>
                </c:pt>
                <c:pt idx="11">
                  <c:v>20138.476190476191</c:v>
                </c:pt>
                <c:pt idx="12">
                  <c:v>20048.571428571428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38-475B-928D-9A01EB4A37B3}"/>
            </c:ext>
          </c:extLst>
        </c:ser>
        <c:ser>
          <c:idx val="1"/>
          <c:order val="1"/>
          <c:tx>
            <c:strRef>
              <c:f>'PZT_H BT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'PZT_H BT Frequency'!$B$19:$N$19</c:f>
              <c:numCache>
                <c:formatCode>0.000</c:formatCode>
                <c:ptCount val="13"/>
                <c:pt idx="0">
                  <c:v>20207.975757575758</c:v>
                </c:pt>
                <c:pt idx="1">
                  <c:v>20142.971428571429</c:v>
                </c:pt>
                <c:pt idx="2">
                  <c:v>20189.82857142857</c:v>
                </c:pt>
                <c:pt idx="3">
                  <c:v>20075.400000000001</c:v>
                </c:pt>
                <c:pt idx="4">
                  <c:v>19974.285714285714</c:v>
                </c:pt>
                <c:pt idx="5">
                  <c:v>19979.418181818182</c:v>
                </c:pt>
                <c:pt idx="6">
                  <c:v>20005.936842105264</c:v>
                </c:pt>
                <c:pt idx="7">
                  <c:v>19979.146666666667</c:v>
                </c:pt>
                <c:pt idx="8">
                  <c:v>19888.676923076924</c:v>
                </c:pt>
                <c:pt idx="9">
                  <c:v>19884.711111111112</c:v>
                </c:pt>
                <c:pt idx="10">
                  <c:v>19918.374193548389</c:v>
                </c:pt>
                <c:pt idx="11">
                  <c:v>19997.676190476192</c:v>
                </c:pt>
                <c:pt idx="12">
                  <c:v>19775.84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38-475B-928D-9A01EB4A37B3}"/>
            </c:ext>
          </c:extLst>
        </c:ser>
        <c:ser>
          <c:idx val="5"/>
          <c:order val="2"/>
          <c:tx>
            <c:strRef>
              <c:f>'PZT_H BT Frequency'!$P$7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2038-475B-928D-9A01EB4A37B3}"/>
              </c:ext>
            </c:extLst>
          </c:dPt>
          <c:val>
            <c:numRef>
              <c:f>'PZT_H BT Frequency'!$Q$9:$AC$9</c:f>
              <c:numCache>
                <c:formatCode>0.000</c:formatCode>
                <c:ptCount val="13"/>
                <c:pt idx="4">
                  <c:v>20151.733333333334</c:v>
                </c:pt>
                <c:pt idx="5">
                  <c:v>20153.364705882352</c:v>
                </c:pt>
                <c:pt idx="6">
                  <c:v>20144.184615384616</c:v>
                </c:pt>
                <c:pt idx="9">
                  <c:v>20196.533333333333</c:v>
                </c:pt>
                <c:pt idx="10">
                  <c:v>20230.057142857142</c:v>
                </c:pt>
                <c:pt idx="11">
                  <c:v>20180.177777777779</c:v>
                </c:pt>
                <c:pt idx="12">
                  <c:v>20128.266666666666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38-475B-928D-9A01EB4A37B3}"/>
            </c:ext>
          </c:extLst>
        </c:ser>
        <c:ser>
          <c:idx val="6"/>
          <c:order val="3"/>
          <c:tx>
            <c:strRef>
              <c:f>'PZT_H BT Frequency'!$P$17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'PZT_H BT Frequency'!$Q$19:$AC$19</c:f>
              <c:numCache>
                <c:formatCode>0.000</c:formatCode>
                <c:ptCount val="13"/>
                <c:pt idx="4">
                  <c:v>20158.560000000001</c:v>
                </c:pt>
                <c:pt idx="5">
                  <c:v>20173.178947368422</c:v>
                </c:pt>
                <c:pt idx="6">
                  <c:v>20151.733333333334</c:v>
                </c:pt>
                <c:pt idx="8">
                  <c:v>20093.2</c:v>
                </c:pt>
                <c:pt idx="9">
                  <c:v>20135.37777777778</c:v>
                </c:pt>
                <c:pt idx="10">
                  <c:v>20155.146666666667</c:v>
                </c:pt>
                <c:pt idx="11">
                  <c:v>20183.621052631577</c:v>
                </c:pt>
                <c:pt idx="12">
                  <c:v>20142.773333333334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38-475B-928D-9A01EB4A37B3}"/>
            </c:ext>
          </c:extLst>
        </c:ser>
        <c:ser>
          <c:idx val="7"/>
          <c:order val="4"/>
          <c:tx>
            <c:strRef>
              <c:f>'PZT_H BT Frequency'!$AE$7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'PZT_H BT Frequency'!$AF$9:$AR$9</c:f>
              <c:numCache>
                <c:formatCode>0.000</c:formatCode>
                <c:ptCount val="13"/>
                <c:pt idx="0">
                  <c:v>20122.72</c:v>
                </c:pt>
                <c:pt idx="1">
                  <c:v>20125.745454545453</c:v>
                </c:pt>
                <c:pt idx="2">
                  <c:v>20202.72</c:v>
                </c:pt>
                <c:pt idx="3">
                  <c:v>20201.212903225805</c:v>
                </c:pt>
                <c:pt idx="4">
                  <c:v>20061.066666666666</c:v>
                </c:pt>
                <c:pt idx="5">
                  <c:v>20005.2</c:v>
                </c:pt>
                <c:pt idx="6">
                  <c:v>20052</c:v>
                </c:pt>
                <c:pt idx="7">
                  <c:v>20097.759999999998</c:v>
                </c:pt>
                <c:pt idx="8">
                  <c:v>20063.657142857144</c:v>
                </c:pt>
                <c:pt idx="9">
                  <c:v>20018.247619047619</c:v>
                </c:pt>
                <c:pt idx="10">
                  <c:v>20104.8</c:v>
                </c:pt>
                <c:pt idx="11">
                  <c:v>20163.111111111109</c:v>
                </c:pt>
                <c:pt idx="12">
                  <c:v>20009.599999999999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038-475B-928D-9A01EB4A37B3}"/>
            </c:ext>
          </c:extLst>
        </c:ser>
        <c:ser>
          <c:idx val="8"/>
          <c:order val="5"/>
          <c:tx>
            <c:strRef>
              <c:f>'PZT_H BT Frequency'!$AE$17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'PZT_H BT Frequency'!$AF$19:$AR$19</c:f>
              <c:numCache>
                <c:formatCode>0.000</c:formatCode>
                <c:ptCount val="13"/>
                <c:pt idx="0">
                  <c:v>19970.400000000001</c:v>
                </c:pt>
                <c:pt idx="1">
                  <c:v>19937.81818181818</c:v>
                </c:pt>
                <c:pt idx="2">
                  <c:v>20078.400000000001</c:v>
                </c:pt>
                <c:pt idx="3">
                  <c:v>19882.682352941178</c:v>
                </c:pt>
                <c:pt idx="4">
                  <c:v>19928.8</c:v>
                </c:pt>
                <c:pt idx="5">
                  <c:v>19924.123076923075</c:v>
                </c:pt>
                <c:pt idx="6">
                  <c:v>19886.64347826087</c:v>
                </c:pt>
                <c:pt idx="7">
                  <c:v>19890.857142857141</c:v>
                </c:pt>
                <c:pt idx="8">
                  <c:v>19850.019047619047</c:v>
                </c:pt>
                <c:pt idx="9">
                  <c:v>19976.126315789475</c:v>
                </c:pt>
                <c:pt idx="10">
                  <c:v>19945.226666666666</c:v>
                </c:pt>
                <c:pt idx="11">
                  <c:v>20065.973333333332</c:v>
                </c:pt>
                <c:pt idx="12">
                  <c:v>19856.48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038-475B-928D-9A01EB4A37B3}"/>
            </c:ext>
          </c:extLst>
        </c:ser>
        <c:ser>
          <c:idx val="3"/>
          <c:order val="6"/>
          <c:tx>
            <c:strRef>
              <c:f>'PZT_H BT Frequency'!$A$25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 BT Frequency'!$B$25:$N$25</c:f>
              <c:numCache>
                <c:formatCode>General</c:formatCode>
                <c:ptCount val="13"/>
                <c:pt idx="0">
                  <c:v>20540</c:v>
                </c:pt>
                <c:pt idx="1">
                  <c:v>20540</c:v>
                </c:pt>
                <c:pt idx="2">
                  <c:v>20540</c:v>
                </c:pt>
                <c:pt idx="3">
                  <c:v>20540</c:v>
                </c:pt>
                <c:pt idx="4">
                  <c:v>20540</c:v>
                </c:pt>
                <c:pt idx="5">
                  <c:v>20540</c:v>
                </c:pt>
                <c:pt idx="6">
                  <c:v>20540</c:v>
                </c:pt>
                <c:pt idx="7">
                  <c:v>20540</c:v>
                </c:pt>
                <c:pt idx="8">
                  <c:v>20540</c:v>
                </c:pt>
                <c:pt idx="9">
                  <c:v>20540</c:v>
                </c:pt>
                <c:pt idx="10">
                  <c:v>20540</c:v>
                </c:pt>
                <c:pt idx="11">
                  <c:v>20540</c:v>
                </c:pt>
                <c:pt idx="12">
                  <c:v>20540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038-475B-928D-9A01EB4A37B3}"/>
            </c:ext>
          </c:extLst>
        </c:ser>
        <c:ser>
          <c:idx val="4"/>
          <c:order val="7"/>
          <c:tx>
            <c:strRef>
              <c:f>'PZT_H BT Frequency'!$A$26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 BT Frequency'!$B$26:$N$26</c:f>
              <c:numCache>
                <c:formatCode>General</c:formatCode>
                <c:ptCount val="13"/>
                <c:pt idx="0">
                  <c:v>19004</c:v>
                </c:pt>
                <c:pt idx="1">
                  <c:v>19004</c:v>
                </c:pt>
                <c:pt idx="2">
                  <c:v>19004</c:v>
                </c:pt>
                <c:pt idx="3">
                  <c:v>19004</c:v>
                </c:pt>
                <c:pt idx="4">
                  <c:v>19004</c:v>
                </c:pt>
                <c:pt idx="5">
                  <c:v>19004</c:v>
                </c:pt>
                <c:pt idx="6">
                  <c:v>19004</c:v>
                </c:pt>
                <c:pt idx="7">
                  <c:v>19004</c:v>
                </c:pt>
                <c:pt idx="8">
                  <c:v>19004</c:v>
                </c:pt>
                <c:pt idx="9">
                  <c:v>19004</c:v>
                </c:pt>
                <c:pt idx="10">
                  <c:v>19004</c:v>
                </c:pt>
                <c:pt idx="11">
                  <c:v>19004</c:v>
                </c:pt>
                <c:pt idx="12">
                  <c:v>19004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038-475B-928D-9A01EB4A37B3}"/>
            </c:ext>
          </c:extLst>
        </c:ser>
        <c:ser>
          <c:idx val="2"/>
          <c:order val="8"/>
          <c:tx>
            <c:strRef>
              <c:f>'PZT_H BT Frequency'!$A$24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'PZT_H BT Frequency'!$B$24:$N$24</c:f>
              <c:numCache>
                <c:formatCode>General</c:formatCode>
                <c:ptCount val="13"/>
                <c:pt idx="0">
                  <c:v>20000</c:v>
                </c:pt>
                <c:pt idx="1">
                  <c:v>20000</c:v>
                </c:pt>
                <c:pt idx="2">
                  <c:v>20000</c:v>
                </c:pt>
                <c:pt idx="3">
                  <c:v>20000</c:v>
                </c:pt>
                <c:pt idx="4">
                  <c:v>20000</c:v>
                </c:pt>
                <c:pt idx="5">
                  <c:v>20000</c:v>
                </c:pt>
                <c:pt idx="6">
                  <c:v>20000</c:v>
                </c:pt>
                <c:pt idx="7">
                  <c:v>20000</c:v>
                </c:pt>
                <c:pt idx="8">
                  <c:v>20000</c:v>
                </c:pt>
                <c:pt idx="9">
                  <c:v>20000</c:v>
                </c:pt>
                <c:pt idx="10">
                  <c:v>20000</c:v>
                </c:pt>
                <c:pt idx="11">
                  <c:v>20000</c:v>
                </c:pt>
                <c:pt idx="12">
                  <c:v>20000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038-475B-928D-9A01EB4A3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185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 BT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'PZT_H BT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 BT Frequency'!$B$10:$N$10</c:f>
              <c:numCache>
                <c:formatCode>0.000</c:formatCode>
                <c:ptCount val="13"/>
                <c:pt idx="0">
                  <c:v>106.66548410283134</c:v>
                </c:pt>
                <c:pt idx="1">
                  <c:v>123.09805568379747</c:v>
                </c:pt>
                <c:pt idx="2">
                  <c:v>91.144569257723703</c:v>
                </c:pt>
                <c:pt idx="3">
                  <c:v>123.03393295755363</c:v>
                </c:pt>
                <c:pt idx="4">
                  <c:v>97.539130569926357</c:v>
                </c:pt>
                <c:pt idx="5">
                  <c:v>108.45009978853939</c:v>
                </c:pt>
                <c:pt idx="6">
                  <c:v>115.34809789166923</c:v>
                </c:pt>
                <c:pt idx="7">
                  <c:v>120.99366836255959</c:v>
                </c:pt>
                <c:pt idx="8">
                  <c:v>131.36265186085078</c:v>
                </c:pt>
                <c:pt idx="9">
                  <c:v>151.05682055158866</c:v>
                </c:pt>
                <c:pt idx="10">
                  <c:v>141.52679447745163</c:v>
                </c:pt>
                <c:pt idx="11">
                  <c:v>111.29288874809818</c:v>
                </c:pt>
                <c:pt idx="12">
                  <c:v>136.25585026617188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52-4E09-9C66-C042D807B66C}"/>
            </c:ext>
          </c:extLst>
        </c:ser>
        <c:ser>
          <c:idx val="1"/>
          <c:order val="1"/>
          <c:tx>
            <c:strRef>
              <c:f>'PZT_H BT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'PZT_H BT Frequency'!$B$20:$N$20</c:f>
              <c:numCache>
                <c:formatCode>0.000</c:formatCode>
                <c:ptCount val="13"/>
                <c:pt idx="0">
                  <c:v>114.20007856961723</c:v>
                </c:pt>
                <c:pt idx="1">
                  <c:v>127.24360270598756</c:v>
                </c:pt>
                <c:pt idx="2">
                  <c:v>91.483680870121404</c:v>
                </c:pt>
                <c:pt idx="3">
                  <c:v>197.81457552290783</c:v>
                </c:pt>
                <c:pt idx="4">
                  <c:v>105.76819269429285</c:v>
                </c:pt>
                <c:pt idx="5">
                  <c:v>101.81593229970626</c:v>
                </c:pt>
                <c:pt idx="6">
                  <c:v>131.43906875129531</c:v>
                </c:pt>
                <c:pt idx="7">
                  <c:v>129.21286670335977</c:v>
                </c:pt>
                <c:pt idx="8">
                  <c:v>131.55044201600936</c:v>
                </c:pt>
                <c:pt idx="9">
                  <c:v>97.240730418841721</c:v>
                </c:pt>
                <c:pt idx="10">
                  <c:v>116.35029667987419</c:v>
                </c:pt>
                <c:pt idx="11">
                  <c:v>113.61081012300554</c:v>
                </c:pt>
                <c:pt idx="12">
                  <c:v>121.72088657329084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2-4E09-9C66-C042D807B66C}"/>
            </c:ext>
          </c:extLst>
        </c:ser>
        <c:ser>
          <c:idx val="5"/>
          <c:order val="2"/>
          <c:tx>
            <c:strRef>
              <c:f>'PZT_H BT Frequency'!$P$7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DF52-4E09-9C66-C042D807B66C}"/>
              </c:ext>
            </c:extLst>
          </c:dPt>
          <c:val>
            <c:numRef>
              <c:f>'PZT_H BT Frequency'!$Q$10:$AC$10</c:f>
              <c:numCache>
                <c:formatCode>0.000</c:formatCode>
                <c:ptCount val="13"/>
                <c:pt idx="4">
                  <c:v>115.22209455415361</c:v>
                </c:pt>
                <c:pt idx="5">
                  <c:v>153.32449615259856</c:v>
                </c:pt>
                <c:pt idx="6">
                  <c:v>88.646575707217124</c:v>
                </c:pt>
                <c:pt idx="9">
                  <c:v>100.69023052174693</c:v>
                </c:pt>
                <c:pt idx="10">
                  <c:v>109.4423130045066</c:v>
                </c:pt>
                <c:pt idx="11">
                  <c:v>133.99971304495332</c:v>
                </c:pt>
                <c:pt idx="12">
                  <c:v>100.27709357323573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F52-4E09-9C66-C042D807B66C}"/>
            </c:ext>
          </c:extLst>
        </c:ser>
        <c:ser>
          <c:idx val="6"/>
          <c:order val="3"/>
          <c:tx>
            <c:strRef>
              <c:f>'PZT_H BT Frequency'!$P$17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'PZT_H BT Frequency'!$Q$20:$AC$20</c:f>
              <c:numCache>
                <c:formatCode>0.000</c:formatCode>
                <c:ptCount val="13"/>
                <c:pt idx="4">
                  <c:v>85.761807161274049</c:v>
                </c:pt>
                <c:pt idx="5">
                  <c:v>93.097749926802081</c:v>
                </c:pt>
                <c:pt idx="6">
                  <c:v>45.038819235135804</c:v>
                </c:pt>
                <c:pt idx="8">
                  <c:v>80.092098884955362</c:v>
                </c:pt>
                <c:pt idx="9">
                  <c:v>80.884795001421409</c:v>
                </c:pt>
                <c:pt idx="10">
                  <c:v>70.771175483238125</c:v>
                </c:pt>
                <c:pt idx="11">
                  <c:v>89.372419343473751</c:v>
                </c:pt>
                <c:pt idx="12">
                  <c:v>111.73322152696042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F52-4E09-9C66-C042D807B66C}"/>
            </c:ext>
          </c:extLst>
        </c:ser>
        <c:ser>
          <c:idx val="7"/>
          <c:order val="4"/>
          <c:tx>
            <c:strRef>
              <c:f>'PZT_H BT Frequency'!$AE$7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'PZT_H BT Frequency'!$AF$10:$AR$10</c:f>
              <c:numCache>
                <c:formatCode>0.000</c:formatCode>
                <c:ptCount val="13"/>
                <c:pt idx="0">
                  <c:v>103.81721983917289</c:v>
                </c:pt>
                <c:pt idx="1">
                  <c:v>142.89859369779711</c:v>
                </c:pt>
                <c:pt idx="2">
                  <c:v>143.43071142398986</c:v>
                </c:pt>
                <c:pt idx="3">
                  <c:v>130.96752780334191</c:v>
                </c:pt>
                <c:pt idx="4">
                  <c:v>105.55260021633467</c:v>
                </c:pt>
                <c:pt idx="5">
                  <c:v>116.90593427347656</c:v>
                </c:pt>
                <c:pt idx="6">
                  <c:v>102.48148018794716</c:v>
                </c:pt>
                <c:pt idx="7">
                  <c:v>112.47758234693811</c:v>
                </c:pt>
                <c:pt idx="8">
                  <c:v>114.03118910154394</c:v>
                </c:pt>
                <c:pt idx="9">
                  <c:v>127.54718440280946</c:v>
                </c:pt>
                <c:pt idx="10">
                  <c:v>113.8276534673255</c:v>
                </c:pt>
                <c:pt idx="11">
                  <c:v>121.83114660392997</c:v>
                </c:pt>
                <c:pt idx="12">
                  <c:v>155.25312936367882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F52-4E09-9C66-C042D807B66C}"/>
            </c:ext>
          </c:extLst>
        </c:ser>
        <c:ser>
          <c:idx val="8"/>
          <c:order val="5"/>
          <c:tx>
            <c:strRef>
              <c:f>'PZT_H BT Frequency'!$AE$17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'PZT_H BT Frequency'!$AF$20:$AR$20</c:f>
              <c:numCache>
                <c:formatCode>0.000</c:formatCode>
                <c:ptCount val="13"/>
                <c:pt idx="0">
                  <c:v>101.24410906444457</c:v>
                </c:pt>
                <c:pt idx="1">
                  <c:v>130.94260700767461</c:v>
                </c:pt>
                <c:pt idx="2">
                  <c:v>126.55129544871059</c:v>
                </c:pt>
                <c:pt idx="3">
                  <c:v>134.27957790377812</c:v>
                </c:pt>
                <c:pt idx="4">
                  <c:v>108.84500348021807</c:v>
                </c:pt>
                <c:pt idx="5">
                  <c:v>113.42391553541346</c:v>
                </c:pt>
                <c:pt idx="6">
                  <c:v>134.43358702768029</c:v>
                </c:pt>
                <c:pt idx="7">
                  <c:v>121.59546684369363</c:v>
                </c:pt>
                <c:pt idx="8">
                  <c:v>115.37113865130931</c:v>
                </c:pt>
                <c:pt idx="9">
                  <c:v>103.65811666809222</c:v>
                </c:pt>
                <c:pt idx="10">
                  <c:v>141.75727002028361</c:v>
                </c:pt>
                <c:pt idx="11">
                  <c:v>105.96148883965867</c:v>
                </c:pt>
                <c:pt idx="12">
                  <c:v>131.2706467672902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F52-4E09-9C66-C042D807B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 BT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'PZT_H BT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 BT Frequency'!$B$13:$N$13</c:f>
              <c:numCache>
                <c:formatCode>0.00</c:formatCode>
                <c:ptCount val="13"/>
                <c:pt idx="0">
                  <c:v>0.96364704714399974</c:v>
                </c:pt>
                <c:pt idx="1">
                  <c:v>0.87518306227410025</c:v>
                </c:pt>
                <c:pt idx="2">
                  <c:v>1.0933963884929756</c:v>
                </c:pt>
                <c:pt idx="3">
                  <c:v>1.1121125929876701</c:v>
                </c:pt>
                <c:pt idx="4">
                  <c:v>1.1622096575790277</c:v>
                </c:pt>
                <c:pt idx="5">
                  <c:v>1.2484594833896521</c:v>
                </c:pt>
                <c:pt idx="6">
                  <c:v>1.1123649291942783</c:v>
                </c:pt>
                <c:pt idx="7">
                  <c:v>1.2546999751529866</c:v>
                </c:pt>
                <c:pt idx="8">
                  <c:v>1.0871961525887286</c:v>
                </c:pt>
                <c:pt idx="9">
                  <c:v>0.96491414431246436</c:v>
                </c:pt>
                <c:pt idx="10">
                  <c:v>1.0067408691539934</c:v>
                </c:pt>
                <c:pt idx="11">
                  <c:v>1.2026039700003461</c:v>
                </c:pt>
                <c:pt idx="12">
                  <c:v>1.2022201137751294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13-4B3C-92AB-F064B4A4FEF2}"/>
            </c:ext>
          </c:extLst>
        </c:ser>
        <c:ser>
          <c:idx val="1"/>
          <c:order val="1"/>
          <c:tx>
            <c:strRef>
              <c:f>'PZT_H BT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'PZT_H BT Frequency'!$B$23:$N$23</c:f>
              <c:numCache>
                <c:formatCode>0.00</c:formatCode>
                <c:ptCount val="13"/>
                <c:pt idx="0">
                  <c:v>0.96913022180872932</c:v>
                </c:pt>
                <c:pt idx="1">
                  <c:v>1.0400747411141125</c:v>
                </c:pt>
                <c:pt idx="2">
                  <c:v>1.2758976072412489</c:v>
                </c:pt>
                <c:pt idx="3">
                  <c:v>0.78288804683521374</c:v>
                </c:pt>
                <c:pt idx="4">
                  <c:v>1.7828746409278853</c:v>
                </c:pt>
                <c:pt idx="5">
                  <c:v>1.8352786429393131</c:v>
                </c:pt>
                <c:pt idx="6">
                  <c:v>1.3543998319740398</c:v>
                </c:pt>
                <c:pt idx="7">
                  <c:v>1.4468459363284893</c:v>
                </c:pt>
                <c:pt idx="8">
                  <c:v>1.6503760001146215</c:v>
                </c:pt>
                <c:pt idx="9">
                  <c:v>2.2462771380757309</c:v>
                </c:pt>
                <c:pt idx="10">
                  <c:v>1.7809030837338575</c:v>
                </c:pt>
                <c:pt idx="11">
                  <c:v>1.5911743167650998</c:v>
                </c:pt>
                <c:pt idx="12">
                  <c:v>2.0926564632490368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13-4B3C-92AB-F064B4A4FEF2}"/>
            </c:ext>
          </c:extLst>
        </c:ser>
        <c:ser>
          <c:idx val="5"/>
          <c:order val="2"/>
          <c:tx>
            <c:strRef>
              <c:f>'PZT_H BT Frequency'!$P$7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2213-4B3C-92AB-F064B4A4FEF2}"/>
              </c:ext>
            </c:extLst>
          </c:dPt>
          <c:val>
            <c:numRef>
              <c:f>'PZT_H BT Frequency'!$Q$13:$AC$13</c:f>
              <c:numCache>
                <c:formatCode>0.00</c:formatCode>
                <c:ptCount val="13"/>
                <c:pt idx="4">
                  <c:v>1.1232413602878444</c:v>
                </c:pt>
                <c:pt idx="5">
                  <c:v>0.84055995360507296</c:v>
                </c:pt>
                <c:pt idx="6">
                  <c:v>1.488365009994622</c:v>
                </c:pt>
                <c:pt idx="9">
                  <c:v>1.137040687022381</c:v>
                </c:pt>
                <c:pt idx="10">
                  <c:v>0.94400678200242105</c:v>
                </c:pt>
                <c:pt idx="11">
                  <c:v>0.89508207156013442</c:v>
                </c:pt>
                <c:pt idx="12">
                  <c:v>1.3686519977188041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13-4B3C-92AB-F064B4A4FEF2}"/>
            </c:ext>
          </c:extLst>
        </c:ser>
        <c:ser>
          <c:idx val="6"/>
          <c:order val="3"/>
          <c:tx>
            <c:strRef>
              <c:f>'PZT_H BT Frequency'!$P$17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'PZT_H BT Frequency'!$Q$23:$AC$23</c:f>
              <c:numCache>
                <c:formatCode>0.00</c:formatCode>
                <c:ptCount val="13"/>
                <c:pt idx="4">
                  <c:v>1.482555823801246</c:v>
                </c:pt>
                <c:pt idx="5">
                  <c:v>1.3133903269054665</c:v>
                </c:pt>
                <c:pt idx="6">
                  <c:v>2.8735704980750678</c:v>
                </c:pt>
                <c:pt idx="8">
                  <c:v>1.8595259133770683</c:v>
                </c:pt>
                <c:pt idx="9">
                  <c:v>1.6674836608252925</c:v>
                </c:pt>
                <c:pt idx="10">
                  <c:v>1.8126651644330516</c:v>
                </c:pt>
                <c:pt idx="11">
                  <c:v>1.3291906309439701</c:v>
                </c:pt>
                <c:pt idx="12">
                  <c:v>1.1850449407917518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13-4B3C-92AB-F064B4A4FEF2}"/>
            </c:ext>
          </c:extLst>
        </c:ser>
        <c:ser>
          <c:idx val="7"/>
          <c:order val="4"/>
          <c:tx>
            <c:strRef>
              <c:f>'PZT_H BT Frequency'!$AE$7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'PZT_H BT Frequency'!$AF$13:$AR$13</c:f>
              <c:numCache>
                <c:formatCode>0.00</c:formatCode>
                <c:ptCount val="13"/>
                <c:pt idx="0">
                  <c:v>1.3397905814546718</c:v>
                </c:pt>
                <c:pt idx="1">
                  <c:v>0.9663135578287898</c:v>
                </c:pt>
                <c:pt idx="2">
                  <c:v>0.78383956650905995</c:v>
                </c:pt>
                <c:pt idx="3">
                  <c:v>0.86226741965868625</c:v>
                </c:pt>
                <c:pt idx="4">
                  <c:v>1.5124633985069671</c:v>
                </c:pt>
                <c:pt idx="5">
                  <c:v>1.5248726916603692</c:v>
                </c:pt>
                <c:pt idx="6">
                  <c:v>1.5872786611624088</c:v>
                </c:pt>
                <c:pt idx="7">
                  <c:v>1.310601901796183</c:v>
                </c:pt>
                <c:pt idx="8">
                  <c:v>1.3924344175658701</c:v>
                </c:pt>
                <c:pt idx="9">
                  <c:v>1.3635538967932674</c:v>
                </c:pt>
                <c:pt idx="10">
                  <c:v>1.2744413351919675</c:v>
                </c:pt>
                <c:pt idx="11">
                  <c:v>1.0311782588573097</c:v>
                </c:pt>
                <c:pt idx="12">
                  <c:v>1.1387854191708324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213-4B3C-92AB-F064B4A4FEF2}"/>
            </c:ext>
          </c:extLst>
        </c:ser>
        <c:ser>
          <c:idx val="8"/>
          <c:order val="5"/>
          <c:tx>
            <c:strRef>
              <c:f>'PZT_H BT Frequency'!$AE$17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'PZT_H BT Frequency'!$AF$23:$AR$23</c:f>
              <c:numCache>
                <c:formatCode>0.00</c:formatCode>
                <c:ptCount val="13"/>
                <c:pt idx="0">
                  <c:v>1.8753354483648128</c:v>
                </c:pt>
                <c:pt idx="1">
                  <c:v>1.5329408609949897</c:v>
                </c:pt>
                <c:pt idx="2">
                  <c:v>1.2158442639492861</c:v>
                </c:pt>
                <c:pt idx="3">
                  <c:v>1.6317141129974906</c:v>
                </c:pt>
                <c:pt idx="4">
                  <c:v>1.8717747881772164</c:v>
                </c:pt>
                <c:pt idx="5">
                  <c:v>1.8099560989693704</c:v>
                </c:pt>
                <c:pt idx="6">
                  <c:v>1.6200230319044737</c:v>
                </c:pt>
                <c:pt idx="7">
                  <c:v>1.7795149605297576</c:v>
                </c:pt>
                <c:pt idx="8">
                  <c:v>1.9935111457014363</c:v>
                </c:pt>
                <c:pt idx="9">
                  <c:v>1.8132482122810769</c:v>
                </c:pt>
                <c:pt idx="10">
                  <c:v>1.3985722054989493</c:v>
                </c:pt>
                <c:pt idx="11">
                  <c:v>1.4911916642468959</c:v>
                </c:pt>
                <c:pt idx="12">
                  <c:v>1.7356507765510067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213-4B3C-92AB-F064B4A4F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8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 BT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'PZT_H BT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 BT Gain'!$B$9:$N$9</c:f>
              <c:numCache>
                <c:formatCode>0.000</c:formatCode>
                <c:ptCount val="13"/>
                <c:pt idx="0">
                  <c:v>9.2424787878787917</c:v>
                </c:pt>
                <c:pt idx="1">
                  <c:v>9.3659600000000065</c:v>
                </c:pt>
                <c:pt idx="2">
                  <c:v>9.4808857142857139</c:v>
                </c:pt>
                <c:pt idx="3">
                  <c:v>9.5520137931034466</c:v>
                </c:pt>
                <c:pt idx="4">
                  <c:v>9.5252137931034486</c:v>
                </c:pt>
                <c:pt idx="5">
                  <c:v>9.4935733333333374</c:v>
                </c:pt>
                <c:pt idx="6">
                  <c:v>9.5450115942028937</c:v>
                </c:pt>
                <c:pt idx="7">
                  <c:v>9.4462322580645157</c:v>
                </c:pt>
                <c:pt idx="8">
                  <c:v>9.426163636363631</c:v>
                </c:pt>
                <c:pt idx="9">
                  <c:v>9.3067235294117605</c:v>
                </c:pt>
                <c:pt idx="10">
                  <c:v>9.576793939393939</c:v>
                </c:pt>
                <c:pt idx="11">
                  <c:v>9.6216190476190508</c:v>
                </c:pt>
                <c:pt idx="12">
                  <c:v>9.0062214285714344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39-4A35-A25A-CB20077680B4}"/>
            </c:ext>
          </c:extLst>
        </c:ser>
        <c:ser>
          <c:idx val="1"/>
          <c:order val="1"/>
          <c:tx>
            <c:strRef>
              <c:f>'PZT_H BT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'PZT_H BT Gain'!$B$19:$N$19</c:f>
              <c:numCache>
                <c:formatCode>0.000</c:formatCode>
                <c:ptCount val="13"/>
                <c:pt idx="0">
                  <c:v>9.3705999999999978</c:v>
                </c:pt>
                <c:pt idx="1">
                  <c:v>9.4578142857142886</c:v>
                </c:pt>
                <c:pt idx="2">
                  <c:v>10.068371428571428</c:v>
                </c:pt>
                <c:pt idx="3">
                  <c:v>9.2918500000000055</c:v>
                </c:pt>
                <c:pt idx="4">
                  <c:v>9.7101214285714228</c:v>
                </c:pt>
                <c:pt idx="5">
                  <c:v>9.4702454545454504</c:v>
                </c:pt>
                <c:pt idx="6">
                  <c:v>9.9303578947368418</c:v>
                </c:pt>
                <c:pt idx="7">
                  <c:v>9.6855733333333358</c:v>
                </c:pt>
                <c:pt idx="8">
                  <c:v>9.6762358974359035</c:v>
                </c:pt>
                <c:pt idx="9">
                  <c:v>9.8826499999999964</c:v>
                </c:pt>
                <c:pt idx="10">
                  <c:v>10.02804516129032</c:v>
                </c:pt>
                <c:pt idx="11">
                  <c:v>9.9869285714285674</c:v>
                </c:pt>
                <c:pt idx="12">
                  <c:v>9.0543533333333421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39-4A35-A25A-CB20077680B4}"/>
            </c:ext>
          </c:extLst>
        </c:ser>
        <c:ser>
          <c:idx val="5"/>
          <c:order val="2"/>
          <c:tx>
            <c:strRef>
              <c:f>'PZT_H BT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9F39-4A35-A25A-CB20077680B4}"/>
              </c:ext>
            </c:extLst>
          </c:dPt>
          <c:val>
            <c:numRef>
              <c:f>'PZT_H BT Gain'!$Q$9:$AC$9</c:f>
              <c:numCache>
                <c:formatCode>0.000</c:formatCode>
                <c:ptCount val="13"/>
                <c:pt idx="4">
                  <c:v>9.069700000000001</c:v>
                </c:pt>
                <c:pt idx="5">
                  <c:v>8.8770117647058786</c:v>
                </c:pt>
                <c:pt idx="6">
                  <c:v>8.986476923076923</c:v>
                </c:pt>
                <c:pt idx="9">
                  <c:v>9.2249600000000029</c:v>
                </c:pt>
                <c:pt idx="10">
                  <c:v>9.4587857142857157</c:v>
                </c:pt>
                <c:pt idx="11">
                  <c:v>9.090888888888891</c:v>
                </c:pt>
                <c:pt idx="12">
                  <c:v>8.9422266666666665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39-4A35-A25A-CB20077680B4}"/>
            </c:ext>
          </c:extLst>
        </c:ser>
        <c:ser>
          <c:idx val="6"/>
          <c:order val="3"/>
          <c:tx>
            <c:strRef>
              <c:f>'PZT_H BT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'PZT_H BT Gain'!$Q$19:$AC$19</c:f>
              <c:numCache>
                <c:formatCode>0.000</c:formatCode>
                <c:ptCount val="13"/>
                <c:pt idx="4">
                  <c:v>9.2372800000000037</c:v>
                </c:pt>
                <c:pt idx="5">
                  <c:v>9.3005473684210553</c:v>
                </c:pt>
                <c:pt idx="6">
                  <c:v>9.1935333333333329</c:v>
                </c:pt>
                <c:pt idx="8">
                  <c:v>9.6814374999999977</c:v>
                </c:pt>
                <c:pt idx="9">
                  <c:v>9.7666666666666675</c:v>
                </c:pt>
                <c:pt idx="10">
                  <c:v>9.5470533333333325</c:v>
                </c:pt>
                <c:pt idx="11">
                  <c:v>9.7939052631578996</c:v>
                </c:pt>
                <c:pt idx="12">
                  <c:v>9.5300799999999999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39-4A35-A25A-CB20077680B4}"/>
            </c:ext>
          </c:extLst>
        </c:ser>
        <c:ser>
          <c:idx val="7"/>
          <c:order val="4"/>
          <c:tx>
            <c:strRef>
              <c:f>'PZT_H BT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'PZT_H BT Gain'!$AF$9:$AR$9</c:f>
              <c:numCache>
                <c:formatCode>0.000</c:formatCode>
                <c:ptCount val="13"/>
                <c:pt idx="0">
                  <c:v>9.6540800000000004</c:v>
                </c:pt>
                <c:pt idx="1">
                  <c:v>10.0304</c:v>
                </c:pt>
                <c:pt idx="2">
                  <c:v>9.7785200000000003</c:v>
                </c:pt>
                <c:pt idx="3">
                  <c:v>9.6248451612903256</c:v>
                </c:pt>
                <c:pt idx="4">
                  <c:v>9.887333333333336</c:v>
                </c:pt>
                <c:pt idx="5">
                  <c:v>10.020299999999999</c:v>
                </c:pt>
                <c:pt idx="6">
                  <c:v>9.5114416666666735</c:v>
                </c:pt>
                <c:pt idx="7">
                  <c:v>9.0891800000000007</c:v>
                </c:pt>
                <c:pt idx="8">
                  <c:v>9.4570190476190437</c:v>
                </c:pt>
                <c:pt idx="9">
                  <c:v>9.3208190476190484</c:v>
                </c:pt>
                <c:pt idx="10">
                  <c:v>9.3097200000000022</c:v>
                </c:pt>
                <c:pt idx="11">
                  <c:v>10.128666666666668</c:v>
                </c:pt>
                <c:pt idx="12">
                  <c:v>9.6000499999999995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F39-4A35-A25A-CB20077680B4}"/>
            </c:ext>
          </c:extLst>
        </c:ser>
        <c:ser>
          <c:idx val="8"/>
          <c:order val="5"/>
          <c:tx>
            <c:strRef>
              <c:f>'PZT_H BT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'PZT_H BT Gain'!$AF$19:$AR$19</c:f>
              <c:numCache>
                <c:formatCode>0.000</c:formatCode>
                <c:ptCount val="13"/>
                <c:pt idx="0">
                  <c:v>8.9591624999999961</c:v>
                </c:pt>
                <c:pt idx="1">
                  <c:v>8.7254000000000005</c:v>
                </c:pt>
                <c:pt idx="2">
                  <c:v>9.7028749999999988</c:v>
                </c:pt>
                <c:pt idx="3">
                  <c:v>9.0196823529411745</c:v>
                </c:pt>
                <c:pt idx="4">
                  <c:v>9.9495714285714225</c:v>
                </c:pt>
                <c:pt idx="5">
                  <c:v>9.2661076923076919</c:v>
                </c:pt>
                <c:pt idx="6">
                  <c:v>9.8210347826086917</c:v>
                </c:pt>
                <c:pt idx="7">
                  <c:v>9.3928999999999991</c:v>
                </c:pt>
                <c:pt idx="8">
                  <c:v>8.9262476190476203</c:v>
                </c:pt>
                <c:pt idx="9">
                  <c:v>8.8323052631578953</c:v>
                </c:pt>
                <c:pt idx="10">
                  <c:v>9.4920400000000047</c:v>
                </c:pt>
                <c:pt idx="11">
                  <c:v>9.3356133333333311</c:v>
                </c:pt>
                <c:pt idx="12">
                  <c:v>8.8024400000000025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F39-4A35-A25A-CB20077680B4}"/>
            </c:ext>
          </c:extLst>
        </c:ser>
        <c:ser>
          <c:idx val="3"/>
          <c:order val="6"/>
          <c:tx>
            <c:strRef>
              <c:f>'PZT_H BT Gain'!$A$25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 BT Gain'!$B$25:$N$25</c:f>
              <c:numCache>
                <c:formatCode>General</c:formatCode>
                <c:ptCount val="13"/>
                <c:pt idx="0">
                  <c:v>17.93</c:v>
                </c:pt>
                <c:pt idx="1">
                  <c:v>17.93</c:v>
                </c:pt>
                <c:pt idx="2">
                  <c:v>17.93</c:v>
                </c:pt>
                <c:pt idx="3">
                  <c:v>17.93</c:v>
                </c:pt>
                <c:pt idx="4">
                  <c:v>17.93</c:v>
                </c:pt>
                <c:pt idx="5">
                  <c:v>17.93</c:v>
                </c:pt>
                <c:pt idx="6">
                  <c:v>17.93</c:v>
                </c:pt>
                <c:pt idx="7">
                  <c:v>17.93</c:v>
                </c:pt>
                <c:pt idx="8">
                  <c:v>17.93</c:v>
                </c:pt>
                <c:pt idx="9">
                  <c:v>17.93</c:v>
                </c:pt>
                <c:pt idx="10">
                  <c:v>17.93</c:v>
                </c:pt>
                <c:pt idx="11">
                  <c:v>17.93</c:v>
                </c:pt>
                <c:pt idx="12">
                  <c:v>17.93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F39-4A35-A25A-CB20077680B4}"/>
            </c:ext>
          </c:extLst>
        </c:ser>
        <c:ser>
          <c:idx val="4"/>
          <c:order val="7"/>
          <c:tx>
            <c:strRef>
              <c:f>'PZT_H BT Gain'!$A$26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 BT Gain'!$B$26:$N$26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F39-4A35-A25A-CB20077680B4}"/>
            </c:ext>
          </c:extLst>
        </c:ser>
        <c:ser>
          <c:idx val="2"/>
          <c:order val="8"/>
          <c:tx>
            <c:strRef>
              <c:f>'PZT_H BT Gain'!$A$24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'PZT_H BT Gain'!$B$24:$N$24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F39-4A35-A25A-CB2007768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0.27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 BT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'PZT_H BT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 BT Gain'!$B$10:$N$10</c:f>
              <c:numCache>
                <c:formatCode>0.000</c:formatCode>
                <c:ptCount val="13"/>
                <c:pt idx="0">
                  <c:v>0.7031057893885474</c:v>
                </c:pt>
                <c:pt idx="1">
                  <c:v>0.78076958822625109</c:v>
                </c:pt>
                <c:pt idx="2">
                  <c:v>0.7119920114935574</c:v>
                </c:pt>
                <c:pt idx="3">
                  <c:v>0.86226385645100678</c:v>
                </c:pt>
                <c:pt idx="4">
                  <c:v>0.69368152501112679</c:v>
                </c:pt>
                <c:pt idx="5">
                  <c:v>0.63945703685390931</c:v>
                </c:pt>
                <c:pt idx="6">
                  <c:v>0.75061281931255797</c:v>
                </c:pt>
                <c:pt idx="7">
                  <c:v>0.82664687901728862</c:v>
                </c:pt>
                <c:pt idx="8">
                  <c:v>0.93771904815429663</c:v>
                </c:pt>
                <c:pt idx="9">
                  <c:v>0.76231401070843563</c:v>
                </c:pt>
                <c:pt idx="10">
                  <c:v>0.74765012765175076</c:v>
                </c:pt>
                <c:pt idx="11">
                  <c:v>0.72279196026053771</c:v>
                </c:pt>
                <c:pt idx="12">
                  <c:v>0.76203928473534677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7B-4D92-B3CB-06C0C9001833}"/>
            </c:ext>
          </c:extLst>
        </c:ser>
        <c:ser>
          <c:idx val="1"/>
          <c:order val="1"/>
          <c:tx>
            <c:strRef>
              <c:f>'PZT_H BT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'PZT_H BT Gain'!$B$20:$N$20</c:f>
              <c:numCache>
                <c:formatCode>0.000</c:formatCode>
                <c:ptCount val="13"/>
                <c:pt idx="0">
                  <c:v>0.79674152555052968</c:v>
                </c:pt>
                <c:pt idx="1">
                  <c:v>0.8696560519626787</c:v>
                </c:pt>
                <c:pt idx="2">
                  <c:v>0.8112761583098671</c:v>
                </c:pt>
                <c:pt idx="3">
                  <c:v>1.00648792948606</c:v>
                </c:pt>
                <c:pt idx="4">
                  <c:v>1.2602801131361294</c:v>
                </c:pt>
                <c:pt idx="5">
                  <c:v>0.74648042904181489</c:v>
                </c:pt>
                <c:pt idx="6">
                  <c:v>0.80351324358052834</c:v>
                </c:pt>
                <c:pt idx="7">
                  <c:v>0.75660161555024708</c:v>
                </c:pt>
                <c:pt idx="8">
                  <c:v>0.89270279150592102</c:v>
                </c:pt>
                <c:pt idx="9">
                  <c:v>0.80771641322307164</c:v>
                </c:pt>
                <c:pt idx="10">
                  <c:v>0.8526653957842979</c:v>
                </c:pt>
                <c:pt idx="11">
                  <c:v>0.87274478182552917</c:v>
                </c:pt>
                <c:pt idx="12">
                  <c:v>1.0981527572903425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7B-4D92-B3CB-06C0C9001833}"/>
            </c:ext>
          </c:extLst>
        </c:ser>
        <c:ser>
          <c:idx val="5"/>
          <c:order val="2"/>
          <c:tx>
            <c:strRef>
              <c:f>'PZT_H BT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417B-4D92-B3CB-06C0C9001833}"/>
              </c:ext>
            </c:extLst>
          </c:dPt>
          <c:val>
            <c:numRef>
              <c:f>'PZT_H BT Gain'!$Q$10:$AC$10</c:f>
              <c:numCache>
                <c:formatCode>0.000</c:formatCode>
                <c:ptCount val="13"/>
                <c:pt idx="4">
                  <c:v>0.67013925443819733</c:v>
                </c:pt>
                <c:pt idx="5">
                  <c:v>0.66597920198681237</c:v>
                </c:pt>
                <c:pt idx="6">
                  <c:v>0.53985168992546884</c:v>
                </c:pt>
                <c:pt idx="9">
                  <c:v>0.68434937418393693</c:v>
                </c:pt>
                <c:pt idx="10">
                  <c:v>0.57756683264343733</c:v>
                </c:pt>
                <c:pt idx="11">
                  <c:v>0.72160172096204211</c:v>
                </c:pt>
                <c:pt idx="12">
                  <c:v>0.76219609049139081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7B-4D92-B3CB-06C0C9001833}"/>
            </c:ext>
          </c:extLst>
        </c:ser>
        <c:ser>
          <c:idx val="6"/>
          <c:order val="3"/>
          <c:tx>
            <c:strRef>
              <c:f>'PZT_H BT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'PZT_H BT Gain'!$Q$20:$AC$20</c:f>
              <c:numCache>
                <c:formatCode>0.000</c:formatCode>
                <c:ptCount val="13"/>
                <c:pt idx="4">
                  <c:v>0.63977408512692979</c:v>
                </c:pt>
                <c:pt idx="5">
                  <c:v>0.5937008124023887</c:v>
                </c:pt>
                <c:pt idx="6">
                  <c:v>0.66103694155110448</c:v>
                </c:pt>
                <c:pt idx="8">
                  <c:v>0.71713842110965254</c:v>
                </c:pt>
                <c:pt idx="9">
                  <c:v>0.70485453117104924</c:v>
                </c:pt>
                <c:pt idx="10">
                  <c:v>0.65862087468935926</c:v>
                </c:pt>
                <c:pt idx="11">
                  <c:v>0.75822961595015481</c:v>
                </c:pt>
                <c:pt idx="12">
                  <c:v>1.0068852528627323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7B-4D92-B3CB-06C0C9001833}"/>
            </c:ext>
          </c:extLst>
        </c:ser>
        <c:ser>
          <c:idx val="7"/>
          <c:order val="4"/>
          <c:tx>
            <c:strRef>
              <c:f>'PZT_H BT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'PZT_H BT Gain'!$AF$10:$AR$10</c:f>
              <c:numCache>
                <c:formatCode>0.000</c:formatCode>
                <c:ptCount val="13"/>
                <c:pt idx="0">
                  <c:v>0.52156012739327229</c:v>
                </c:pt>
                <c:pt idx="1">
                  <c:v>0.61705278002236852</c:v>
                </c:pt>
                <c:pt idx="2">
                  <c:v>0.54919842293573828</c:v>
                </c:pt>
                <c:pt idx="3">
                  <c:v>0.74090616807748744</c:v>
                </c:pt>
                <c:pt idx="4">
                  <c:v>0.7094868918574283</c:v>
                </c:pt>
                <c:pt idx="5">
                  <c:v>0.6510444072819952</c:v>
                </c:pt>
                <c:pt idx="6">
                  <c:v>0.74147173425767299</c:v>
                </c:pt>
                <c:pt idx="7">
                  <c:v>0.73789777761156172</c:v>
                </c:pt>
                <c:pt idx="8">
                  <c:v>0.7418618467300363</c:v>
                </c:pt>
                <c:pt idx="9">
                  <c:v>0.77336187644684962</c:v>
                </c:pt>
                <c:pt idx="10">
                  <c:v>0.73282815425819259</c:v>
                </c:pt>
                <c:pt idx="11">
                  <c:v>0.79758898050197602</c:v>
                </c:pt>
                <c:pt idx="12">
                  <c:v>0.98103572110092441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17B-4D92-B3CB-06C0C9001833}"/>
            </c:ext>
          </c:extLst>
        </c:ser>
        <c:ser>
          <c:idx val="8"/>
          <c:order val="5"/>
          <c:tx>
            <c:strRef>
              <c:f>'PZT_H BT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'PZT_H BT Gain'!$AF$20:$AR$20</c:f>
              <c:numCache>
                <c:formatCode>0.000</c:formatCode>
                <c:ptCount val="13"/>
                <c:pt idx="0">
                  <c:v>0.67111959061337445</c:v>
                </c:pt>
                <c:pt idx="1">
                  <c:v>0.59113301755564673</c:v>
                </c:pt>
                <c:pt idx="2">
                  <c:v>0.73077906018859518</c:v>
                </c:pt>
                <c:pt idx="3">
                  <c:v>0.81952729132866153</c:v>
                </c:pt>
                <c:pt idx="4">
                  <c:v>0.81173022525475325</c:v>
                </c:pt>
                <c:pt idx="5">
                  <c:v>0.61165567118776365</c:v>
                </c:pt>
                <c:pt idx="6">
                  <c:v>0.70898667409388971</c:v>
                </c:pt>
                <c:pt idx="7">
                  <c:v>0.83784004820539071</c:v>
                </c:pt>
                <c:pt idx="8">
                  <c:v>0.72053648256741498</c:v>
                </c:pt>
                <c:pt idx="9">
                  <c:v>0.64141268744101276</c:v>
                </c:pt>
                <c:pt idx="10">
                  <c:v>0.76626557459591704</c:v>
                </c:pt>
                <c:pt idx="11">
                  <c:v>0.72749560959636184</c:v>
                </c:pt>
                <c:pt idx="12">
                  <c:v>0.76460143724546958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17B-4D92-B3CB-06C0C90018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 BT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'PZT_H BT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 BT Gain'!$B$13:$N$13</c:f>
              <c:numCache>
                <c:formatCode>0.00</c:formatCode>
                <c:ptCount val="13"/>
                <c:pt idx="0">
                  <c:v>4.1186411031528509</c:v>
                </c:pt>
                <c:pt idx="1">
                  <c:v>3.6562387201648661</c:v>
                </c:pt>
                <c:pt idx="2">
                  <c:v>3.9556222304566027</c:v>
                </c:pt>
                <c:pt idx="3">
                  <c:v>3.2387558031944423</c:v>
                </c:pt>
                <c:pt idx="4">
                  <c:v>4.0387343489563348</c:v>
                </c:pt>
                <c:pt idx="5">
                  <c:v>4.397703145246151</c:v>
                </c:pt>
                <c:pt idx="6">
                  <c:v>3.7236189728620332</c:v>
                </c:pt>
                <c:pt idx="7">
                  <c:v>3.4209559757934049</c:v>
                </c:pt>
                <c:pt idx="8">
                  <c:v>3.0228799625980325</c:v>
                </c:pt>
                <c:pt idx="9">
                  <c:v>3.770658088160824</c:v>
                </c:pt>
                <c:pt idx="10">
                  <c:v>3.7242045673788362</c:v>
                </c:pt>
                <c:pt idx="11">
                  <c:v>3.8316147241898433</c:v>
                </c:pt>
                <c:pt idx="12">
                  <c:v>3.9034639246661929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40-4744-99E8-2073A56FE406}"/>
            </c:ext>
          </c:extLst>
        </c:ser>
        <c:ser>
          <c:idx val="1"/>
          <c:order val="1"/>
          <c:tx>
            <c:strRef>
              <c:f>'PZT_H BT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'PZT_H BT Gain'!$B$23:$N$23</c:f>
              <c:numCache>
                <c:formatCode>0.00</c:formatCode>
                <c:ptCount val="13"/>
                <c:pt idx="0">
                  <c:v>3.5810024227893553</c:v>
                </c:pt>
                <c:pt idx="1">
                  <c:v>3.2473319749669245</c:v>
                </c:pt>
                <c:pt idx="2">
                  <c:v>3.2301489823172398</c:v>
                </c:pt>
                <c:pt idx="3">
                  <c:v>2.8608225185607763</c:v>
                </c:pt>
                <c:pt idx="4">
                  <c:v>2.1740877248243691</c:v>
                </c:pt>
                <c:pt idx="5">
                  <c:v>3.7776183703005324</c:v>
                </c:pt>
                <c:pt idx="6">
                  <c:v>3.3186103523803472</c:v>
                </c:pt>
                <c:pt idx="7">
                  <c:v>3.6322182846828892</c:v>
                </c:pt>
                <c:pt idx="8">
                  <c:v>3.0819380504160216</c:v>
                </c:pt>
                <c:pt idx="9">
                  <c:v>3.3210294554942683</c:v>
                </c:pt>
                <c:pt idx="10">
                  <c:v>3.0891190838274492</c:v>
                </c:pt>
                <c:pt idx="11">
                  <c:v>3.0337511393104823</c:v>
                </c:pt>
                <c:pt idx="12">
                  <c:v>2.6941141560205275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40-4744-99E8-2073A56FE406}"/>
            </c:ext>
          </c:extLst>
        </c:ser>
        <c:ser>
          <c:idx val="5"/>
          <c:order val="2"/>
          <c:tx>
            <c:strRef>
              <c:f>'PZT_H BT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EB40-4744-99E8-2073A56FE406}"/>
              </c:ext>
            </c:extLst>
          </c:dPt>
          <c:val>
            <c:numRef>
              <c:f>'PZT_H BT Gain'!$Q$13:$AC$13</c:f>
              <c:numCache>
                <c:formatCode>0.00</c:formatCode>
                <c:ptCount val="13"/>
                <c:pt idx="4">
                  <c:v>4.4071934508735886</c:v>
                </c:pt>
                <c:pt idx="5">
                  <c:v>4.5311666431856468</c:v>
                </c:pt>
                <c:pt idx="6">
                  <c:v>5.5222099228510997</c:v>
                </c:pt>
                <c:pt idx="9">
                  <c:v>4.2400564820566284</c:v>
                </c:pt>
                <c:pt idx="10">
                  <c:v>4.8890239806781599</c:v>
                </c:pt>
                <c:pt idx="11">
                  <c:v>4.0830977598588003</c:v>
                </c:pt>
                <c:pt idx="12">
                  <c:v>3.9306478763397488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40-4744-99E8-2073A56FE406}"/>
            </c:ext>
          </c:extLst>
        </c:ser>
        <c:ser>
          <c:idx val="6"/>
          <c:order val="3"/>
          <c:tx>
            <c:strRef>
              <c:f>'PZT_H BT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'PZT_H BT Gain'!$Q$23:$AC$23</c:f>
              <c:numCache>
                <c:formatCode>0.00</c:formatCode>
                <c:ptCount val="13"/>
                <c:pt idx="4">
                  <c:v>4.5290570541919646</c:v>
                </c:pt>
                <c:pt idx="5">
                  <c:v>4.8450063574727587</c:v>
                </c:pt>
                <c:pt idx="6">
                  <c:v>4.4054354189680609</c:v>
                </c:pt>
                <c:pt idx="8">
                  <c:v>3.8340169099835806</c:v>
                </c:pt>
                <c:pt idx="9">
                  <c:v>3.8605286492097051</c:v>
                </c:pt>
                <c:pt idx="10">
                  <c:v>4.2426768766986074</c:v>
                </c:pt>
                <c:pt idx="11">
                  <c:v>3.5767945776542347</c:v>
                </c:pt>
                <c:pt idx="12">
                  <c:v>2.7808266387580622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B40-4744-99E8-2073A56FE406}"/>
            </c:ext>
          </c:extLst>
        </c:ser>
        <c:ser>
          <c:idx val="7"/>
          <c:order val="4"/>
          <c:tx>
            <c:strRef>
              <c:f>'PZT_H BT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'PZT_H BT Gain'!$AF$13:$AR$13</c:f>
              <c:numCache>
                <c:formatCode>0.00</c:formatCode>
                <c:ptCount val="13"/>
                <c:pt idx="0">
                  <c:v>5.2892080032795548</c:v>
                </c:pt>
                <c:pt idx="1">
                  <c:v>4.2673821190863848</c:v>
                </c:pt>
                <c:pt idx="2">
                  <c:v>4.9475014612668229</c:v>
                </c:pt>
                <c:pt idx="3">
                  <c:v>3.7364852197411151</c:v>
                </c:pt>
                <c:pt idx="4">
                  <c:v>3.7786306127099154</c:v>
                </c:pt>
                <c:pt idx="5">
                  <c:v>4.0497493522352874</c:v>
                </c:pt>
                <c:pt idx="6">
                  <c:v>3.784616434395212</c:v>
                </c:pt>
                <c:pt idx="7">
                  <c:v>3.9936968092500535</c:v>
                </c:pt>
                <c:pt idx="8">
                  <c:v>3.8070794401626085</c:v>
                </c:pt>
                <c:pt idx="9">
                  <c:v>3.7107168991982369</c:v>
                </c:pt>
                <c:pt idx="10">
                  <c:v>3.9210101985987427</c:v>
                </c:pt>
                <c:pt idx="11">
                  <c:v>3.2603816100967324</c:v>
                </c:pt>
                <c:pt idx="12">
                  <c:v>2.830325074079898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B40-4744-99E8-2073A56FE406}"/>
            </c:ext>
          </c:extLst>
        </c:ser>
        <c:ser>
          <c:idx val="8"/>
          <c:order val="5"/>
          <c:tx>
            <c:strRef>
              <c:f>'PZT_H BT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'PZT_H BT Gain'!$AF$23:$AR$23</c:f>
              <c:numCache>
                <c:formatCode>0.00</c:formatCode>
                <c:ptCount val="13"/>
                <c:pt idx="0">
                  <c:v>4.4556576927424834</c:v>
                </c:pt>
                <c:pt idx="1">
                  <c:v>5.1903715557745382</c:v>
                </c:pt>
                <c:pt idx="2">
                  <c:v>3.7526732078123097</c:v>
                </c:pt>
                <c:pt idx="3">
                  <c:v>3.6241695838312435</c:v>
                </c:pt>
                <c:pt idx="4">
                  <c:v>3.2771267773206305</c:v>
                </c:pt>
                <c:pt idx="5">
                  <c:v>4.7215520734991552</c:v>
                </c:pt>
                <c:pt idx="6">
                  <c:v>3.8124671514476889</c:v>
                </c:pt>
                <c:pt idx="7">
                  <c:v>3.3964716846554901</c:v>
                </c:pt>
                <c:pt idx="8">
                  <c:v>4.1653002537175343</c:v>
                </c:pt>
                <c:pt idx="9">
                  <c:v>4.727946564916663</c:v>
                </c:pt>
                <c:pt idx="10">
                  <c:v>3.6705985843309716</c:v>
                </c:pt>
                <c:pt idx="11">
                  <c:v>3.9378870714354384</c:v>
                </c:pt>
                <c:pt idx="12">
                  <c:v>3.9792234905559312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B40-4744-99E8-2073A56FE4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  <c:majorUnit val="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 1st Sway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'PZT_H 1st Sway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 1st Sway Frequency'!$B$9:$N$9</c:f>
              <c:numCache>
                <c:formatCode>0.000</c:formatCode>
                <c:ptCount val="13"/>
                <c:pt idx="0">
                  <c:v>25560.70303030303</c:v>
                </c:pt>
                <c:pt idx="1">
                  <c:v>25384.48</c:v>
                </c:pt>
                <c:pt idx="2">
                  <c:v>25451.542857142857</c:v>
                </c:pt>
                <c:pt idx="3">
                  <c:v>25677.434482758621</c:v>
                </c:pt>
                <c:pt idx="4">
                  <c:v>25646.537931034483</c:v>
                </c:pt>
                <c:pt idx="5">
                  <c:v>25692.853333333333</c:v>
                </c:pt>
                <c:pt idx="6">
                  <c:v>25677.715942028986</c:v>
                </c:pt>
                <c:pt idx="7">
                  <c:v>25732.670967741935</c:v>
                </c:pt>
                <c:pt idx="8">
                  <c:v>25643.709090909091</c:v>
                </c:pt>
                <c:pt idx="9">
                  <c:v>25417.929411764704</c:v>
                </c:pt>
                <c:pt idx="10">
                  <c:v>25329.91515151515</c:v>
                </c:pt>
                <c:pt idx="11">
                  <c:v>25343.809523809523</c:v>
                </c:pt>
                <c:pt idx="12">
                  <c:v>25177.485714285714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93-4C37-94D8-96A4E702E85E}"/>
            </c:ext>
          </c:extLst>
        </c:ser>
        <c:ser>
          <c:idx val="1"/>
          <c:order val="1"/>
          <c:tx>
            <c:strRef>
              <c:f>'PZT_H 1st Sway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'PZT_H 1st Sway Frequency'!$B$19:$N$19</c:f>
              <c:numCache>
                <c:formatCode>0.000</c:formatCode>
                <c:ptCount val="13"/>
                <c:pt idx="0">
                  <c:v>25421.454545454544</c:v>
                </c:pt>
                <c:pt idx="1">
                  <c:v>25276.228571428572</c:v>
                </c:pt>
                <c:pt idx="2">
                  <c:v>25738.628571428573</c:v>
                </c:pt>
                <c:pt idx="3">
                  <c:v>25359.4</c:v>
                </c:pt>
                <c:pt idx="4">
                  <c:v>25474.17142857143</c:v>
                </c:pt>
                <c:pt idx="5">
                  <c:v>25776.654545454545</c:v>
                </c:pt>
                <c:pt idx="6">
                  <c:v>25758.863157894735</c:v>
                </c:pt>
                <c:pt idx="7">
                  <c:v>25781.386666666665</c:v>
                </c:pt>
                <c:pt idx="8">
                  <c:v>25720.717948717949</c:v>
                </c:pt>
                <c:pt idx="9">
                  <c:v>25790.133333333335</c:v>
                </c:pt>
                <c:pt idx="10">
                  <c:v>25640.593548387096</c:v>
                </c:pt>
                <c:pt idx="11">
                  <c:v>25633.485714285714</c:v>
                </c:pt>
                <c:pt idx="12">
                  <c:v>25408.693333333333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93-4C37-94D8-96A4E702E85E}"/>
            </c:ext>
          </c:extLst>
        </c:ser>
        <c:ser>
          <c:idx val="5"/>
          <c:order val="2"/>
          <c:tx>
            <c:strRef>
              <c:f>'PZT_H 1st Sway Frequency'!$P$7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CB93-4C37-94D8-96A4E702E85E}"/>
              </c:ext>
            </c:extLst>
          </c:dPt>
          <c:val>
            <c:numRef>
              <c:f>'PZT_H 1st Sway Frequency'!$Q$9:$AC$9</c:f>
              <c:numCache>
                <c:formatCode>0.000</c:formatCode>
                <c:ptCount val="13"/>
                <c:pt idx="4">
                  <c:v>25464.799999999999</c:v>
                </c:pt>
                <c:pt idx="5">
                  <c:v>25550.823529411766</c:v>
                </c:pt>
                <c:pt idx="6">
                  <c:v>25312.923076923078</c:v>
                </c:pt>
                <c:pt idx="9">
                  <c:v>25289.653333333332</c:v>
                </c:pt>
                <c:pt idx="10">
                  <c:v>25294.742857142857</c:v>
                </c:pt>
                <c:pt idx="11">
                  <c:v>25186.044444444444</c:v>
                </c:pt>
                <c:pt idx="12">
                  <c:v>25180.426666666666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93-4C37-94D8-96A4E702E85E}"/>
            </c:ext>
          </c:extLst>
        </c:ser>
        <c:ser>
          <c:idx val="6"/>
          <c:order val="3"/>
          <c:tx>
            <c:strRef>
              <c:f>'PZT_H 1st Sway Frequency'!$P$17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'PZT_H 1st Sway Frequency'!$Q$19:$AC$19</c:f>
              <c:numCache>
                <c:formatCode>0.000</c:formatCode>
                <c:ptCount val="13"/>
                <c:pt idx="4">
                  <c:v>25575.52</c:v>
                </c:pt>
                <c:pt idx="5">
                  <c:v>25515.831578947367</c:v>
                </c:pt>
                <c:pt idx="6">
                  <c:v>25502.133333333335</c:v>
                </c:pt>
                <c:pt idx="8">
                  <c:v>25722</c:v>
                </c:pt>
                <c:pt idx="9">
                  <c:v>25629.422222222223</c:v>
                </c:pt>
                <c:pt idx="10">
                  <c:v>25561.013333333332</c:v>
                </c:pt>
                <c:pt idx="11">
                  <c:v>25615.536842105263</c:v>
                </c:pt>
                <c:pt idx="12">
                  <c:v>25516.639999999999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B93-4C37-94D8-96A4E702E85E}"/>
            </c:ext>
          </c:extLst>
        </c:ser>
        <c:ser>
          <c:idx val="7"/>
          <c:order val="4"/>
          <c:tx>
            <c:strRef>
              <c:f>'PZT_H 1st Sway Frequency'!$AE$7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'PZT_H 1st Sway Frequency'!$AF$9:$AR$9</c:f>
              <c:numCache>
                <c:formatCode>0.000</c:formatCode>
                <c:ptCount val="13"/>
                <c:pt idx="0">
                  <c:v>25562.720000000001</c:v>
                </c:pt>
                <c:pt idx="1">
                  <c:v>25793.236363636363</c:v>
                </c:pt>
                <c:pt idx="2">
                  <c:v>25696.48</c:v>
                </c:pt>
                <c:pt idx="3">
                  <c:v>25650.916129032259</c:v>
                </c:pt>
                <c:pt idx="4">
                  <c:v>25883.466666666667</c:v>
                </c:pt>
                <c:pt idx="5">
                  <c:v>26022.400000000001</c:v>
                </c:pt>
                <c:pt idx="6">
                  <c:v>25782.933333333334</c:v>
                </c:pt>
                <c:pt idx="7">
                  <c:v>25796.959999999999</c:v>
                </c:pt>
                <c:pt idx="8">
                  <c:v>25731.314285714285</c:v>
                </c:pt>
                <c:pt idx="9">
                  <c:v>25690.17142857143</c:v>
                </c:pt>
                <c:pt idx="10">
                  <c:v>25645.919999999998</c:v>
                </c:pt>
                <c:pt idx="11">
                  <c:v>25624.444444444445</c:v>
                </c:pt>
                <c:pt idx="12">
                  <c:v>25394.400000000001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B93-4C37-94D8-96A4E702E85E}"/>
            </c:ext>
          </c:extLst>
        </c:ser>
        <c:ser>
          <c:idx val="8"/>
          <c:order val="5"/>
          <c:tx>
            <c:strRef>
              <c:f>'PZT_H 1st Sway Frequency'!$AE$17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'PZT_H 1st Sway Frequency'!$AF$19:$AR$19</c:f>
              <c:numCache>
                <c:formatCode>0.000</c:formatCode>
                <c:ptCount val="13"/>
                <c:pt idx="0">
                  <c:v>25282</c:v>
                </c:pt>
                <c:pt idx="1">
                  <c:v>25173.018181818181</c:v>
                </c:pt>
                <c:pt idx="2">
                  <c:v>25239.599999999999</c:v>
                </c:pt>
                <c:pt idx="3">
                  <c:v>25004.564705882352</c:v>
                </c:pt>
                <c:pt idx="4">
                  <c:v>25568.114285714284</c:v>
                </c:pt>
                <c:pt idx="5">
                  <c:v>25684.123076923075</c:v>
                </c:pt>
                <c:pt idx="6">
                  <c:v>25703.408695652175</c:v>
                </c:pt>
                <c:pt idx="7">
                  <c:v>25656.342857142856</c:v>
                </c:pt>
                <c:pt idx="8">
                  <c:v>25599.961904761905</c:v>
                </c:pt>
                <c:pt idx="9">
                  <c:v>25647.873684210525</c:v>
                </c:pt>
                <c:pt idx="10">
                  <c:v>25532.426666666666</c:v>
                </c:pt>
                <c:pt idx="11">
                  <c:v>25564.853333333333</c:v>
                </c:pt>
                <c:pt idx="12">
                  <c:v>25249.973333333332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B93-4C37-94D8-96A4E702E85E}"/>
            </c:ext>
          </c:extLst>
        </c:ser>
        <c:ser>
          <c:idx val="3"/>
          <c:order val="6"/>
          <c:tx>
            <c:strRef>
              <c:f>'PZT_H 1st Sway Frequency'!$A$25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 1st Sway Frequency'!$B$25:$N$25</c:f>
              <c:numCache>
                <c:formatCode>General</c:formatCode>
                <c:ptCount val="13"/>
                <c:pt idx="0">
                  <c:v>26680</c:v>
                </c:pt>
                <c:pt idx="1">
                  <c:v>26680</c:v>
                </c:pt>
                <c:pt idx="2">
                  <c:v>26680</c:v>
                </c:pt>
                <c:pt idx="3">
                  <c:v>26680</c:v>
                </c:pt>
                <c:pt idx="4">
                  <c:v>26680</c:v>
                </c:pt>
                <c:pt idx="5">
                  <c:v>26680</c:v>
                </c:pt>
                <c:pt idx="6">
                  <c:v>26680</c:v>
                </c:pt>
                <c:pt idx="7">
                  <c:v>26680</c:v>
                </c:pt>
                <c:pt idx="8">
                  <c:v>26680</c:v>
                </c:pt>
                <c:pt idx="9">
                  <c:v>26680</c:v>
                </c:pt>
                <c:pt idx="10">
                  <c:v>26680</c:v>
                </c:pt>
                <c:pt idx="11">
                  <c:v>26680</c:v>
                </c:pt>
                <c:pt idx="12">
                  <c:v>26680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B93-4C37-94D8-96A4E702E85E}"/>
            </c:ext>
          </c:extLst>
        </c:ser>
        <c:ser>
          <c:idx val="4"/>
          <c:order val="7"/>
          <c:tx>
            <c:strRef>
              <c:f>'PZT_H 1st Sway Frequency'!$A$26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 1st Sway Frequency'!$B$26:$N$26</c:f>
              <c:numCache>
                <c:formatCode>General</c:formatCode>
                <c:ptCount val="13"/>
                <c:pt idx="0">
                  <c:v>24188</c:v>
                </c:pt>
                <c:pt idx="1">
                  <c:v>24188</c:v>
                </c:pt>
                <c:pt idx="2">
                  <c:v>24188</c:v>
                </c:pt>
                <c:pt idx="3">
                  <c:v>24188</c:v>
                </c:pt>
                <c:pt idx="4">
                  <c:v>24188</c:v>
                </c:pt>
                <c:pt idx="5">
                  <c:v>24188</c:v>
                </c:pt>
                <c:pt idx="6">
                  <c:v>24188</c:v>
                </c:pt>
                <c:pt idx="7">
                  <c:v>24188</c:v>
                </c:pt>
                <c:pt idx="8">
                  <c:v>24188</c:v>
                </c:pt>
                <c:pt idx="9">
                  <c:v>24188</c:v>
                </c:pt>
                <c:pt idx="10">
                  <c:v>24188</c:v>
                </c:pt>
                <c:pt idx="11">
                  <c:v>24188</c:v>
                </c:pt>
                <c:pt idx="12">
                  <c:v>24188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B93-4C37-94D8-96A4E702E85E}"/>
            </c:ext>
          </c:extLst>
        </c:ser>
        <c:ser>
          <c:idx val="2"/>
          <c:order val="8"/>
          <c:tx>
            <c:strRef>
              <c:f>'PZT_H 1st Sway Frequency'!$A$24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'PZT_H 1st Sway Frequency'!$B$24:$N$24</c:f>
              <c:numCache>
                <c:formatCode>General</c:formatCode>
                <c:ptCount val="13"/>
                <c:pt idx="0">
                  <c:v>25134</c:v>
                </c:pt>
                <c:pt idx="1">
                  <c:v>25134</c:v>
                </c:pt>
                <c:pt idx="2">
                  <c:v>25134</c:v>
                </c:pt>
                <c:pt idx="3">
                  <c:v>25134</c:v>
                </c:pt>
                <c:pt idx="4">
                  <c:v>25134</c:v>
                </c:pt>
                <c:pt idx="5">
                  <c:v>25134</c:v>
                </c:pt>
                <c:pt idx="6">
                  <c:v>25134</c:v>
                </c:pt>
                <c:pt idx="7">
                  <c:v>25134</c:v>
                </c:pt>
                <c:pt idx="8">
                  <c:v>25134</c:v>
                </c:pt>
                <c:pt idx="9">
                  <c:v>25134</c:v>
                </c:pt>
                <c:pt idx="10">
                  <c:v>25134</c:v>
                </c:pt>
                <c:pt idx="11">
                  <c:v>25134</c:v>
                </c:pt>
                <c:pt idx="12">
                  <c:v>25134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B93-4C37-94D8-96A4E702E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240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 1st Sway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'PZT_H 1st Sway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 1st Sway Frequency'!$B$10:$N$10</c:f>
              <c:numCache>
                <c:formatCode>0.000</c:formatCode>
                <c:ptCount val="13"/>
                <c:pt idx="0">
                  <c:v>180.21123189334622</c:v>
                </c:pt>
                <c:pt idx="1">
                  <c:v>172.52893067306681</c:v>
                </c:pt>
                <c:pt idx="2">
                  <c:v>159.55814765931575</c:v>
                </c:pt>
                <c:pt idx="3">
                  <c:v>221.15589065034786</c:v>
                </c:pt>
                <c:pt idx="4">
                  <c:v>194.12413771324753</c:v>
                </c:pt>
                <c:pt idx="5">
                  <c:v>230.33352394354645</c:v>
                </c:pt>
                <c:pt idx="6">
                  <c:v>217.04318615866211</c:v>
                </c:pt>
                <c:pt idx="7">
                  <c:v>239.05781264794177</c:v>
                </c:pt>
                <c:pt idx="8">
                  <c:v>325.50435165486039</c:v>
                </c:pt>
                <c:pt idx="9">
                  <c:v>303.35691043086644</c:v>
                </c:pt>
                <c:pt idx="10">
                  <c:v>269.93317614940361</c:v>
                </c:pt>
                <c:pt idx="11">
                  <c:v>256.51645330846503</c:v>
                </c:pt>
                <c:pt idx="12">
                  <c:v>256.94983094329598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DE-4C2C-8F7E-19F9E310E93F}"/>
            </c:ext>
          </c:extLst>
        </c:ser>
        <c:ser>
          <c:idx val="1"/>
          <c:order val="1"/>
          <c:tx>
            <c:strRef>
              <c:f>'PZT_H 1st Sway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'PZT_H 1st Sway Frequency'!$B$20:$N$20</c:f>
              <c:numCache>
                <c:formatCode>0.000</c:formatCode>
                <c:ptCount val="13"/>
                <c:pt idx="0">
                  <c:v>251.70679454731865</c:v>
                </c:pt>
                <c:pt idx="1">
                  <c:v>276.64912569199635</c:v>
                </c:pt>
                <c:pt idx="2">
                  <c:v>162.6774299602971</c:v>
                </c:pt>
                <c:pt idx="3">
                  <c:v>367.77630608938739</c:v>
                </c:pt>
                <c:pt idx="4">
                  <c:v>405.6241649687276</c:v>
                </c:pt>
                <c:pt idx="5">
                  <c:v>141.96061195318148</c:v>
                </c:pt>
                <c:pt idx="6">
                  <c:v>163.98803740899933</c:v>
                </c:pt>
                <c:pt idx="7">
                  <c:v>175.4787807844381</c:v>
                </c:pt>
                <c:pt idx="8">
                  <c:v>191.75171187261887</c:v>
                </c:pt>
                <c:pt idx="9">
                  <c:v>208.28103060407878</c:v>
                </c:pt>
                <c:pt idx="10">
                  <c:v>180.55947312375983</c:v>
                </c:pt>
                <c:pt idx="11">
                  <c:v>191.5123449384958</c:v>
                </c:pt>
                <c:pt idx="12">
                  <c:v>205.49903073520736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DE-4C2C-8F7E-19F9E310E93F}"/>
            </c:ext>
          </c:extLst>
        </c:ser>
        <c:ser>
          <c:idx val="5"/>
          <c:order val="2"/>
          <c:tx>
            <c:strRef>
              <c:f>'PZT_H 1st Sway Frequency'!$P$7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32DE-4C2C-8F7E-19F9E310E93F}"/>
              </c:ext>
            </c:extLst>
          </c:dPt>
          <c:val>
            <c:numRef>
              <c:f>'PZT_H 1st Sway Frequency'!$Q$10:$AC$10</c:f>
              <c:numCache>
                <c:formatCode>0.000</c:formatCode>
                <c:ptCount val="13"/>
                <c:pt idx="4">
                  <c:v>200.46427468187147</c:v>
                </c:pt>
                <c:pt idx="5">
                  <c:v>252.46580044068719</c:v>
                </c:pt>
                <c:pt idx="6">
                  <c:v>188.99572644741104</c:v>
                </c:pt>
                <c:pt idx="9">
                  <c:v>171.5343707842845</c:v>
                </c:pt>
                <c:pt idx="10">
                  <c:v>166.8108957719493</c:v>
                </c:pt>
                <c:pt idx="11">
                  <c:v>197.66296994604255</c:v>
                </c:pt>
                <c:pt idx="12">
                  <c:v>157.42738981213867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DE-4C2C-8F7E-19F9E310E93F}"/>
            </c:ext>
          </c:extLst>
        </c:ser>
        <c:ser>
          <c:idx val="6"/>
          <c:order val="3"/>
          <c:tx>
            <c:strRef>
              <c:f>'PZT_H 1st Sway Frequency'!$P$17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'PZT_H 1st Sway Frequency'!$Q$20:$AC$20</c:f>
              <c:numCache>
                <c:formatCode>0.000</c:formatCode>
                <c:ptCount val="13"/>
                <c:pt idx="4">
                  <c:v>222.24112544224991</c:v>
                </c:pt>
                <c:pt idx="5">
                  <c:v>210.19457311412515</c:v>
                </c:pt>
                <c:pt idx="6">
                  <c:v>134.9358930681353</c:v>
                </c:pt>
                <c:pt idx="8">
                  <c:v>182.11472250177559</c:v>
                </c:pt>
                <c:pt idx="9">
                  <c:v>171.88479142465204</c:v>
                </c:pt>
                <c:pt idx="10">
                  <c:v>182.25149636677318</c:v>
                </c:pt>
                <c:pt idx="11">
                  <c:v>205.44657174308244</c:v>
                </c:pt>
                <c:pt idx="12">
                  <c:v>232.03265380638211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2DE-4C2C-8F7E-19F9E310E93F}"/>
            </c:ext>
          </c:extLst>
        </c:ser>
        <c:ser>
          <c:idx val="7"/>
          <c:order val="4"/>
          <c:tx>
            <c:strRef>
              <c:f>'PZT_H 1st Sway Frequency'!$AE$7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'PZT_H 1st Sway Frequency'!$AF$10:$AR$10</c:f>
              <c:numCache>
                <c:formatCode>0.000</c:formatCode>
                <c:ptCount val="13"/>
                <c:pt idx="0">
                  <c:v>171.87822213195969</c:v>
                </c:pt>
                <c:pt idx="1">
                  <c:v>188.78931659552671</c:v>
                </c:pt>
                <c:pt idx="2">
                  <c:v>174.4357948662265</c:v>
                </c:pt>
                <c:pt idx="3">
                  <c:v>281.43170505167859</c:v>
                </c:pt>
                <c:pt idx="4">
                  <c:v>209.17460605725779</c:v>
                </c:pt>
                <c:pt idx="5">
                  <c:v>140.25163642178055</c:v>
                </c:pt>
                <c:pt idx="6">
                  <c:v>235.15086283345138</c:v>
                </c:pt>
                <c:pt idx="7">
                  <c:v>206.58001958029695</c:v>
                </c:pt>
                <c:pt idx="8">
                  <c:v>220.46695698194577</c:v>
                </c:pt>
                <c:pt idx="9">
                  <c:v>235.01818494054305</c:v>
                </c:pt>
                <c:pt idx="10">
                  <c:v>217.53084135077378</c:v>
                </c:pt>
                <c:pt idx="11">
                  <c:v>197.99398011458862</c:v>
                </c:pt>
                <c:pt idx="12">
                  <c:v>278.4300289348443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2DE-4C2C-8F7E-19F9E310E93F}"/>
            </c:ext>
          </c:extLst>
        </c:ser>
        <c:ser>
          <c:idx val="8"/>
          <c:order val="5"/>
          <c:tx>
            <c:strRef>
              <c:f>'PZT_H 1st Sway Frequency'!$AE$17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'PZT_H 1st Sway Frequency'!$AF$20:$AR$20</c:f>
              <c:numCache>
                <c:formatCode>0.000</c:formatCode>
                <c:ptCount val="13"/>
                <c:pt idx="0">
                  <c:v>161.73990685156966</c:v>
                </c:pt>
                <c:pt idx="1">
                  <c:v>186.55904545499104</c:v>
                </c:pt>
                <c:pt idx="2">
                  <c:v>204.53550959074141</c:v>
                </c:pt>
                <c:pt idx="3">
                  <c:v>220.79954532490851</c:v>
                </c:pt>
                <c:pt idx="4">
                  <c:v>330.62573713162504</c:v>
                </c:pt>
                <c:pt idx="5">
                  <c:v>180.49095438659702</c:v>
                </c:pt>
                <c:pt idx="6">
                  <c:v>176.55752482645747</c:v>
                </c:pt>
                <c:pt idx="7">
                  <c:v>174.38354244531328</c:v>
                </c:pt>
                <c:pt idx="8">
                  <c:v>192.90531375071077</c:v>
                </c:pt>
                <c:pt idx="9">
                  <c:v>203.3619162502238</c:v>
                </c:pt>
                <c:pt idx="10">
                  <c:v>224.58569503513459</c:v>
                </c:pt>
                <c:pt idx="11">
                  <c:v>165.35667373755894</c:v>
                </c:pt>
                <c:pt idx="12">
                  <c:v>167.49521762703526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2DE-4C2C-8F7E-19F9E310E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8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 1st Sway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'PZT_H 1st Sway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 1st Sway Frequency'!$B$13:$N$13</c:f>
              <c:numCache>
                <c:formatCode>0.00</c:formatCode>
                <c:ptCount val="13"/>
                <c:pt idx="0">
                  <c:v>2.070342597290495</c:v>
                </c:pt>
                <c:pt idx="1">
                  <c:v>2.3116509510072949</c:v>
                </c:pt>
                <c:pt idx="2">
                  <c:v>2.5663729511327578</c:v>
                </c:pt>
                <c:pt idx="3">
                  <c:v>1.5110992737493274</c:v>
                </c:pt>
                <c:pt idx="4">
                  <c:v>1.7745724997408718</c:v>
                </c:pt>
                <c:pt idx="5">
                  <c:v>1.4285757594258719</c:v>
                </c:pt>
                <c:pt idx="6">
                  <c:v>1.5393005046751813</c:v>
                </c:pt>
                <c:pt idx="7">
                  <c:v>1.3209204107922738</c:v>
                </c:pt>
                <c:pt idx="8">
                  <c:v>1.0612156220773676</c:v>
                </c:pt>
                <c:pt idx="9">
                  <c:v>1.3514657371936361</c:v>
                </c:pt>
                <c:pt idx="10">
                  <c:v>1.4101207908868012</c:v>
                </c:pt>
                <c:pt idx="11">
                  <c:v>1.5019303296172899</c:v>
                </c:pt>
                <c:pt idx="12">
                  <c:v>1.2836302332549832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26-4A47-B670-6E1B86DD8129}"/>
            </c:ext>
          </c:extLst>
        </c:ser>
        <c:ser>
          <c:idx val="1"/>
          <c:order val="1"/>
          <c:tx>
            <c:strRef>
              <c:f>'PZT_H 1st Sway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'PZT_H 1st Sway Frequency'!$B$23:$N$23</c:f>
              <c:numCache>
                <c:formatCode>0.00</c:formatCode>
                <c:ptCount val="13"/>
                <c:pt idx="0">
                  <c:v>1.6334541778697271</c:v>
                </c:pt>
                <c:pt idx="1">
                  <c:v>1.3112018924170115</c:v>
                </c:pt>
                <c:pt idx="2">
                  <c:v>1.9289121807927443</c:v>
                </c:pt>
                <c:pt idx="3">
                  <c:v>1.0616960913511511</c:v>
                </c:pt>
                <c:pt idx="4">
                  <c:v>0.99092433798623747</c:v>
                </c:pt>
                <c:pt idx="5">
                  <c:v>2.1211175929169652</c:v>
                </c:pt>
                <c:pt idx="6">
                  <c:v>1.8723659291640393</c:v>
                </c:pt>
                <c:pt idx="7">
                  <c:v>1.7069743500539636</c:v>
                </c:pt>
                <c:pt idx="8">
                  <c:v>1.6675766836079222</c:v>
                </c:pt>
                <c:pt idx="9">
                  <c:v>1.4241442024841453</c:v>
                </c:pt>
                <c:pt idx="10">
                  <c:v>1.9188625842235547</c:v>
                </c:pt>
                <c:pt idx="11">
                  <c:v>1.821491431009967</c:v>
                </c:pt>
                <c:pt idx="12">
                  <c:v>1.9800471871912599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26-4A47-B670-6E1B86DD8129}"/>
            </c:ext>
          </c:extLst>
        </c:ser>
        <c:ser>
          <c:idx val="5"/>
          <c:order val="2"/>
          <c:tx>
            <c:strRef>
              <c:f>'PZT_H 1st Sway Frequency'!$P$7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A726-4A47-B670-6E1B86DD8129}"/>
              </c:ext>
            </c:extLst>
          </c:dPt>
          <c:val>
            <c:numRef>
              <c:f>'PZT_H 1st Sway Frequency'!$Q$13:$AC$13</c:f>
              <c:numCache>
                <c:formatCode>0.00</c:formatCode>
                <c:ptCount val="13"/>
                <c:pt idx="4">
                  <c:v>2.0206426671759394</c:v>
                </c:pt>
                <c:pt idx="5">
                  <c:v>1.4908639356528295</c:v>
                </c:pt>
                <c:pt idx="6">
                  <c:v>1.9840361791392025</c:v>
                </c:pt>
                <c:pt idx="9">
                  <c:v>2.1407824921547487</c:v>
                </c:pt>
                <c:pt idx="10">
                  <c:v>2.2115718760879757</c:v>
                </c:pt>
                <c:pt idx="11">
                  <c:v>1.6830743845055836</c:v>
                </c:pt>
                <c:pt idx="12">
                  <c:v>2.1013426525311116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26-4A47-B670-6E1B86DD8129}"/>
            </c:ext>
          </c:extLst>
        </c:ser>
        <c:ser>
          <c:idx val="6"/>
          <c:order val="3"/>
          <c:tx>
            <c:strRef>
              <c:f>'PZT_H 1st Sway Frequency'!$P$17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'PZT_H 1st Sway Frequency'!$Q$23:$AC$23</c:f>
              <c:numCache>
                <c:formatCode>0.00</c:formatCode>
                <c:ptCount val="13"/>
                <c:pt idx="4">
                  <c:v>1.6565790839448724</c:v>
                </c:pt>
                <c:pt idx="5">
                  <c:v>1.8461758293834853</c:v>
                </c:pt>
                <c:pt idx="6">
                  <c:v>2.9096944726483471</c:v>
                </c:pt>
                <c:pt idx="8">
                  <c:v>1.7534734641248999</c:v>
                </c:pt>
                <c:pt idx="9">
                  <c:v>2.0373681097091345</c:v>
                </c:pt>
                <c:pt idx="10">
                  <c:v>2.0465980416694003</c:v>
                </c:pt>
                <c:pt idx="11">
                  <c:v>1.7270721512710092</c:v>
                </c:pt>
                <c:pt idx="12">
                  <c:v>1.6712590245606227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726-4A47-B670-6E1B86DD8129}"/>
            </c:ext>
          </c:extLst>
        </c:ser>
        <c:ser>
          <c:idx val="7"/>
          <c:order val="4"/>
          <c:tx>
            <c:strRef>
              <c:f>'PZT_H 1st Sway Frequency'!$AE$7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'PZT_H 1st Sway Frequency'!$AF$13:$AR$13</c:f>
              <c:numCache>
                <c:formatCode>0.00</c:formatCode>
                <c:ptCount val="13"/>
                <c:pt idx="0">
                  <c:v>2.1668054396137242</c:v>
                </c:pt>
                <c:pt idx="1">
                  <c:v>1.5657023613320449</c:v>
                </c:pt>
                <c:pt idx="2">
                  <c:v>1.8794307685037821</c:v>
                </c:pt>
                <c:pt idx="3">
                  <c:v>1.2188674937184409</c:v>
                </c:pt>
                <c:pt idx="4">
                  <c:v>1.2693276498316055</c:v>
                </c:pt>
                <c:pt idx="5">
                  <c:v>1.5629051153513569</c:v>
                </c:pt>
                <c:pt idx="6">
                  <c:v>1.2716186477870091</c:v>
                </c:pt>
                <c:pt idx="7">
                  <c:v>1.4248554495477497</c:v>
                </c:pt>
                <c:pt idx="8">
                  <c:v>1.4343581267575982</c:v>
                </c:pt>
                <c:pt idx="9">
                  <c:v>1.4039035201736776</c:v>
                </c:pt>
                <c:pt idx="10">
                  <c:v>1.5845722436089305</c:v>
                </c:pt>
                <c:pt idx="11">
                  <c:v>1.777083584299977</c:v>
                </c:pt>
                <c:pt idx="12">
                  <c:v>1.4442886597818709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726-4A47-B670-6E1B86DD8129}"/>
            </c:ext>
          </c:extLst>
        </c:ser>
        <c:ser>
          <c:idx val="8"/>
          <c:order val="5"/>
          <c:tx>
            <c:strRef>
              <c:f>'PZT_H 1st Sway Frequency'!$AE$17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'PZT_H 1st Sway Frequency'!$AF$23:$AR$23</c:f>
              <c:numCache>
                <c:formatCode>0.00</c:formatCode>
                <c:ptCount val="13"/>
                <c:pt idx="0">
                  <c:v>2.2546486749329278</c:v>
                </c:pt>
                <c:pt idx="1">
                  <c:v>1.7599757392552071</c:v>
                </c:pt>
                <c:pt idx="2">
                  <c:v>1.7138018431846918</c:v>
                </c:pt>
                <c:pt idx="3">
                  <c:v>1.2327391113672361</c:v>
                </c:pt>
                <c:pt idx="4">
                  <c:v>1.12099128955899</c:v>
                </c:pt>
                <c:pt idx="5">
                  <c:v>1.8392000612282522</c:v>
                </c:pt>
                <c:pt idx="6">
                  <c:v>1.8437641505372246</c:v>
                </c:pt>
                <c:pt idx="7">
                  <c:v>1.9567158851934348</c:v>
                </c:pt>
                <c:pt idx="8">
                  <c:v>1.8662663636002186</c:v>
                </c:pt>
                <c:pt idx="9">
                  <c:v>1.6917725383735898</c:v>
                </c:pt>
                <c:pt idx="10">
                  <c:v>1.7032449212074783</c:v>
                </c:pt>
                <c:pt idx="11">
                  <c:v>2.2479622210199595</c:v>
                </c:pt>
                <c:pt idx="12">
                  <c:v>2.1134401096713646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726-4A47-B670-6E1B86DD8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6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 1st Sway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'PZT_H 1st Sway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 1st Sway Gain'!$B$9:$N$9</c:f>
              <c:numCache>
                <c:formatCode>0.000</c:formatCode>
                <c:ptCount val="13"/>
                <c:pt idx="0">
                  <c:v>17.554133333333326</c:v>
                </c:pt>
                <c:pt idx="1">
                  <c:v>17.656869999999994</c:v>
                </c:pt>
                <c:pt idx="2">
                  <c:v>17.483985714285719</c:v>
                </c:pt>
                <c:pt idx="3">
                  <c:v>17.071248275862075</c:v>
                </c:pt>
                <c:pt idx="4">
                  <c:v>17.402027586206895</c:v>
                </c:pt>
                <c:pt idx="5">
                  <c:v>17.233213333333328</c:v>
                </c:pt>
                <c:pt idx="6">
                  <c:v>17.200495652173917</c:v>
                </c:pt>
                <c:pt idx="7">
                  <c:v>17.206167741935477</c:v>
                </c:pt>
                <c:pt idx="8">
                  <c:v>17.688890909090905</c:v>
                </c:pt>
                <c:pt idx="9">
                  <c:v>17.943664705882338</c:v>
                </c:pt>
                <c:pt idx="10">
                  <c:v>17.865739393939386</c:v>
                </c:pt>
                <c:pt idx="11">
                  <c:v>17.51934285714286</c:v>
                </c:pt>
                <c:pt idx="12">
                  <c:v>17.748328571428583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0A-4A14-A589-BC612AE40A0F}"/>
            </c:ext>
          </c:extLst>
        </c:ser>
        <c:ser>
          <c:idx val="1"/>
          <c:order val="1"/>
          <c:tx>
            <c:strRef>
              <c:f>'PZT_H 1st Sway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'PZT_H 1st Sway Gain'!$B$19:$N$19</c:f>
              <c:numCache>
                <c:formatCode>0.000</c:formatCode>
                <c:ptCount val="13"/>
                <c:pt idx="0">
                  <c:v>17.816927272727277</c:v>
                </c:pt>
                <c:pt idx="1">
                  <c:v>18.410514285714285</c:v>
                </c:pt>
                <c:pt idx="2">
                  <c:v>17.009400000000003</c:v>
                </c:pt>
                <c:pt idx="3">
                  <c:v>17.57881875</c:v>
                </c:pt>
                <c:pt idx="4">
                  <c:v>17.345678571428575</c:v>
                </c:pt>
                <c:pt idx="5">
                  <c:v>16.473481818181813</c:v>
                </c:pt>
                <c:pt idx="6">
                  <c:v>17.094226315789466</c:v>
                </c:pt>
                <c:pt idx="7">
                  <c:v>16.928699999999999</c:v>
                </c:pt>
                <c:pt idx="8">
                  <c:v>17.340599999999995</c:v>
                </c:pt>
                <c:pt idx="9">
                  <c:v>17.688950000000009</c:v>
                </c:pt>
                <c:pt idx="10">
                  <c:v>17.66204516129033</c:v>
                </c:pt>
                <c:pt idx="11">
                  <c:v>17.629500000000011</c:v>
                </c:pt>
                <c:pt idx="12">
                  <c:v>17.634719999999994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0A-4A14-A589-BC612AE40A0F}"/>
            </c:ext>
          </c:extLst>
        </c:ser>
        <c:ser>
          <c:idx val="5"/>
          <c:order val="2"/>
          <c:tx>
            <c:strRef>
              <c:f>'PZT_H 1st Sway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8B0A-4A14-A589-BC612AE40A0F}"/>
              </c:ext>
            </c:extLst>
          </c:dPt>
          <c:val>
            <c:numRef>
              <c:f>'PZT_H 1st Sway Gain'!$Q$9:$AC$9</c:f>
              <c:numCache>
                <c:formatCode>0.000</c:formatCode>
                <c:ptCount val="13"/>
                <c:pt idx="4">
                  <c:v>17.611416666666667</c:v>
                </c:pt>
                <c:pt idx="5">
                  <c:v>16.973600000000005</c:v>
                </c:pt>
                <c:pt idx="6">
                  <c:v>17.813846153846157</c:v>
                </c:pt>
                <c:pt idx="9">
                  <c:v>17.753413333333331</c:v>
                </c:pt>
                <c:pt idx="10">
                  <c:v>17.936428571428571</c:v>
                </c:pt>
                <c:pt idx="11">
                  <c:v>18.086555555555559</c:v>
                </c:pt>
                <c:pt idx="12">
                  <c:v>17.92001333333334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B0A-4A14-A589-BC612AE40A0F}"/>
            </c:ext>
          </c:extLst>
        </c:ser>
        <c:ser>
          <c:idx val="6"/>
          <c:order val="3"/>
          <c:tx>
            <c:strRef>
              <c:f>'PZT_H 1st Sway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'PZT_H 1st Sway Gain'!$Q$19:$AC$19</c:f>
              <c:numCache>
                <c:formatCode>0.000</c:formatCode>
                <c:ptCount val="13"/>
                <c:pt idx="4">
                  <c:v>16.591333333333331</c:v>
                </c:pt>
                <c:pt idx="5">
                  <c:v>16.682884210526318</c:v>
                </c:pt>
                <c:pt idx="6">
                  <c:v>16.800266666666666</c:v>
                </c:pt>
                <c:pt idx="8">
                  <c:v>17.232212500000003</c:v>
                </c:pt>
                <c:pt idx="9">
                  <c:v>17.640911111111105</c:v>
                </c:pt>
                <c:pt idx="10">
                  <c:v>17.571426666666671</c:v>
                </c:pt>
                <c:pt idx="11">
                  <c:v>17.115547368421048</c:v>
                </c:pt>
                <c:pt idx="12">
                  <c:v>17.126306666666668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B0A-4A14-A589-BC612AE40A0F}"/>
            </c:ext>
          </c:extLst>
        </c:ser>
        <c:ser>
          <c:idx val="7"/>
          <c:order val="4"/>
          <c:tx>
            <c:strRef>
              <c:f>'PZT_H 1st Sway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'PZT_H 1st Sway Gain'!$AF$9:$AR$9</c:f>
              <c:numCache>
                <c:formatCode>0.000</c:formatCode>
                <c:ptCount val="13"/>
                <c:pt idx="0">
                  <c:v>17.374173333333328</c:v>
                </c:pt>
                <c:pt idx="1">
                  <c:v>16.548690909090912</c:v>
                </c:pt>
                <c:pt idx="2">
                  <c:v>17.099500000000003</c:v>
                </c:pt>
                <c:pt idx="3">
                  <c:v>17.293387096774197</c:v>
                </c:pt>
                <c:pt idx="4">
                  <c:v>16.442700000000002</c:v>
                </c:pt>
                <c:pt idx="5">
                  <c:v>16.520874999999997</c:v>
                </c:pt>
                <c:pt idx="6">
                  <c:v>16.848891666666663</c:v>
                </c:pt>
                <c:pt idx="7">
                  <c:v>16.344020000000004</c:v>
                </c:pt>
                <c:pt idx="8">
                  <c:v>17.023114285714286</c:v>
                </c:pt>
                <c:pt idx="9">
                  <c:v>17.187009523809518</c:v>
                </c:pt>
                <c:pt idx="10">
                  <c:v>17.366340000000005</c:v>
                </c:pt>
                <c:pt idx="11">
                  <c:v>17.095155555555557</c:v>
                </c:pt>
                <c:pt idx="12">
                  <c:v>17.747812499999995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B0A-4A14-A589-BC612AE40A0F}"/>
            </c:ext>
          </c:extLst>
        </c:ser>
        <c:ser>
          <c:idx val="8"/>
          <c:order val="5"/>
          <c:tx>
            <c:strRef>
              <c:f>'PZT_H 1st Sway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'PZT_H 1st Sway Gain'!$AF$19:$AR$19</c:f>
              <c:numCache>
                <c:formatCode>0.000</c:formatCode>
                <c:ptCount val="13"/>
                <c:pt idx="0">
                  <c:v>18.672975000000001</c:v>
                </c:pt>
                <c:pt idx="1">
                  <c:v>18.650600000000001</c:v>
                </c:pt>
                <c:pt idx="2">
                  <c:v>18.705387499999997</c:v>
                </c:pt>
                <c:pt idx="3">
                  <c:v>18.949211764705883</c:v>
                </c:pt>
                <c:pt idx="4">
                  <c:v>18.062842857142851</c:v>
                </c:pt>
                <c:pt idx="5">
                  <c:v>17.249799999999997</c:v>
                </c:pt>
                <c:pt idx="6">
                  <c:v>17.578530434782607</c:v>
                </c:pt>
                <c:pt idx="7">
                  <c:v>17.684542857142858</c:v>
                </c:pt>
                <c:pt idx="8">
                  <c:v>17.57360952380953</c:v>
                </c:pt>
                <c:pt idx="9">
                  <c:v>17.859284210526315</c:v>
                </c:pt>
                <c:pt idx="10">
                  <c:v>18.200880000000005</c:v>
                </c:pt>
                <c:pt idx="11">
                  <c:v>17.938426666666661</c:v>
                </c:pt>
                <c:pt idx="12">
                  <c:v>18.403346666666661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B0A-4A14-A589-BC612AE40A0F}"/>
            </c:ext>
          </c:extLst>
        </c:ser>
        <c:ser>
          <c:idx val="3"/>
          <c:order val="6"/>
          <c:tx>
            <c:strRef>
              <c:f>'PZT_H 1st Sway Gain'!$A$25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 1st Sway Gain'!$B$25:$N$25</c:f>
              <c:numCache>
                <c:formatCode>General</c:formatCode>
                <c:ptCount val="13"/>
                <c:pt idx="0">
                  <c:v>24.7</c:v>
                </c:pt>
                <c:pt idx="1">
                  <c:v>24.7</c:v>
                </c:pt>
                <c:pt idx="2">
                  <c:v>24.7</c:v>
                </c:pt>
                <c:pt idx="3">
                  <c:v>24.7</c:v>
                </c:pt>
                <c:pt idx="4">
                  <c:v>24.7</c:v>
                </c:pt>
                <c:pt idx="5">
                  <c:v>24.7</c:v>
                </c:pt>
                <c:pt idx="6">
                  <c:v>24.7</c:v>
                </c:pt>
                <c:pt idx="7">
                  <c:v>24.7</c:v>
                </c:pt>
                <c:pt idx="8">
                  <c:v>24.7</c:v>
                </c:pt>
                <c:pt idx="9">
                  <c:v>24.7</c:v>
                </c:pt>
                <c:pt idx="10">
                  <c:v>24.7</c:v>
                </c:pt>
                <c:pt idx="11">
                  <c:v>24.7</c:v>
                </c:pt>
                <c:pt idx="12">
                  <c:v>24.7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B0A-4A14-A589-BC612AE40A0F}"/>
            </c:ext>
          </c:extLst>
        </c:ser>
        <c:ser>
          <c:idx val="4"/>
          <c:order val="7"/>
          <c:tx>
            <c:strRef>
              <c:f>'PZT_H 1st Sway Gain'!$A$26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 1st Sway Gain'!$B$26:$N$26</c:f>
              <c:numCache>
                <c:formatCode>General</c:formatCode>
                <c:ptCount val="13"/>
                <c:pt idx="0">
                  <c:v>11.7</c:v>
                </c:pt>
                <c:pt idx="1">
                  <c:v>11.7</c:v>
                </c:pt>
                <c:pt idx="2">
                  <c:v>11.7</c:v>
                </c:pt>
                <c:pt idx="3">
                  <c:v>11.7</c:v>
                </c:pt>
                <c:pt idx="4">
                  <c:v>11.7</c:v>
                </c:pt>
                <c:pt idx="5">
                  <c:v>11.7</c:v>
                </c:pt>
                <c:pt idx="6">
                  <c:v>11.7</c:v>
                </c:pt>
                <c:pt idx="7">
                  <c:v>11.7</c:v>
                </c:pt>
                <c:pt idx="8">
                  <c:v>11.7</c:v>
                </c:pt>
                <c:pt idx="9">
                  <c:v>11.7</c:v>
                </c:pt>
                <c:pt idx="10">
                  <c:v>11.7</c:v>
                </c:pt>
                <c:pt idx="11">
                  <c:v>11.7</c:v>
                </c:pt>
                <c:pt idx="12">
                  <c:v>11.7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B0A-4A14-A589-BC612AE40A0F}"/>
            </c:ext>
          </c:extLst>
        </c:ser>
        <c:ser>
          <c:idx val="2"/>
          <c:order val="8"/>
          <c:tx>
            <c:strRef>
              <c:f>'PZT_H 1st Sway Gain'!$A$24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'PZT_H 1st Sway Gain'!$B$24:$N$24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B0A-4A14-A589-BC612AE40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 1st Sway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'PZT_H 1st Sway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 1st Sway Gain'!$B$10:$N$10</c:f>
              <c:numCache>
                <c:formatCode>0.000</c:formatCode>
                <c:ptCount val="13"/>
                <c:pt idx="0">
                  <c:v>0.9737493012197832</c:v>
                </c:pt>
                <c:pt idx="1">
                  <c:v>0.89567102157482392</c:v>
                </c:pt>
                <c:pt idx="2">
                  <c:v>1.0784697491320563</c:v>
                </c:pt>
                <c:pt idx="3">
                  <c:v>1.1163908523242465</c:v>
                </c:pt>
                <c:pt idx="4">
                  <c:v>1.0501736360718561</c:v>
                </c:pt>
                <c:pt idx="5">
                  <c:v>1.1092144565550119</c:v>
                </c:pt>
                <c:pt idx="6">
                  <c:v>1.085821329690162</c:v>
                </c:pt>
                <c:pt idx="7">
                  <c:v>1.009207029713324</c:v>
                </c:pt>
                <c:pt idx="8">
                  <c:v>1.1125606072677838</c:v>
                </c:pt>
                <c:pt idx="9">
                  <c:v>1.3606988064749013</c:v>
                </c:pt>
                <c:pt idx="10">
                  <c:v>1.1976276850149483</c:v>
                </c:pt>
                <c:pt idx="11">
                  <c:v>1.2723038578763008</c:v>
                </c:pt>
                <c:pt idx="12">
                  <c:v>1.2975863783385457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B0-4466-9A42-510E4D100D2A}"/>
            </c:ext>
          </c:extLst>
        </c:ser>
        <c:ser>
          <c:idx val="1"/>
          <c:order val="1"/>
          <c:tx>
            <c:strRef>
              <c:f>'PZT_H 1st Sway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'PZT_H 1st Sway Gain'!$B$20:$N$20</c:f>
              <c:numCache>
                <c:formatCode>0.000</c:formatCode>
                <c:ptCount val="13"/>
                <c:pt idx="0">
                  <c:v>1.0069855193307931</c:v>
                </c:pt>
                <c:pt idx="1">
                  <c:v>1.24240024995547</c:v>
                </c:pt>
                <c:pt idx="2">
                  <c:v>0.83499098973652153</c:v>
                </c:pt>
                <c:pt idx="3">
                  <c:v>1.2573367574595142</c:v>
                </c:pt>
                <c:pt idx="4">
                  <c:v>1.5780716411410112</c:v>
                </c:pt>
                <c:pt idx="5">
                  <c:v>0.99816949647997433</c:v>
                </c:pt>
                <c:pt idx="6">
                  <c:v>1.0180769850320568</c:v>
                </c:pt>
                <c:pt idx="7">
                  <c:v>0.8729634997020671</c:v>
                </c:pt>
                <c:pt idx="8">
                  <c:v>1.0018866758971328</c:v>
                </c:pt>
                <c:pt idx="9">
                  <c:v>0.95018409433566664</c:v>
                </c:pt>
                <c:pt idx="10">
                  <c:v>1.0714671901209367</c:v>
                </c:pt>
                <c:pt idx="11">
                  <c:v>1.1234876373560441</c:v>
                </c:pt>
                <c:pt idx="12">
                  <c:v>1.6149465888481314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B0-4466-9A42-510E4D100D2A}"/>
            </c:ext>
          </c:extLst>
        </c:ser>
        <c:ser>
          <c:idx val="5"/>
          <c:order val="2"/>
          <c:tx>
            <c:strRef>
              <c:f>'PZT_H 1st Sway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40B0-4466-9A42-510E4D100D2A}"/>
              </c:ext>
            </c:extLst>
          </c:dPt>
          <c:val>
            <c:numRef>
              <c:f>'PZT_H 1st Sway Gain'!$Q$10:$AC$10</c:f>
              <c:numCache>
                <c:formatCode>0.000</c:formatCode>
                <c:ptCount val="13"/>
                <c:pt idx="4">
                  <c:v>0.95474710985962696</c:v>
                </c:pt>
                <c:pt idx="5">
                  <c:v>0.89152810494384416</c:v>
                </c:pt>
                <c:pt idx="6">
                  <c:v>0.73464885810265734</c:v>
                </c:pt>
                <c:pt idx="9">
                  <c:v>1.1962124471592572</c:v>
                </c:pt>
                <c:pt idx="10">
                  <c:v>1.1069306246858903</c:v>
                </c:pt>
                <c:pt idx="11">
                  <c:v>1.0408612154906194</c:v>
                </c:pt>
                <c:pt idx="12">
                  <c:v>1.1201420456899749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B0-4466-9A42-510E4D100D2A}"/>
            </c:ext>
          </c:extLst>
        </c:ser>
        <c:ser>
          <c:idx val="6"/>
          <c:order val="3"/>
          <c:tx>
            <c:strRef>
              <c:f>'PZT_H 1st Sway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'PZT_H 1st Sway Gain'!$Q$20:$AC$20</c:f>
              <c:numCache>
                <c:formatCode>0.000</c:formatCode>
                <c:ptCount val="13"/>
                <c:pt idx="4">
                  <c:v>0.99475253385131079</c:v>
                </c:pt>
                <c:pt idx="5">
                  <c:v>0.8893177741794237</c:v>
                </c:pt>
                <c:pt idx="6">
                  <c:v>0.95566083842294036</c:v>
                </c:pt>
                <c:pt idx="8">
                  <c:v>0.90170456996032899</c:v>
                </c:pt>
                <c:pt idx="9">
                  <c:v>1.0024536375218427</c:v>
                </c:pt>
                <c:pt idx="10">
                  <c:v>0.85567757525413324</c:v>
                </c:pt>
                <c:pt idx="11">
                  <c:v>0.94436220476901334</c:v>
                </c:pt>
                <c:pt idx="12">
                  <c:v>0.93069159076308239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B0-4466-9A42-510E4D100D2A}"/>
            </c:ext>
          </c:extLst>
        </c:ser>
        <c:ser>
          <c:idx val="7"/>
          <c:order val="4"/>
          <c:tx>
            <c:strRef>
              <c:f>'PZT_H 1st Sway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'PZT_H 1st Sway Gain'!$AF$10:$AR$10</c:f>
              <c:numCache>
                <c:formatCode>0.000</c:formatCode>
                <c:ptCount val="13"/>
                <c:pt idx="0">
                  <c:v>1.0590425733898765</c:v>
                </c:pt>
                <c:pt idx="1">
                  <c:v>0.75920633199773468</c:v>
                </c:pt>
                <c:pt idx="2">
                  <c:v>0.87472088259568836</c:v>
                </c:pt>
                <c:pt idx="3">
                  <c:v>1.2662752433970341</c:v>
                </c:pt>
                <c:pt idx="4">
                  <c:v>0.82416396879360554</c:v>
                </c:pt>
                <c:pt idx="5">
                  <c:v>0.90640573214528097</c:v>
                </c:pt>
                <c:pt idx="6">
                  <c:v>1.0953497564730645</c:v>
                </c:pt>
                <c:pt idx="7">
                  <c:v>1.1766680646153842</c:v>
                </c:pt>
                <c:pt idx="8">
                  <c:v>0.89297574385919321</c:v>
                </c:pt>
                <c:pt idx="9">
                  <c:v>1.1230101675616686</c:v>
                </c:pt>
                <c:pt idx="10">
                  <c:v>1.0681825994249701</c:v>
                </c:pt>
                <c:pt idx="11">
                  <c:v>0.91315574086280982</c:v>
                </c:pt>
                <c:pt idx="12">
                  <c:v>1.0652962634665042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B0-4466-9A42-510E4D100D2A}"/>
            </c:ext>
          </c:extLst>
        </c:ser>
        <c:ser>
          <c:idx val="8"/>
          <c:order val="5"/>
          <c:tx>
            <c:strRef>
              <c:f>'PZT_H 1st Sway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'PZT_H 1st Sway Gain'!$AF$20:$AR$20</c:f>
              <c:numCache>
                <c:formatCode>0.000</c:formatCode>
                <c:ptCount val="13"/>
                <c:pt idx="0">
                  <c:v>0.76993483161674725</c:v>
                </c:pt>
                <c:pt idx="1">
                  <c:v>0.94510447394278407</c:v>
                </c:pt>
                <c:pt idx="2">
                  <c:v>1.0192081499901424</c:v>
                </c:pt>
                <c:pt idx="3">
                  <c:v>1.0868847147666016</c:v>
                </c:pt>
                <c:pt idx="4">
                  <c:v>1.1905312982234821</c:v>
                </c:pt>
                <c:pt idx="5">
                  <c:v>1.0254915772447863</c:v>
                </c:pt>
                <c:pt idx="6">
                  <c:v>1.0063351986094573</c:v>
                </c:pt>
                <c:pt idx="7">
                  <c:v>0.9187968611448829</c:v>
                </c:pt>
                <c:pt idx="8">
                  <c:v>0.89582127655230959</c:v>
                </c:pt>
                <c:pt idx="9">
                  <c:v>0.91184652104371677</c:v>
                </c:pt>
                <c:pt idx="10">
                  <c:v>0.82231030770759661</c:v>
                </c:pt>
                <c:pt idx="11">
                  <c:v>0.82026416597458529</c:v>
                </c:pt>
                <c:pt idx="12">
                  <c:v>1.1656113636933931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0B0-4466-9A42-510E4D100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 1st Sway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'PZT_H 1st Sway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 1st Sway Gain'!$B$13:$N$13</c:f>
              <c:numCache>
                <c:formatCode>0.00</c:formatCode>
                <c:ptCount val="13"/>
                <c:pt idx="0">
                  <c:v>2.0039837516015155</c:v>
                </c:pt>
                <c:pt idx="1">
                  <c:v>2.2169114390260014</c:v>
                </c:pt>
                <c:pt idx="2">
                  <c:v>1.7877137858033336</c:v>
                </c:pt>
                <c:pt idx="3">
                  <c:v>1.6037538181421911</c:v>
                </c:pt>
                <c:pt idx="4">
                  <c:v>1.8098681939668453</c:v>
                </c:pt>
                <c:pt idx="5">
                  <c:v>1.6628023855483973</c:v>
                </c:pt>
                <c:pt idx="6">
                  <c:v>1.6885821825288936</c:v>
                </c:pt>
                <c:pt idx="7">
                  <c:v>1.8186449294087736</c:v>
                </c:pt>
                <c:pt idx="8">
                  <c:v>1.794326490310902</c:v>
                </c:pt>
                <c:pt idx="9">
                  <c:v>1.5295240641969616</c:v>
                </c:pt>
                <c:pt idx="10">
                  <c:v>1.7160979913559775</c:v>
                </c:pt>
                <c:pt idx="11">
                  <c:v>1.524620821018958</c:v>
                </c:pt>
                <c:pt idx="12">
                  <c:v>1.5537381999886535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D1-4A2B-9A6B-8A7398789EE7}"/>
            </c:ext>
          </c:extLst>
        </c:ser>
        <c:ser>
          <c:idx val="1"/>
          <c:order val="1"/>
          <c:tx>
            <c:strRef>
              <c:f>'PZT_H 1st Sway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'PZT_H 1st Sway Gain'!$B$23:$N$23</c:f>
              <c:numCache>
                <c:formatCode>0.00</c:formatCode>
                <c:ptCount val="13"/>
                <c:pt idx="0">
                  <c:v>2.024831259669742</c:v>
                </c:pt>
                <c:pt idx="1">
                  <c:v>1.6874555829897655</c:v>
                </c:pt>
                <c:pt idx="2">
                  <c:v>2.1195438295189932</c:v>
                </c:pt>
                <c:pt idx="3">
                  <c:v>1.5585373118013681</c:v>
                </c:pt>
                <c:pt idx="4">
                  <c:v>1.1925268841293999</c:v>
                </c:pt>
                <c:pt idx="5">
                  <c:v>1.5940785724987612</c:v>
                </c:pt>
                <c:pt idx="6">
                  <c:v>1.7661487932956974</c:v>
                </c:pt>
                <c:pt idx="7">
                  <c:v>1.9965325017538909</c:v>
                </c:pt>
                <c:pt idx="8">
                  <c:v>1.8766593520333883</c:v>
                </c:pt>
                <c:pt idx="9">
                  <c:v>2.1009788298576186</c:v>
                </c:pt>
                <c:pt idx="10">
                  <c:v>1.8547916403044171</c:v>
                </c:pt>
                <c:pt idx="11">
                  <c:v>1.7592538932171908</c:v>
                </c:pt>
                <c:pt idx="12">
                  <c:v>1.2249569203468131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D1-4A2B-9A6B-8A7398789EE7}"/>
            </c:ext>
          </c:extLst>
        </c:ser>
        <c:ser>
          <c:idx val="5"/>
          <c:order val="2"/>
          <c:tx>
            <c:strRef>
              <c:f>'PZT_H 1st Sway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60D1-4A2B-9A6B-8A7398789EE7}"/>
              </c:ext>
            </c:extLst>
          </c:dPt>
          <c:val>
            <c:numRef>
              <c:f>'PZT_H 1st Sway Gain'!$Q$13:$AC$13</c:f>
              <c:numCache>
                <c:formatCode>0.00</c:formatCode>
                <c:ptCount val="13"/>
                <c:pt idx="4">
                  <c:v>2.0638682242378654</c:v>
                </c:pt>
                <c:pt idx="5">
                  <c:v>1.9717456543643044</c:v>
                </c:pt>
                <c:pt idx="6">
                  <c:v>2.7740446275408805</c:v>
                </c:pt>
                <c:pt idx="9">
                  <c:v>1.6868278283145171</c:v>
                </c:pt>
                <c:pt idx="10">
                  <c:v>1.8779944085469857</c:v>
                </c:pt>
                <c:pt idx="11">
                  <c:v>2.0452792554561654</c:v>
                </c:pt>
                <c:pt idx="12">
                  <c:v>1.8509596936883703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D1-4A2B-9A6B-8A7398789EE7}"/>
            </c:ext>
          </c:extLst>
        </c:ser>
        <c:ser>
          <c:idx val="6"/>
          <c:order val="3"/>
          <c:tx>
            <c:strRef>
              <c:f>'PZT_H 1st Sway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'PZT_H 1st Sway Gain'!$Q$23:$AC$23</c:f>
              <c:numCache>
                <c:formatCode>0.00</c:formatCode>
                <c:ptCount val="13"/>
                <c:pt idx="4">
                  <c:v>1.6390452790624932</c:v>
                </c:pt>
                <c:pt idx="5">
                  <c:v>1.8676804307002042</c:v>
                </c:pt>
                <c:pt idx="6">
                  <c:v>1.7789667845910957</c:v>
                </c:pt>
                <c:pt idx="8">
                  <c:v>2.0450942523386186</c:v>
                </c:pt>
                <c:pt idx="9">
                  <c:v>1.9754566491465821</c:v>
                </c:pt>
                <c:pt idx="10">
                  <c:v>2.2872426236494037</c:v>
                </c:pt>
                <c:pt idx="11">
                  <c:v>1.9115361108526032</c:v>
                </c:pt>
                <c:pt idx="12">
                  <c:v>1.9434675319305976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0D1-4A2B-9A6B-8A7398789EE7}"/>
            </c:ext>
          </c:extLst>
        </c:ser>
        <c:ser>
          <c:idx val="7"/>
          <c:order val="4"/>
          <c:tx>
            <c:strRef>
              <c:f>'PZT_H 1st Sway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'PZT_H 1st Sway Gain'!$AF$13:$AR$13</c:f>
              <c:numCache>
                <c:formatCode>0.00</c:formatCode>
                <c:ptCount val="13"/>
                <c:pt idx="0">
                  <c:v>1.7859443601563427</c:v>
                </c:pt>
                <c:pt idx="1">
                  <c:v>2.1288419694517602</c:v>
                </c:pt>
                <c:pt idx="2">
                  <c:v>2.0576087402788685</c:v>
                </c:pt>
                <c:pt idx="3">
                  <c:v>1.4723989711664975</c:v>
                </c:pt>
                <c:pt idx="4">
                  <c:v>1.9181862588752701</c:v>
                </c:pt>
                <c:pt idx="5">
                  <c:v>1.7728907445565063</c:v>
                </c:pt>
                <c:pt idx="6">
                  <c:v>1.5668942381916038</c:v>
                </c:pt>
                <c:pt idx="7">
                  <c:v>1.315584839274671</c:v>
                </c:pt>
                <c:pt idx="8">
                  <c:v>1.9870320563278552</c:v>
                </c:pt>
                <c:pt idx="9">
                  <c:v>1.6286612779066718</c:v>
                </c:pt>
                <c:pt idx="10">
                  <c:v>1.7682182812346694</c:v>
                </c:pt>
                <c:pt idx="11">
                  <c:v>1.9694178163803175</c:v>
                </c:pt>
                <c:pt idx="12">
                  <c:v>1.892372637673656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0D1-4A2B-9A6B-8A7398789EE7}"/>
            </c:ext>
          </c:extLst>
        </c:ser>
        <c:ser>
          <c:idx val="8"/>
          <c:order val="5"/>
          <c:tx>
            <c:strRef>
              <c:f>'PZT_H 1st Sway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'PZT_H 1st Sway Gain'!$AF$23:$AR$23</c:f>
              <c:numCache>
                <c:formatCode>0.00</c:formatCode>
                <c:ptCount val="13"/>
                <c:pt idx="0">
                  <c:v>2.6093225696968632</c:v>
                </c:pt>
                <c:pt idx="1">
                  <c:v>2.1335912825112091</c:v>
                </c:pt>
                <c:pt idx="2">
                  <c:v>1.9605457105950277</c:v>
                </c:pt>
                <c:pt idx="3">
                  <c:v>1.7636915725476445</c:v>
                </c:pt>
                <c:pt idx="4">
                  <c:v>1.7815135328340448</c:v>
                </c:pt>
                <c:pt idx="5">
                  <c:v>1.8039478571863012</c:v>
                </c:pt>
                <c:pt idx="6">
                  <c:v>1.9471744083235536</c:v>
                </c:pt>
                <c:pt idx="7">
                  <c:v>2.1711519742915804</c:v>
                </c:pt>
                <c:pt idx="8">
                  <c:v>2.1855585399857582</c:v>
                </c:pt>
                <c:pt idx="9">
                  <c:v>2.2515792838602864</c:v>
                </c:pt>
                <c:pt idx="10">
                  <c:v>2.6344961421834285</c:v>
                </c:pt>
                <c:pt idx="11">
                  <c:v>2.5351290984226456</c:v>
                </c:pt>
                <c:pt idx="12">
                  <c:v>1.8006725996509285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0D1-4A2B-9A6B-8A7398789E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 G4T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'PZT_H G4T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 G4T Frequency'!$B$9:$N$9</c:f>
              <c:numCache>
                <c:formatCode>0.000</c:formatCode>
                <c:ptCount val="13"/>
                <c:pt idx="0">
                  <c:v>33870.884848484849</c:v>
                </c:pt>
                <c:pt idx="1">
                  <c:v>34064.480000000003</c:v>
                </c:pt>
                <c:pt idx="2">
                  <c:v>34073.771428571432</c:v>
                </c:pt>
                <c:pt idx="3">
                  <c:v>34150.841379310346</c:v>
                </c:pt>
                <c:pt idx="4">
                  <c:v>33964</c:v>
                </c:pt>
                <c:pt idx="5">
                  <c:v>33939.040000000001</c:v>
                </c:pt>
                <c:pt idx="6">
                  <c:v>34051.165217391303</c:v>
                </c:pt>
                <c:pt idx="7">
                  <c:v>34082.141935483873</c:v>
                </c:pt>
                <c:pt idx="8">
                  <c:v>34146.02181818182</c:v>
                </c:pt>
                <c:pt idx="9">
                  <c:v>34186.823529411762</c:v>
                </c:pt>
                <c:pt idx="10">
                  <c:v>34048.145454545454</c:v>
                </c:pt>
                <c:pt idx="11">
                  <c:v>33999.980952380953</c:v>
                </c:pt>
                <c:pt idx="12">
                  <c:v>34187.942857142858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8A-47C0-BA01-3AB99ABF6B06}"/>
            </c:ext>
          </c:extLst>
        </c:ser>
        <c:ser>
          <c:idx val="1"/>
          <c:order val="1"/>
          <c:tx>
            <c:strRef>
              <c:f>'PZT_H G4T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'PZT_H G4T Frequency'!$B$19:$N$19</c:f>
              <c:numCache>
                <c:formatCode>0.000</c:formatCode>
                <c:ptCount val="13"/>
                <c:pt idx="0">
                  <c:v>33920.678787878787</c:v>
                </c:pt>
                <c:pt idx="1">
                  <c:v>33945.685714285712</c:v>
                </c:pt>
                <c:pt idx="2">
                  <c:v>34010.171428571426</c:v>
                </c:pt>
                <c:pt idx="3">
                  <c:v>34007.5</c:v>
                </c:pt>
                <c:pt idx="4">
                  <c:v>34296.514285714286</c:v>
                </c:pt>
                <c:pt idx="5">
                  <c:v>34120.800000000003</c:v>
                </c:pt>
                <c:pt idx="6">
                  <c:v>34216.42105263158</c:v>
                </c:pt>
                <c:pt idx="7">
                  <c:v>34092.506666666668</c:v>
                </c:pt>
                <c:pt idx="8">
                  <c:v>33878.543589743589</c:v>
                </c:pt>
                <c:pt idx="9">
                  <c:v>33956.26666666667</c:v>
                </c:pt>
                <c:pt idx="10">
                  <c:v>34150.116129032256</c:v>
                </c:pt>
                <c:pt idx="11">
                  <c:v>33981.238095238092</c:v>
                </c:pt>
                <c:pt idx="12">
                  <c:v>34106.933333333334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8A-47C0-BA01-3AB99ABF6B06}"/>
            </c:ext>
          </c:extLst>
        </c:ser>
        <c:ser>
          <c:idx val="5"/>
          <c:order val="2"/>
          <c:tx>
            <c:strRef>
              <c:f>'PZT_H G4T Frequency'!$P$7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288A-47C0-BA01-3AB99ABF6B06}"/>
              </c:ext>
            </c:extLst>
          </c:dPt>
          <c:val>
            <c:numRef>
              <c:f>'PZT_H G4T Frequency'!$Q$9:$AC$9</c:f>
              <c:numCache>
                <c:formatCode>0.000</c:formatCode>
                <c:ptCount val="13"/>
                <c:pt idx="4">
                  <c:v>34057.866666666669</c:v>
                </c:pt>
                <c:pt idx="5">
                  <c:v>34355.623529411765</c:v>
                </c:pt>
                <c:pt idx="6">
                  <c:v>34288.676923076921</c:v>
                </c:pt>
                <c:pt idx="9">
                  <c:v>33879.360000000001</c:v>
                </c:pt>
                <c:pt idx="10">
                  <c:v>33818.62857142857</c:v>
                </c:pt>
                <c:pt idx="11">
                  <c:v>33738.933333333334</c:v>
                </c:pt>
                <c:pt idx="12">
                  <c:v>33833.120000000003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88A-47C0-BA01-3AB99ABF6B06}"/>
            </c:ext>
          </c:extLst>
        </c:ser>
        <c:ser>
          <c:idx val="6"/>
          <c:order val="3"/>
          <c:tx>
            <c:strRef>
              <c:f>'PZT_H G4T Frequency'!$P$17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'PZT_H G4T Frequency'!$Q$19:$AC$19</c:f>
              <c:numCache>
                <c:formatCode>0.000</c:formatCode>
                <c:ptCount val="13"/>
                <c:pt idx="4">
                  <c:v>34084</c:v>
                </c:pt>
                <c:pt idx="5">
                  <c:v>34026.27368421053</c:v>
                </c:pt>
                <c:pt idx="6">
                  <c:v>33913.866666666669</c:v>
                </c:pt>
                <c:pt idx="8">
                  <c:v>33923.599999999999</c:v>
                </c:pt>
                <c:pt idx="9">
                  <c:v>33908.311111111114</c:v>
                </c:pt>
                <c:pt idx="10">
                  <c:v>34043.73333333333</c:v>
                </c:pt>
                <c:pt idx="11">
                  <c:v>33846.73684210526</c:v>
                </c:pt>
                <c:pt idx="12">
                  <c:v>33762.400000000001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88A-47C0-BA01-3AB99ABF6B06}"/>
            </c:ext>
          </c:extLst>
        </c:ser>
        <c:ser>
          <c:idx val="7"/>
          <c:order val="4"/>
          <c:tx>
            <c:strRef>
              <c:f>'PZT_H G4T Frequency'!$AE$7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'PZT_H G4T Frequency'!$AF$9:$AR$9</c:f>
              <c:numCache>
                <c:formatCode>0.000</c:formatCode>
                <c:ptCount val="13"/>
                <c:pt idx="0">
                  <c:v>34101.120000000003</c:v>
                </c:pt>
                <c:pt idx="1">
                  <c:v>34347.345454545452</c:v>
                </c:pt>
                <c:pt idx="2">
                  <c:v>34152.400000000001</c:v>
                </c:pt>
                <c:pt idx="3">
                  <c:v>34080.696774193551</c:v>
                </c:pt>
                <c:pt idx="4">
                  <c:v>33852.73333333333</c:v>
                </c:pt>
                <c:pt idx="5">
                  <c:v>33892.699999999997</c:v>
                </c:pt>
                <c:pt idx="6">
                  <c:v>34258.333333333336</c:v>
                </c:pt>
                <c:pt idx="7">
                  <c:v>34160.480000000003</c:v>
                </c:pt>
                <c:pt idx="8">
                  <c:v>34121.028571428571</c:v>
                </c:pt>
                <c:pt idx="9">
                  <c:v>34157.790476190479</c:v>
                </c:pt>
                <c:pt idx="10">
                  <c:v>34142.559999999998</c:v>
                </c:pt>
                <c:pt idx="11">
                  <c:v>34090.222222222219</c:v>
                </c:pt>
                <c:pt idx="12">
                  <c:v>34065.599999999999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88A-47C0-BA01-3AB99ABF6B06}"/>
            </c:ext>
          </c:extLst>
        </c:ser>
        <c:ser>
          <c:idx val="8"/>
          <c:order val="5"/>
          <c:tx>
            <c:strRef>
              <c:f>'PZT_H G4T Frequency'!$AE$17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'PZT_H G4T Frequency'!$AF$19:$AR$19</c:f>
              <c:numCache>
                <c:formatCode>0.000</c:formatCode>
                <c:ptCount val="13"/>
                <c:pt idx="0">
                  <c:v>33797.4</c:v>
                </c:pt>
                <c:pt idx="1">
                  <c:v>33645.963636363638</c:v>
                </c:pt>
                <c:pt idx="2">
                  <c:v>33822.550000000003</c:v>
                </c:pt>
                <c:pt idx="3">
                  <c:v>33524.094117647059</c:v>
                </c:pt>
                <c:pt idx="4">
                  <c:v>33741.37142857143</c:v>
                </c:pt>
                <c:pt idx="5">
                  <c:v>33846.953846153847</c:v>
                </c:pt>
                <c:pt idx="6">
                  <c:v>33779.860869565215</c:v>
                </c:pt>
                <c:pt idx="7">
                  <c:v>33744.742857142854</c:v>
                </c:pt>
                <c:pt idx="8">
                  <c:v>33699.352380952383</c:v>
                </c:pt>
                <c:pt idx="9">
                  <c:v>33867.284210526319</c:v>
                </c:pt>
                <c:pt idx="10">
                  <c:v>33943.626666666663</c:v>
                </c:pt>
                <c:pt idx="11">
                  <c:v>33802.826666666668</c:v>
                </c:pt>
                <c:pt idx="12">
                  <c:v>33751.41333333333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88A-47C0-BA01-3AB99ABF6B06}"/>
            </c:ext>
          </c:extLst>
        </c:ser>
        <c:ser>
          <c:idx val="3"/>
          <c:order val="6"/>
          <c:tx>
            <c:strRef>
              <c:f>'PZT_H G4T Frequency'!$A$25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 G4T Frequency'!$B$25:$N$25</c:f>
              <c:numCache>
                <c:formatCode>General</c:formatCode>
                <c:ptCount val="13"/>
                <c:pt idx="0">
                  <c:v>37372</c:v>
                </c:pt>
                <c:pt idx="1">
                  <c:v>37372</c:v>
                </c:pt>
                <c:pt idx="2">
                  <c:v>37372</c:v>
                </c:pt>
                <c:pt idx="3">
                  <c:v>37372</c:v>
                </c:pt>
                <c:pt idx="4">
                  <c:v>37372</c:v>
                </c:pt>
                <c:pt idx="5">
                  <c:v>37372</c:v>
                </c:pt>
                <c:pt idx="6">
                  <c:v>37372</c:v>
                </c:pt>
                <c:pt idx="7">
                  <c:v>37372</c:v>
                </c:pt>
                <c:pt idx="8">
                  <c:v>37372</c:v>
                </c:pt>
                <c:pt idx="9">
                  <c:v>37372</c:v>
                </c:pt>
                <c:pt idx="10">
                  <c:v>37372</c:v>
                </c:pt>
                <c:pt idx="11">
                  <c:v>37372</c:v>
                </c:pt>
                <c:pt idx="12">
                  <c:v>37372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88A-47C0-BA01-3AB99ABF6B06}"/>
            </c:ext>
          </c:extLst>
        </c:ser>
        <c:ser>
          <c:idx val="4"/>
          <c:order val="7"/>
          <c:tx>
            <c:strRef>
              <c:f>'PZT_H G4T Frequency'!$A$26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 G4T Frequency'!$B$26:$N$26</c:f>
              <c:numCache>
                <c:formatCode>General</c:formatCode>
                <c:ptCount val="13"/>
                <c:pt idx="0">
                  <c:v>32540</c:v>
                </c:pt>
                <c:pt idx="1">
                  <c:v>32540</c:v>
                </c:pt>
                <c:pt idx="2">
                  <c:v>32540</c:v>
                </c:pt>
                <c:pt idx="3">
                  <c:v>32540</c:v>
                </c:pt>
                <c:pt idx="4">
                  <c:v>32540</c:v>
                </c:pt>
                <c:pt idx="5">
                  <c:v>32540</c:v>
                </c:pt>
                <c:pt idx="6">
                  <c:v>32540</c:v>
                </c:pt>
                <c:pt idx="7">
                  <c:v>32540</c:v>
                </c:pt>
                <c:pt idx="8">
                  <c:v>32540</c:v>
                </c:pt>
                <c:pt idx="9">
                  <c:v>32540</c:v>
                </c:pt>
                <c:pt idx="10">
                  <c:v>32540</c:v>
                </c:pt>
                <c:pt idx="11">
                  <c:v>32540</c:v>
                </c:pt>
                <c:pt idx="12">
                  <c:v>32540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88A-47C0-BA01-3AB99ABF6B06}"/>
            </c:ext>
          </c:extLst>
        </c:ser>
        <c:ser>
          <c:idx val="2"/>
          <c:order val="8"/>
          <c:tx>
            <c:strRef>
              <c:f>'PZT_H G4T Frequency'!$A$24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'PZT_H G4T Frequency'!$B$24:$N$24</c:f>
              <c:numCache>
                <c:formatCode>General</c:formatCode>
                <c:ptCount val="13"/>
                <c:pt idx="0">
                  <c:v>34265</c:v>
                </c:pt>
                <c:pt idx="1">
                  <c:v>34265</c:v>
                </c:pt>
                <c:pt idx="2">
                  <c:v>34265</c:v>
                </c:pt>
                <c:pt idx="3">
                  <c:v>34265</c:v>
                </c:pt>
                <c:pt idx="4">
                  <c:v>34265</c:v>
                </c:pt>
                <c:pt idx="5">
                  <c:v>34265</c:v>
                </c:pt>
                <c:pt idx="6">
                  <c:v>34265</c:v>
                </c:pt>
                <c:pt idx="7">
                  <c:v>34265</c:v>
                </c:pt>
                <c:pt idx="8">
                  <c:v>34265</c:v>
                </c:pt>
                <c:pt idx="9">
                  <c:v>34265</c:v>
                </c:pt>
                <c:pt idx="10">
                  <c:v>34265</c:v>
                </c:pt>
                <c:pt idx="11">
                  <c:v>34265</c:v>
                </c:pt>
                <c:pt idx="12">
                  <c:v>34265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88A-47C0-BA01-3AB99ABF6B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320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 G4T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'PZT_H G4T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 G4T Frequency'!$B$10:$N$10</c:f>
              <c:numCache>
                <c:formatCode>0.000</c:formatCode>
                <c:ptCount val="13"/>
                <c:pt idx="0">
                  <c:v>511.66101352051083</c:v>
                </c:pt>
                <c:pt idx="1">
                  <c:v>411.85239289744771</c:v>
                </c:pt>
                <c:pt idx="2">
                  <c:v>627.52576415561589</c:v>
                </c:pt>
                <c:pt idx="3">
                  <c:v>590.531383537343</c:v>
                </c:pt>
                <c:pt idx="4">
                  <c:v>617.92664073766343</c:v>
                </c:pt>
                <c:pt idx="5">
                  <c:v>407.9914360521455</c:v>
                </c:pt>
                <c:pt idx="6">
                  <c:v>562.66752436292268</c:v>
                </c:pt>
                <c:pt idx="7">
                  <c:v>495.22232235095328</c:v>
                </c:pt>
                <c:pt idx="8">
                  <c:v>432.40226890011451</c:v>
                </c:pt>
                <c:pt idx="9">
                  <c:v>491.53355424228079</c:v>
                </c:pt>
                <c:pt idx="10">
                  <c:v>485.01202216109886</c:v>
                </c:pt>
                <c:pt idx="11">
                  <c:v>510.97407645837154</c:v>
                </c:pt>
                <c:pt idx="12">
                  <c:v>470.31010390327032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99-4A5B-8947-AEF925F994F0}"/>
            </c:ext>
          </c:extLst>
        </c:ser>
        <c:ser>
          <c:idx val="1"/>
          <c:order val="1"/>
          <c:tx>
            <c:strRef>
              <c:f>'PZT_H G4T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'PZT_H G4T Frequency'!$B$20:$N$20</c:f>
              <c:numCache>
                <c:formatCode>0.000</c:formatCode>
                <c:ptCount val="13"/>
                <c:pt idx="0">
                  <c:v>645.26441912125267</c:v>
                </c:pt>
                <c:pt idx="1">
                  <c:v>662.06827752958907</c:v>
                </c:pt>
                <c:pt idx="2">
                  <c:v>501.89695952774343</c:v>
                </c:pt>
                <c:pt idx="3">
                  <c:v>582.93186544263267</c:v>
                </c:pt>
                <c:pt idx="4">
                  <c:v>509.5995534048489</c:v>
                </c:pt>
                <c:pt idx="5">
                  <c:v>522.78907634783661</c:v>
                </c:pt>
                <c:pt idx="6">
                  <c:v>546.66588422219218</c:v>
                </c:pt>
                <c:pt idx="7">
                  <c:v>491.55647530231266</c:v>
                </c:pt>
                <c:pt idx="8">
                  <c:v>690.77259293634097</c:v>
                </c:pt>
                <c:pt idx="9">
                  <c:v>581.69032825793715</c:v>
                </c:pt>
                <c:pt idx="10">
                  <c:v>427.06958213494732</c:v>
                </c:pt>
                <c:pt idx="11">
                  <c:v>537.1997485420809</c:v>
                </c:pt>
                <c:pt idx="12">
                  <c:v>492.57677038240234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99-4A5B-8947-AEF925F994F0}"/>
            </c:ext>
          </c:extLst>
        </c:ser>
        <c:ser>
          <c:idx val="5"/>
          <c:order val="2"/>
          <c:tx>
            <c:strRef>
              <c:f>'PZT_H G4T Frequency'!$P$7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2399-4A5B-8947-AEF925F994F0}"/>
              </c:ext>
            </c:extLst>
          </c:dPt>
          <c:val>
            <c:numRef>
              <c:f>'PZT_H G4T Frequency'!$Q$10:$AC$10</c:f>
              <c:numCache>
                <c:formatCode>0.000</c:formatCode>
                <c:ptCount val="13"/>
                <c:pt idx="4">
                  <c:v>343.25616597553801</c:v>
                </c:pt>
                <c:pt idx="5">
                  <c:v>524.8733628779645</c:v>
                </c:pt>
                <c:pt idx="6">
                  <c:v>390.83216937118254</c:v>
                </c:pt>
                <c:pt idx="9">
                  <c:v>659.57989578133652</c:v>
                </c:pt>
                <c:pt idx="10">
                  <c:v>405.41030107203869</c:v>
                </c:pt>
                <c:pt idx="11">
                  <c:v>413.1052264131834</c:v>
                </c:pt>
                <c:pt idx="12">
                  <c:v>564.33440728281232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99-4A5B-8947-AEF925F994F0}"/>
            </c:ext>
          </c:extLst>
        </c:ser>
        <c:ser>
          <c:idx val="6"/>
          <c:order val="3"/>
          <c:tx>
            <c:strRef>
              <c:f>'PZT_H G4T Frequency'!$P$17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'PZT_H G4T Frequency'!$Q$20:$AC$20</c:f>
              <c:numCache>
                <c:formatCode>0.000</c:formatCode>
                <c:ptCount val="13"/>
                <c:pt idx="4">
                  <c:v>561.94988715692045</c:v>
                </c:pt>
                <c:pt idx="5">
                  <c:v>458.93332483111027</c:v>
                </c:pt>
                <c:pt idx="6">
                  <c:v>353.34116792751581</c:v>
                </c:pt>
                <c:pt idx="8">
                  <c:v>343.18986146542579</c:v>
                </c:pt>
                <c:pt idx="9">
                  <c:v>494.97764435829004</c:v>
                </c:pt>
                <c:pt idx="10">
                  <c:v>469.40944305076056</c:v>
                </c:pt>
                <c:pt idx="11">
                  <c:v>406.41421618538567</c:v>
                </c:pt>
                <c:pt idx="12">
                  <c:v>458.89455893071585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399-4A5B-8947-AEF925F994F0}"/>
            </c:ext>
          </c:extLst>
        </c:ser>
        <c:ser>
          <c:idx val="7"/>
          <c:order val="4"/>
          <c:tx>
            <c:strRef>
              <c:f>'PZT_H G4T Frequency'!$AE$7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'PZT_H G4T Frequency'!$AF$10:$AR$10</c:f>
              <c:numCache>
                <c:formatCode>0.000</c:formatCode>
                <c:ptCount val="13"/>
                <c:pt idx="0">
                  <c:v>721.11851857918452</c:v>
                </c:pt>
                <c:pt idx="1">
                  <c:v>426.24407102129675</c:v>
                </c:pt>
                <c:pt idx="2">
                  <c:v>457.22588531718276</c:v>
                </c:pt>
                <c:pt idx="3">
                  <c:v>742.96900334037559</c:v>
                </c:pt>
                <c:pt idx="4">
                  <c:v>553.69011300811383</c:v>
                </c:pt>
                <c:pt idx="5">
                  <c:v>573.82845758482324</c:v>
                </c:pt>
                <c:pt idx="6">
                  <c:v>499.5144084585578</c:v>
                </c:pt>
                <c:pt idx="7">
                  <c:v>548.82889196275119</c:v>
                </c:pt>
                <c:pt idx="8">
                  <c:v>582.76688269018825</c:v>
                </c:pt>
                <c:pt idx="9">
                  <c:v>466.72607052576848</c:v>
                </c:pt>
                <c:pt idx="10">
                  <c:v>402.95217521463297</c:v>
                </c:pt>
                <c:pt idx="11">
                  <c:v>543.03896096994117</c:v>
                </c:pt>
                <c:pt idx="12">
                  <c:v>645.52099653072901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399-4A5B-8947-AEF925F994F0}"/>
            </c:ext>
          </c:extLst>
        </c:ser>
        <c:ser>
          <c:idx val="8"/>
          <c:order val="5"/>
          <c:tx>
            <c:strRef>
              <c:f>'PZT_H G4T Frequency'!$AE$17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'PZT_H G4T Frequency'!$AF$20:$AR$20</c:f>
              <c:numCache>
                <c:formatCode>0.000</c:formatCode>
                <c:ptCount val="13"/>
                <c:pt idx="0">
                  <c:v>1080.8868557516596</c:v>
                </c:pt>
                <c:pt idx="1">
                  <c:v>921.64743728456085</c:v>
                </c:pt>
                <c:pt idx="2">
                  <c:v>578.79639191268211</c:v>
                </c:pt>
                <c:pt idx="3">
                  <c:v>469.59921167719506</c:v>
                </c:pt>
                <c:pt idx="4">
                  <c:v>430.34998131546303</c:v>
                </c:pt>
                <c:pt idx="5">
                  <c:v>599.50866420889918</c:v>
                </c:pt>
                <c:pt idx="6">
                  <c:v>545.65973085470569</c:v>
                </c:pt>
                <c:pt idx="7">
                  <c:v>630.06171047462578</c:v>
                </c:pt>
                <c:pt idx="8">
                  <c:v>703.65990994547121</c:v>
                </c:pt>
                <c:pt idx="9">
                  <c:v>541.81506743651153</c:v>
                </c:pt>
                <c:pt idx="10">
                  <c:v>633.40253998358526</c:v>
                </c:pt>
                <c:pt idx="11">
                  <c:v>652.53328326282769</c:v>
                </c:pt>
                <c:pt idx="12">
                  <c:v>850.5076877059056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399-4A5B-8947-AEF925F99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20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  <c:majorUnit val="40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 G4T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'PZT_H G4T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 G4T Frequency'!$B$13:$N$13</c:f>
              <c:numCache>
                <c:formatCode>0.00</c:formatCode>
                <c:ptCount val="13"/>
                <c:pt idx="0">
                  <c:v>0.86703553936203803</c:v>
                </c:pt>
                <c:pt idx="1">
                  <c:v>1.2338401057354891</c:v>
                </c:pt>
                <c:pt idx="2">
                  <c:v>0.81471896782609354</c:v>
                </c:pt>
                <c:pt idx="3">
                  <c:v>0.90926094938496627</c:v>
                </c:pt>
                <c:pt idx="4">
                  <c:v>0.76816022384149518</c:v>
                </c:pt>
                <c:pt idx="5">
                  <c:v>1.1430305282365365</c:v>
                </c:pt>
                <c:pt idx="6">
                  <c:v>0.89523869304660952</c:v>
                </c:pt>
                <c:pt idx="7">
                  <c:v>1.03801320866886</c:v>
                </c:pt>
                <c:pt idx="8">
                  <c:v>1.2380615102282708</c:v>
                </c:pt>
                <c:pt idx="9">
                  <c:v>1.1167928857202898</c:v>
                </c:pt>
                <c:pt idx="10">
                  <c:v>1.0365003928669061</c:v>
                </c:pt>
                <c:pt idx="11">
                  <c:v>0.95241684437970742</c:v>
                </c:pt>
                <c:pt idx="12">
                  <c:v>1.16798316930751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D6-462B-B4AB-D104D1F58D32}"/>
            </c:ext>
          </c:extLst>
        </c:ser>
        <c:ser>
          <c:idx val="1"/>
          <c:order val="1"/>
          <c:tx>
            <c:strRef>
              <c:f>'PZT_H G4T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'PZT_H G4T Frequency'!$B$23:$N$23</c:f>
              <c:numCache>
                <c:formatCode>0.00</c:formatCode>
                <c:ptCount val="13"/>
                <c:pt idx="0">
                  <c:v>0.71323669644301357</c:v>
                </c:pt>
                <c:pt idx="1">
                  <c:v>0.70772444574791304</c:v>
                </c:pt>
                <c:pt idx="2">
                  <c:v>0.97640986571876831</c:v>
                </c:pt>
                <c:pt idx="3">
                  <c:v>0.83914895661988198</c:v>
                </c:pt>
                <c:pt idx="4">
                  <c:v>1.1489506966651724</c:v>
                </c:pt>
                <c:pt idx="5">
                  <c:v>1.0079272065408276</c:v>
                </c:pt>
                <c:pt idx="6">
                  <c:v>1.0222094220109281</c:v>
                </c:pt>
                <c:pt idx="7">
                  <c:v>1.0527828402706996</c:v>
                </c:pt>
                <c:pt idx="8">
                  <c:v>0.64591618304450416</c:v>
                </c:pt>
                <c:pt idx="9">
                  <c:v>0.81158112135492322</c:v>
                </c:pt>
                <c:pt idx="10">
                  <c:v>1.2567164668133513</c:v>
                </c:pt>
                <c:pt idx="11">
                  <c:v>0.89429062414213822</c:v>
                </c:pt>
                <c:pt idx="12">
                  <c:v>1.0603648862808237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D6-462B-B4AB-D104D1F58D32}"/>
            </c:ext>
          </c:extLst>
        </c:ser>
        <c:ser>
          <c:idx val="5"/>
          <c:order val="2"/>
          <c:tx>
            <c:strRef>
              <c:f>'PZT_H G4T Frequency'!$P$7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3DD6-462B-B4AB-D104D1F58D32}"/>
              </c:ext>
            </c:extLst>
          </c:dPt>
          <c:val>
            <c:numRef>
              <c:f>'PZT_H G4T Frequency'!$Q$13:$AC$13</c:f>
              <c:numCache>
                <c:formatCode>0.00</c:formatCode>
                <c:ptCount val="13"/>
                <c:pt idx="4">
                  <c:v>1.4739882504881583</c:v>
                </c:pt>
                <c:pt idx="5">
                  <c:v>1.1530549765734039</c:v>
                </c:pt>
                <c:pt idx="6">
                  <c:v>1.4914133312775495</c:v>
                </c:pt>
                <c:pt idx="9">
                  <c:v>0.67687529014883963</c:v>
                </c:pt>
                <c:pt idx="10">
                  <c:v>1.0513041298716004</c:v>
                </c:pt>
                <c:pt idx="11">
                  <c:v>0.96741560961207662</c:v>
                </c:pt>
                <c:pt idx="12">
                  <c:v>0.76380244485782012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D6-462B-B4AB-D104D1F58D32}"/>
            </c:ext>
          </c:extLst>
        </c:ser>
        <c:ser>
          <c:idx val="6"/>
          <c:order val="3"/>
          <c:tx>
            <c:strRef>
              <c:f>'PZT_H G4T Frequency'!$P$17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'PZT_H G4T Frequency'!$Q$23:$AC$23</c:f>
              <c:numCache>
                <c:formatCode>0.00</c:formatCode>
                <c:ptCount val="13"/>
                <c:pt idx="4">
                  <c:v>0.91585865293171542</c:v>
                </c:pt>
                <c:pt idx="5">
                  <c:v>1.0795131549573753</c:v>
                </c:pt>
                <c:pt idx="6">
                  <c:v>1.29607189063659</c:v>
                </c:pt>
                <c:pt idx="8">
                  <c:v>1.3438625431143818</c:v>
                </c:pt>
                <c:pt idx="9">
                  <c:v>0.92146323960755194</c:v>
                </c:pt>
                <c:pt idx="10">
                  <c:v>1.0678192607008126</c:v>
                </c:pt>
                <c:pt idx="11">
                  <c:v>1.0717610999358613</c:v>
                </c:pt>
                <c:pt idx="12">
                  <c:v>0.88793091732470664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D6-462B-B4AB-D104D1F58D32}"/>
            </c:ext>
          </c:extLst>
        </c:ser>
        <c:ser>
          <c:idx val="7"/>
          <c:order val="4"/>
          <c:tx>
            <c:strRef>
              <c:f>'PZT_H G4T Frequency'!$AE$7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'PZT_H G4T Frequency'!$AF$13:$AR$13</c:f>
              <c:numCache>
                <c:formatCode>0.00</c:formatCode>
                <c:ptCount val="13"/>
                <c:pt idx="0">
                  <c:v>0.721619705951558</c:v>
                </c:pt>
                <c:pt idx="1">
                  <c:v>1.413388539117963</c:v>
                </c:pt>
                <c:pt idx="2">
                  <c:v>1.175494835105017</c:v>
                </c:pt>
                <c:pt idx="3">
                  <c:v>0.69123420908391686</c:v>
                </c:pt>
                <c:pt idx="4">
                  <c:v>0.79029364530365798</c:v>
                </c:pt>
                <c:pt idx="5">
                  <c:v>0.78577490195900068</c:v>
                </c:pt>
                <c:pt idx="6">
                  <c:v>1.1466691812660676</c:v>
                </c:pt>
                <c:pt idx="7">
                  <c:v>0.98420474561434268</c:v>
                </c:pt>
                <c:pt idx="8">
                  <c:v>0.90432304831174415</c:v>
                </c:pt>
                <c:pt idx="9">
                  <c:v>1.1554175481476983</c:v>
                </c:pt>
                <c:pt idx="10">
                  <c:v>1.3256825487593675</c:v>
                </c:pt>
                <c:pt idx="11">
                  <c:v>0.95157212995872464</c:v>
                </c:pt>
                <c:pt idx="12">
                  <c:v>0.78778744001570977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D6-462B-B4AB-D104D1F58D32}"/>
            </c:ext>
          </c:extLst>
        </c:ser>
        <c:ser>
          <c:idx val="8"/>
          <c:order val="5"/>
          <c:tx>
            <c:strRef>
              <c:f>'PZT_H G4T Frequency'!$AE$17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'PZT_H G4T Frequency'!$AF$23:$AR$23</c:f>
              <c:numCache>
                <c:formatCode>0.00</c:formatCode>
                <c:ptCount val="13"/>
                <c:pt idx="0">
                  <c:v>0.38776799912314996</c:v>
                </c:pt>
                <c:pt idx="1">
                  <c:v>0.39999519397646099</c:v>
                </c:pt>
                <c:pt idx="2">
                  <c:v>0.73863049708016026</c:v>
                </c:pt>
                <c:pt idx="3">
                  <c:v>0.69853475983794888</c:v>
                </c:pt>
                <c:pt idx="4">
                  <c:v>0.9305383065965398</c:v>
                </c:pt>
                <c:pt idx="5">
                  <c:v>0.72668054368515234</c:v>
                </c:pt>
                <c:pt idx="6">
                  <c:v>0.75740783706794235</c:v>
                </c:pt>
                <c:pt idx="7">
                  <c:v>0.63736765098523451</c:v>
                </c:pt>
                <c:pt idx="8">
                  <c:v>0.54920109585430499</c:v>
                </c:pt>
                <c:pt idx="9">
                  <c:v>0.81656656812572348</c:v>
                </c:pt>
                <c:pt idx="10">
                  <c:v>0.73867016000232577</c:v>
                </c:pt>
                <c:pt idx="11">
                  <c:v>0.64508927440054464</c:v>
                </c:pt>
                <c:pt idx="12">
                  <c:v>0.47478047556940328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D6-462B-B4AB-D104D1F58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 G4T Delta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'PZT_H G4T Delta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 G4T Delta Gain'!$B$9:$N$9</c:f>
              <c:numCache>
                <c:formatCode>0.000</c:formatCode>
                <c:ptCount val="13"/>
                <c:pt idx="0">
                  <c:v>7.3601454545454548</c:v>
                </c:pt>
                <c:pt idx="1">
                  <c:v>6.7125600000000007</c:v>
                </c:pt>
                <c:pt idx="2">
                  <c:v>5.8261142857142882</c:v>
                </c:pt>
                <c:pt idx="3">
                  <c:v>5.0125103448275867</c:v>
                </c:pt>
                <c:pt idx="4">
                  <c:v>5.4233724137931043</c:v>
                </c:pt>
                <c:pt idx="5">
                  <c:v>6.0371600000000001</c:v>
                </c:pt>
                <c:pt idx="6">
                  <c:v>5.3705275362318847</c:v>
                </c:pt>
                <c:pt idx="7">
                  <c:v>6.4018774193548396</c:v>
                </c:pt>
                <c:pt idx="8">
                  <c:v>6.1548654545454573</c:v>
                </c:pt>
                <c:pt idx="9">
                  <c:v>6.016752941176474</c:v>
                </c:pt>
                <c:pt idx="10">
                  <c:v>6.334460606060607</c:v>
                </c:pt>
                <c:pt idx="11">
                  <c:v>6.2820904761904774</c:v>
                </c:pt>
                <c:pt idx="12">
                  <c:v>6.386214285714285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E8-435F-A548-7BEFC52229AA}"/>
            </c:ext>
          </c:extLst>
        </c:ser>
        <c:ser>
          <c:idx val="1"/>
          <c:order val="1"/>
          <c:tx>
            <c:strRef>
              <c:f>'PZT_H G4T Delta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'PZT_H G4T Delta Gain'!$B$19:$N$19</c:f>
              <c:numCache>
                <c:formatCode>0.000</c:formatCode>
                <c:ptCount val="13"/>
                <c:pt idx="0">
                  <c:v>6.2023939393939411</c:v>
                </c:pt>
                <c:pt idx="1">
                  <c:v>5.9977214285714284</c:v>
                </c:pt>
                <c:pt idx="2">
                  <c:v>5.075342857142858</c:v>
                </c:pt>
                <c:pt idx="3">
                  <c:v>5.5676187500000021</c:v>
                </c:pt>
                <c:pt idx="4">
                  <c:v>5.4757785714285712</c:v>
                </c:pt>
                <c:pt idx="5">
                  <c:v>5.636718181818182</c:v>
                </c:pt>
                <c:pt idx="6">
                  <c:v>5.5187999999999979</c:v>
                </c:pt>
                <c:pt idx="7">
                  <c:v>5.9743866666666667</c:v>
                </c:pt>
                <c:pt idx="8">
                  <c:v>6.5906512820512804</c:v>
                </c:pt>
                <c:pt idx="9">
                  <c:v>5.9556722222222218</c:v>
                </c:pt>
                <c:pt idx="10">
                  <c:v>6.0699548387096778</c:v>
                </c:pt>
                <c:pt idx="11">
                  <c:v>6.3431476190476177</c:v>
                </c:pt>
                <c:pt idx="12">
                  <c:v>6.6288799999999988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E8-435F-A548-7BEFC52229AA}"/>
            </c:ext>
          </c:extLst>
        </c:ser>
        <c:ser>
          <c:idx val="5"/>
          <c:order val="2"/>
          <c:tx>
            <c:strRef>
              <c:f>'PZT_H G4T Delta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EBE8-435F-A548-7BEFC52229AA}"/>
              </c:ext>
            </c:extLst>
          </c:dPt>
          <c:val>
            <c:numRef>
              <c:f>'PZT_H G4T Delta Gain'!$Q$9:$AC$9</c:f>
              <c:numCache>
                <c:formatCode>0.000</c:formatCode>
                <c:ptCount val="13"/>
                <c:pt idx="4">
                  <c:v>5.4092333333333347</c:v>
                </c:pt>
                <c:pt idx="5">
                  <c:v>4.5930941176470599</c:v>
                </c:pt>
                <c:pt idx="6">
                  <c:v>5.3819230769230781</c:v>
                </c:pt>
                <c:pt idx="9">
                  <c:v>6.5460933333333342</c:v>
                </c:pt>
                <c:pt idx="10">
                  <c:v>7.2702571428571403</c:v>
                </c:pt>
                <c:pt idx="11">
                  <c:v>6.9757555555555557</c:v>
                </c:pt>
                <c:pt idx="12">
                  <c:v>6.8248800000000012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E8-435F-A548-7BEFC52229AA}"/>
            </c:ext>
          </c:extLst>
        </c:ser>
        <c:ser>
          <c:idx val="6"/>
          <c:order val="3"/>
          <c:tx>
            <c:strRef>
              <c:f>'PZT_H G4T Delta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'PZT_H G4T Delta Gain'!$Q$19:$AC$19</c:f>
              <c:numCache>
                <c:formatCode>0.000</c:formatCode>
                <c:ptCount val="13"/>
                <c:pt idx="4">
                  <c:v>5.66364</c:v>
                </c:pt>
                <c:pt idx="5">
                  <c:v>6.5027578947368401</c:v>
                </c:pt>
                <c:pt idx="6">
                  <c:v>7.737466666666668</c:v>
                </c:pt>
                <c:pt idx="8">
                  <c:v>5.5535749999999995</c:v>
                </c:pt>
                <c:pt idx="9">
                  <c:v>5.3392888888888894</c:v>
                </c:pt>
                <c:pt idx="10">
                  <c:v>4.6596000000000002</c:v>
                </c:pt>
                <c:pt idx="11">
                  <c:v>5.0229789473684203</c:v>
                </c:pt>
                <c:pt idx="12">
                  <c:v>6.2529066666666679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BE8-435F-A548-7BEFC52229AA}"/>
            </c:ext>
          </c:extLst>
        </c:ser>
        <c:ser>
          <c:idx val="7"/>
          <c:order val="4"/>
          <c:tx>
            <c:strRef>
              <c:f>'PZT_H G4T Delta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'PZT_H G4T Delta Gain'!$AF$9:$AR$9</c:f>
              <c:numCache>
                <c:formatCode>0.000</c:formatCode>
                <c:ptCount val="13"/>
                <c:pt idx="0">
                  <c:v>5.2649466666666669</c:v>
                </c:pt>
                <c:pt idx="1">
                  <c:v>4.0953090909090921</c:v>
                </c:pt>
                <c:pt idx="2">
                  <c:v>5.0433599999999998</c:v>
                </c:pt>
                <c:pt idx="3">
                  <c:v>5.061477419354838</c:v>
                </c:pt>
                <c:pt idx="4">
                  <c:v>6.0975999999999972</c:v>
                </c:pt>
                <c:pt idx="5">
                  <c:v>5.3420374999999982</c:v>
                </c:pt>
                <c:pt idx="6">
                  <c:v>5.385349999999999</c:v>
                </c:pt>
                <c:pt idx="7">
                  <c:v>5.0765199999999995</c:v>
                </c:pt>
                <c:pt idx="8">
                  <c:v>5.1163904761904755</c:v>
                </c:pt>
                <c:pt idx="9">
                  <c:v>5.4937142857142849</c:v>
                </c:pt>
                <c:pt idx="10">
                  <c:v>5.9077000000000002</c:v>
                </c:pt>
                <c:pt idx="11">
                  <c:v>5.908155555555556</c:v>
                </c:pt>
                <c:pt idx="12">
                  <c:v>5.4115749999999991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BE8-435F-A548-7BEFC52229AA}"/>
            </c:ext>
          </c:extLst>
        </c:ser>
        <c:ser>
          <c:idx val="8"/>
          <c:order val="5"/>
          <c:tx>
            <c:strRef>
              <c:f>'PZT_H G4T Delta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'PZT_H G4T Delta Gain'!$AF$19:$AR$19</c:f>
              <c:numCache>
                <c:formatCode>0.000</c:formatCode>
                <c:ptCount val="13"/>
                <c:pt idx="0">
                  <c:v>6.958800000000001</c:v>
                </c:pt>
                <c:pt idx="1">
                  <c:v>7.3166545454545462</c:v>
                </c:pt>
                <c:pt idx="2">
                  <c:v>6.8710625000000007</c:v>
                </c:pt>
                <c:pt idx="3">
                  <c:v>7.3579411764705904</c:v>
                </c:pt>
                <c:pt idx="4">
                  <c:v>6.5172428571428567</c:v>
                </c:pt>
                <c:pt idx="5">
                  <c:v>6.2888000000000011</c:v>
                </c:pt>
                <c:pt idx="6">
                  <c:v>7.4916608695652149</c:v>
                </c:pt>
                <c:pt idx="7">
                  <c:v>6.9302142857142854</c:v>
                </c:pt>
                <c:pt idx="8">
                  <c:v>7.5964476190476216</c:v>
                </c:pt>
                <c:pt idx="9">
                  <c:v>7.2929368421052612</c:v>
                </c:pt>
                <c:pt idx="10">
                  <c:v>6.2534666666666654</c:v>
                </c:pt>
                <c:pt idx="11">
                  <c:v>8.1511866666666695</c:v>
                </c:pt>
                <c:pt idx="12">
                  <c:v>6.8384000000000027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BE8-435F-A548-7BEFC52229AA}"/>
            </c:ext>
          </c:extLst>
        </c:ser>
        <c:ser>
          <c:idx val="3"/>
          <c:order val="6"/>
          <c:tx>
            <c:strRef>
              <c:f>'PZT_H G4T Delta Gain'!$A$25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 G4T Delta Gain'!$B$25:$N$25</c:f>
              <c:numCache>
                <c:formatCode>General</c:formatCode>
                <c:ptCount val="13"/>
                <c:pt idx="0">
                  <c:v>16.7</c:v>
                </c:pt>
                <c:pt idx="1">
                  <c:v>16.7</c:v>
                </c:pt>
                <c:pt idx="2">
                  <c:v>16.7</c:v>
                </c:pt>
                <c:pt idx="3">
                  <c:v>16.7</c:v>
                </c:pt>
                <c:pt idx="4">
                  <c:v>16.7</c:v>
                </c:pt>
                <c:pt idx="5">
                  <c:v>16.7</c:v>
                </c:pt>
                <c:pt idx="6">
                  <c:v>16.7</c:v>
                </c:pt>
                <c:pt idx="7">
                  <c:v>16.7</c:v>
                </c:pt>
                <c:pt idx="8">
                  <c:v>16.7</c:v>
                </c:pt>
                <c:pt idx="9">
                  <c:v>16.7</c:v>
                </c:pt>
                <c:pt idx="10">
                  <c:v>16.7</c:v>
                </c:pt>
                <c:pt idx="11">
                  <c:v>16.7</c:v>
                </c:pt>
                <c:pt idx="12">
                  <c:v>16.7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BE8-435F-A548-7BEFC52229AA}"/>
            </c:ext>
          </c:extLst>
        </c:ser>
        <c:ser>
          <c:idx val="4"/>
          <c:order val="7"/>
          <c:tx>
            <c:strRef>
              <c:f>'PZT_H G4T Delta Gain'!$A$26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 G4T Delta Gain'!$B$26:$N$26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BE8-435F-A548-7BEFC52229AA}"/>
            </c:ext>
          </c:extLst>
        </c:ser>
        <c:ser>
          <c:idx val="2"/>
          <c:order val="8"/>
          <c:tx>
            <c:strRef>
              <c:f>'PZT_H G4T Delta Gain'!$A$24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'PZT_H G4T Delta Gain'!$B$24:$N$24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BE8-435F-A548-7BEFC52229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 G4T Delta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'PZT_H G4T Delta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 G4T Delta Gain'!$B$10:$N$10</c:f>
              <c:numCache>
                <c:formatCode>0.000</c:formatCode>
                <c:ptCount val="13"/>
                <c:pt idx="0">
                  <c:v>2.1317267255378916</c:v>
                </c:pt>
                <c:pt idx="1">
                  <c:v>1.7216333700907611</c:v>
                </c:pt>
                <c:pt idx="2">
                  <c:v>1.8970428439987466</c:v>
                </c:pt>
                <c:pt idx="3">
                  <c:v>1.7253539456411437</c:v>
                </c:pt>
                <c:pt idx="4">
                  <c:v>1.813034162456324</c:v>
                </c:pt>
                <c:pt idx="5">
                  <c:v>1.4595879929586968</c:v>
                </c:pt>
                <c:pt idx="6">
                  <c:v>1.7116121820068271</c:v>
                </c:pt>
                <c:pt idx="7">
                  <c:v>2.0480672591161118</c:v>
                </c:pt>
                <c:pt idx="8">
                  <c:v>1.9139151298234733</c:v>
                </c:pt>
                <c:pt idx="9">
                  <c:v>1.8040039452447694</c:v>
                </c:pt>
                <c:pt idx="10">
                  <c:v>1.7849856783498979</c:v>
                </c:pt>
                <c:pt idx="11">
                  <c:v>2.0893001681739762</c:v>
                </c:pt>
                <c:pt idx="12">
                  <c:v>1.7025244133966733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02-407F-BD05-D4212FC46329}"/>
            </c:ext>
          </c:extLst>
        </c:ser>
        <c:ser>
          <c:idx val="1"/>
          <c:order val="1"/>
          <c:tx>
            <c:strRef>
              <c:f>'PZT_H G4T Delta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'PZT_H G4T Delta Gain'!$B$20:$N$20</c:f>
              <c:numCache>
                <c:formatCode>0.000</c:formatCode>
                <c:ptCount val="13"/>
                <c:pt idx="0">
                  <c:v>1.9727240566337585</c:v>
                </c:pt>
                <c:pt idx="1">
                  <c:v>2.0612659763933445</c:v>
                </c:pt>
                <c:pt idx="2">
                  <c:v>1.9200079801129646</c:v>
                </c:pt>
                <c:pt idx="3">
                  <c:v>2.0771797246389738</c:v>
                </c:pt>
                <c:pt idx="4">
                  <c:v>2.202480158797635</c:v>
                </c:pt>
                <c:pt idx="5">
                  <c:v>2.168630748541486</c:v>
                </c:pt>
                <c:pt idx="6">
                  <c:v>1.7732588395858446</c:v>
                </c:pt>
                <c:pt idx="7">
                  <c:v>2.0694562032094859</c:v>
                </c:pt>
                <c:pt idx="8">
                  <c:v>2.6688331172379227</c:v>
                </c:pt>
                <c:pt idx="9">
                  <c:v>2.0370498709844429</c:v>
                </c:pt>
                <c:pt idx="10">
                  <c:v>1.7248193142408772</c:v>
                </c:pt>
                <c:pt idx="11">
                  <c:v>2.0106693313229167</c:v>
                </c:pt>
                <c:pt idx="12">
                  <c:v>1.8018479251132515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02-407F-BD05-D4212FC46329}"/>
            </c:ext>
          </c:extLst>
        </c:ser>
        <c:ser>
          <c:idx val="5"/>
          <c:order val="2"/>
          <c:tx>
            <c:strRef>
              <c:f>'PZT_H G4T Delta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6C02-407F-BD05-D4212FC46329}"/>
              </c:ext>
            </c:extLst>
          </c:dPt>
          <c:val>
            <c:numRef>
              <c:f>'PZT_H G4T Delta Gain'!$Q$10:$AC$10</c:f>
              <c:numCache>
                <c:formatCode>0.000</c:formatCode>
                <c:ptCount val="13"/>
                <c:pt idx="4">
                  <c:v>1.1125914377455108</c:v>
                </c:pt>
                <c:pt idx="5">
                  <c:v>1.7746241360833963</c:v>
                </c:pt>
                <c:pt idx="6">
                  <c:v>1.3730748375872934</c:v>
                </c:pt>
                <c:pt idx="9">
                  <c:v>2.4586895717210928</c:v>
                </c:pt>
                <c:pt idx="10">
                  <c:v>1.7327154418670447</c:v>
                </c:pt>
                <c:pt idx="11">
                  <c:v>1.8841416029653812</c:v>
                </c:pt>
                <c:pt idx="12">
                  <c:v>2.2326214319446023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02-407F-BD05-D4212FC46329}"/>
            </c:ext>
          </c:extLst>
        </c:ser>
        <c:ser>
          <c:idx val="6"/>
          <c:order val="3"/>
          <c:tx>
            <c:strRef>
              <c:f>'PZT_H G4T Delta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'PZT_H G4T Delta Gain'!$Q$20:$AC$20</c:f>
              <c:numCache>
                <c:formatCode>0.000</c:formatCode>
                <c:ptCount val="13"/>
                <c:pt idx="4">
                  <c:v>1.5578805651060534</c:v>
                </c:pt>
                <c:pt idx="5">
                  <c:v>1.8942862391030364</c:v>
                </c:pt>
                <c:pt idx="6">
                  <c:v>1.5843806751565397</c:v>
                </c:pt>
                <c:pt idx="8">
                  <c:v>1.2824286569344074</c:v>
                </c:pt>
                <c:pt idx="9">
                  <c:v>1.6878206894248056</c:v>
                </c:pt>
                <c:pt idx="10">
                  <c:v>1.7271001629821499</c:v>
                </c:pt>
                <c:pt idx="11">
                  <c:v>1.5443818427279661</c:v>
                </c:pt>
                <c:pt idx="12">
                  <c:v>1.907910843951689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C02-407F-BD05-D4212FC46329}"/>
            </c:ext>
          </c:extLst>
        </c:ser>
        <c:ser>
          <c:idx val="7"/>
          <c:order val="4"/>
          <c:tx>
            <c:strRef>
              <c:f>'PZT_H G4T Delta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'PZT_H G4T Delta Gain'!$AF$10:$AR$10</c:f>
              <c:numCache>
                <c:formatCode>0.000</c:formatCode>
                <c:ptCount val="13"/>
                <c:pt idx="0">
                  <c:v>2.2044514785863285</c:v>
                </c:pt>
                <c:pt idx="1">
                  <c:v>1.5947547689422223</c:v>
                </c:pt>
                <c:pt idx="2">
                  <c:v>2.0205855663694154</c:v>
                </c:pt>
                <c:pt idx="3">
                  <c:v>2.1334955170424048</c:v>
                </c:pt>
                <c:pt idx="4">
                  <c:v>1.790005522195834</c:v>
                </c:pt>
                <c:pt idx="5">
                  <c:v>1.8491093952327429</c:v>
                </c:pt>
                <c:pt idx="6">
                  <c:v>1.7062721055914127</c:v>
                </c:pt>
                <c:pt idx="7">
                  <c:v>1.8827253285748147</c:v>
                </c:pt>
                <c:pt idx="8">
                  <c:v>1.8204252223843322</c:v>
                </c:pt>
                <c:pt idx="9">
                  <c:v>1.6608973693243609</c:v>
                </c:pt>
                <c:pt idx="10">
                  <c:v>1.6229508304194498</c:v>
                </c:pt>
                <c:pt idx="11">
                  <c:v>1.3075503285212988</c:v>
                </c:pt>
                <c:pt idx="12">
                  <c:v>1.9357818606509685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C02-407F-BD05-D4212FC46329}"/>
            </c:ext>
          </c:extLst>
        </c:ser>
        <c:ser>
          <c:idx val="8"/>
          <c:order val="5"/>
          <c:tx>
            <c:strRef>
              <c:f>'PZT_H G4T Delta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'PZT_H G4T Delta Gain'!$AF$20:$AR$20</c:f>
              <c:numCache>
                <c:formatCode>0.000</c:formatCode>
                <c:ptCount val="13"/>
                <c:pt idx="0">
                  <c:v>3.3620259654566951</c:v>
                </c:pt>
                <c:pt idx="1">
                  <c:v>2.7420459461948754</c:v>
                </c:pt>
                <c:pt idx="2">
                  <c:v>2.3611068223238103</c:v>
                </c:pt>
                <c:pt idx="3">
                  <c:v>2.03202903143479</c:v>
                </c:pt>
                <c:pt idx="4">
                  <c:v>1.4987953175579953</c:v>
                </c:pt>
                <c:pt idx="5">
                  <c:v>2.1748694156201616</c:v>
                </c:pt>
                <c:pt idx="6">
                  <c:v>2.720040646906555</c:v>
                </c:pt>
                <c:pt idx="7">
                  <c:v>1.9024545540505642</c:v>
                </c:pt>
                <c:pt idx="8">
                  <c:v>2.3540049832513352</c:v>
                </c:pt>
                <c:pt idx="9">
                  <c:v>1.9047895668133543</c:v>
                </c:pt>
                <c:pt idx="10">
                  <c:v>2.3031198777248183</c:v>
                </c:pt>
                <c:pt idx="11">
                  <c:v>2.5709286874660631</c:v>
                </c:pt>
                <c:pt idx="12">
                  <c:v>2.6844221432634616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C02-407F-BD05-D4212FC46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6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 G4T Delta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'PZT_H G4T Delta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 G4T Delta Gain'!$B$13:$N$13</c:f>
              <c:numCache>
                <c:formatCode>0.00</c:formatCode>
                <c:ptCount val="13"/>
                <c:pt idx="0">
                  <c:v>1.4604521354393039</c:v>
                </c:pt>
                <c:pt idx="1">
                  <c:v>1.9337140674098112</c:v>
                </c:pt>
                <c:pt idx="2">
                  <c:v>1.9106730155805407</c:v>
                </c:pt>
                <c:pt idx="3">
                  <c:v>2.2579887998631931</c:v>
                </c:pt>
                <c:pt idx="4">
                  <c:v>2.0732515359646548</c:v>
                </c:pt>
                <c:pt idx="5">
                  <c:v>2.4351255403212804</c:v>
                </c:pt>
                <c:pt idx="6">
                  <c:v>2.2063939839620601</c:v>
                </c:pt>
                <c:pt idx="7">
                  <c:v>1.6760716776279994</c:v>
                </c:pt>
                <c:pt idx="8">
                  <c:v>1.8365729983069057</c:v>
                </c:pt>
                <c:pt idx="9">
                  <c:v>1.9739881181124599</c:v>
                </c:pt>
                <c:pt idx="10">
                  <c:v>1.9356904875415497</c:v>
                </c:pt>
                <c:pt idx="11">
                  <c:v>1.6621051205732447</c:v>
                </c:pt>
                <c:pt idx="12">
                  <c:v>2.0193123484024684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0C-47AC-AFAE-57A1804CC5B1}"/>
            </c:ext>
          </c:extLst>
        </c:ser>
        <c:ser>
          <c:idx val="1"/>
          <c:order val="1"/>
          <c:tx>
            <c:strRef>
              <c:f>'PZT_H G4T Delta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'PZT_H G4T Delta Gain'!$B$23:$N$23</c:f>
              <c:numCache>
                <c:formatCode>0.00</c:formatCode>
                <c:ptCount val="13"/>
                <c:pt idx="0">
                  <c:v>1.7737919342723643</c:v>
                </c:pt>
                <c:pt idx="1">
                  <c:v>1.7306966841407907</c:v>
                </c:pt>
                <c:pt idx="2">
                  <c:v>2.0181612547556878</c:v>
                </c:pt>
                <c:pt idx="3">
                  <c:v>1.7864577176368104</c:v>
                </c:pt>
                <c:pt idx="4">
                  <c:v>1.6987245619046258</c:v>
                </c:pt>
                <c:pt idx="5">
                  <c:v>1.7005018528584506</c:v>
                </c:pt>
                <c:pt idx="6">
                  <c:v>2.101817615942152</c:v>
                </c:pt>
                <c:pt idx="7">
                  <c:v>1.727605754062211</c:v>
                </c:pt>
                <c:pt idx="8">
                  <c:v>1.262642794792064</c:v>
                </c:pt>
                <c:pt idx="9">
                  <c:v>1.7581516503873282</c:v>
                </c:pt>
                <c:pt idx="10">
                  <c:v>2.0543301885834131</c:v>
                </c:pt>
                <c:pt idx="11">
                  <c:v>1.7169825357174482</c:v>
                </c:pt>
                <c:pt idx="12">
                  <c:v>1.8631095073070609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0C-47AC-AFAE-57A1804CC5B1}"/>
            </c:ext>
          </c:extLst>
        </c:ser>
        <c:ser>
          <c:idx val="5"/>
          <c:order val="2"/>
          <c:tx>
            <c:strRef>
              <c:f>'PZT_H G4T Delta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860C-47AC-AFAE-57A1804CC5B1}"/>
              </c:ext>
            </c:extLst>
          </c:dPt>
          <c:val>
            <c:numRef>
              <c:f>'PZT_H G4T Delta Gain'!$Q$13:$AC$13</c:f>
              <c:numCache>
                <c:formatCode>0.00</c:formatCode>
                <c:ptCount val="13"/>
                <c:pt idx="4">
                  <c:v>3.3827232182508982</c:v>
                </c:pt>
                <c:pt idx="5">
                  <c:v>2.2740788948268857</c:v>
                </c:pt>
                <c:pt idx="6">
                  <c:v>2.7476232208300573</c:v>
                </c:pt>
                <c:pt idx="9">
                  <c:v>1.3766014199125984</c:v>
                </c:pt>
                <c:pt idx="10">
                  <c:v>1.8140587560417252</c:v>
                </c:pt>
                <c:pt idx="11">
                  <c:v>1.7203668820396891</c:v>
                </c:pt>
                <c:pt idx="12">
                  <c:v>1.4743684798365506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0C-47AC-AFAE-57A1804CC5B1}"/>
            </c:ext>
          </c:extLst>
        </c:ser>
        <c:ser>
          <c:idx val="6"/>
          <c:order val="3"/>
          <c:tx>
            <c:strRef>
              <c:f>'PZT_H G4T Delta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'PZT_H G4T Delta Gain'!$Q$23:$AC$23</c:f>
              <c:numCache>
                <c:formatCode>0.00</c:formatCode>
                <c:ptCount val="13"/>
                <c:pt idx="4">
                  <c:v>2.3614048143775586</c:v>
                </c:pt>
                <c:pt idx="5">
                  <c:v>1.794385996998999</c:v>
                </c:pt>
                <c:pt idx="6">
                  <c:v>1.8856018367024951</c:v>
                </c:pt>
                <c:pt idx="8">
                  <c:v>2.8972176969919632</c:v>
                </c:pt>
                <c:pt idx="9">
                  <c:v>2.2436647017250673</c:v>
                </c:pt>
                <c:pt idx="10">
                  <c:v>2.3238181274539933</c:v>
                </c:pt>
                <c:pt idx="11">
                  <c:v>2.5203225285282032</c:v>
                </c:pt>
                <c:pt idx="12">
                  <c:v>1.8252238858455916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0C-47AC-AFAE-57A1804CC5B1}"/>
            </c:ext>
          </c:extLst>
        </c:ser>
        <c:ser>
          <c:idx val="7"/>
          <c:order val="4"/>
          <c:tx>
            <c:strRef>
              <c:f>'PZT_H G4T Delta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'PZT_H G4T Delta Gain'!$AF$13:$AR$13</c:f>
              <c:numCache>
                <c:formatCode>0.00</c:formatCode>
                <c:ptCount val="13"/>
                <c:pt idx="0">
                  <c:v>1.7290852084840636</c:v>
                </c:pt>
                <c:pt idx="1">
                  <c:v>2.6346142480266552</c:v>
                </c:pt>
                <c:pt idx="2">
                  <c:v>1.9229805118563772</c:v>
                </c:pt>
                <c:pt idx="3">
                  <c:v>1.8183809133378239</c:v>
                </c:pt>
                <c:pt idx="4">
                  <c:v>1.9743700728911415</c:v>
                </c:pt>
                <c:pt idx="5">
                  <c:v>2.0474653959148088</c:v>
                </c:pt>
                <c:pt idx="6">
                  <c:v>2.2104035971992517</c:v>
                </c:pt>
                <c:pt idx="7">
                  <c:v>2.0579174638640718</c:v>
                </c:pt>
                <c:pt idx="8">
                  <c:v>2.1210446477696565</c:v>
                </c:pt>
                <c:pt idx="9">
                  <c:v>2.2490423793904331</c:v>
                </c:pt>
                <c:pt idx="10">
                  <c:v>2.2166003220218204</c:v>
                </c:pt>
                <c:pt idx="11">
                  <c:v>2.7511610092665619</c:v>
                </c:pt>
                <c:pt idx="12">
                  <c:v>1.9438183660156672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0C-47AC-AFAE-57A1804CC5B1}"/>
            </c:ext>
          </c:extLst>
        </c:ser>
        <c:ser>
          <c:idx val="8"/>
          <c:order val="5"/>
          <c:tx>
            <c:strRef>
              <c:f>'PZT_H G4T Delta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'PZT_H G4T Delta Gain'!$AF$23:$AR$23</c:f>
              <c:numCache>
                <c:formatCode>0.00</c:formatCode>
                <c:ptCount val="13"/>
                <c:pt idx="0">
                  <c:v>0.9658065404695908</c:v>
                </c:pt>
                <c:pt idx="1">
                  <c:v>1.1406744742998294</c:v>
                </c:pt>
                <c:pt idx="2">
                  <c:v>1.3876172263885291</c:v>
                </c:pt>
                <c:pt idx="3">
                  <c:v>1.5324680699292799</c:v>
                </c:pt>
                <c:pt idx="4">
                  <c:v>2.2646537130117776</c:v>
                </c:pt>
                <c:pt idx="5">
                  <c:v>1.5956820097221418</c:v>
                </c:pt>
                <c:pt idx="6">
                  <c:v>1.1284560693247034</c:v>
                </c:pt>
                <c:pt idx="7">
                  <c:v>1.7117860876947304</c:v>
                </c:pt>
                <c:pt idx="8">
                  <c:v>1.2890871013051999</c:v>
                </c:pt>
                <c:pt idx="9">
                  <c:v>1.6462121453889214</c:v>
                </c:pt>
                <c:pt idx="10">
                  <c:v>1.5119394398253014</c:v>
                </c:pt>
                <c:pt idx="11">
                  <c:v>1.1083949774013555</c:v>
                </c:pt>
                <c:pt idx="12">
                  <c:v>1.2245465968343332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0C-47AC-AFAE-57A1804CC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8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 FX Yaw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'PZT_H FX Yaw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 FX Yaw Frequency'!$B$9:$N$9</c:f>
              <c:numCache>
                <c:formatCode>0.000</c:formatCode>
                <c:ptCount val="13"/>
                <c:pt idx="0">
                  <c:v>40395.321212121213</c:v>
                </c:pt>
                <c:pt idx="1">
                  <c:v>40349.599999999999</c:v>
                </c:pt>
                <c:pt idx="2">
                  <c:v>39984.114285714284</c:v>
                </c:pt>
                <c:pt idx="3">
                  <c:v>40364.551724137928</c:v>
                </c:pt>
                <c:pt idx="4">
                  <c:v>40376.689655172413</c:v>
                </c:pt>
                <c:pt idx="5">
                  <c:v>40329.653333333335</c:v>
                </c:pt>
                <c:pt idx="6">
                  <c:v>40343.91884057971</c:v>
                </c:pt>
                <c:pt idx="7">
                  <c:v>40490.864516129033</c:v>
                </c:pt>
                <c:pt idx="8">
                  <c:v>40887.810909090906</c:v>
                </c:pt>
                <c:pt idx="9">
                  <c:v>41049.74117647059</c:v>
                </c:pt>
                <c:pt idx="10">
                  <c:v>40351.684848484845</c:v>
                </c:pt>
                <c:pt idx="11">
                  <c:v>40609.028571428571</c:v>
                </c:pt>
                <c:pt idx="12">
                  <c:v>40584.314285714288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88-4F4A-9CA6-F18603B0F478}"/>
            </c:ext>
          </c:extLst>
        </c:ser>
        <c:ser>
          <c:idx val="1"/>
          <c:order val="1"/>
          <c:tx>
            <c:strRef>
              <c:f>'PZT_H FX Yaw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'PZT_H FX Yaw Frequency'!$B$19:$N$19</c:f>
              <c:numCache>
                <c:formatCode>0.000</c:formatCode>
                <c:ptCount val="13"/>
                <c:pt idx="0">
                  <c:v>40425.769696969699</c:v>
                </c:pt>
                <c:pt idx="1">
                  <c:v>40350.057142857142</c:v>
                </c:pt>
                <c:pt idx="2">
                  <c:v>40508</c:v>
                </c:pt>
                <c:pt idx="3">
                  <c:v>40376.800000000003</c:v>
                </c:pt>
                <c:pt idx="4">
                  <c:v>40171.314285714288</c:v>
                </c:pt>
                <c:pt idx="5">
                  <c:v>40399.490909090906</c:v>
                </c:pt>
                <c:pt idx="6">
                  <c:v>40301.010526315789</c:v>
                </c:pt>
                <c:pt idx="7">
                  <c:v>40686.559999999998</c:v>
                </c:pt>
                <c:pt idx="8">
                  <c:v>40813.558974358974</c:v>
                </c:pt>
                <c:pt idx="9">
                  <c:v>40865.511111111111</c:v>
                </c:pt>
                <c:pt idx="10">
                  <c:v>40456.5935483871</c:v>
                </c:pt>
                <c:pt idx="11">
                  <c:v>40294.81904761905</c:v>
                </c:pt>
                <c:pt idx="12">
                  <c:v>40196.106666666667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88-4F4A-9CA6-F18603B0F478}"/>
            </c:ext>
          </c:extLst>
        </c:ser>
        <c:ser>
          <c:idx val="5"/>
          <c:order val="2"/>
          <c:tx>
            <c:strRef>
              <c:f>'PZT_H FX Yaw Frequency'!$P$7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8B88-4F4A-9CA6-F18603B0F478}"/>
              </c:ext>
            </c:extLst>
          </c:dPt>
          <c:val>
            <c:numRef>
              <c:f>'PZT_H FX Yaw Frequency'!$Q$9:$AC$9</c:f>
              <c:numCache>
                <c:formatCode>0.000</c:formatCode>
                <c:ptCount val="13"/>
                <c:pt idx="4">
                  <c:v>40048.800000000003</c:v>
                </c:pt>
                <c:pt idx="5">
                  <c:v>40408.611764705885</c:v>
                </c:pt>
                <c:pt idx="6">
                  <c:v>40439.56923076923</c:v>
                </c:pt>
                <c:pt idx="9">
                  <c:v>41460.32</c:v>
                </c:pt>
                <c:pt idx="10">
                  <c:v>41542.971428571429</c:v>
                </c:pt>
                <c:pt idx="11">
                  <c:v>41287.73333333333</c:v>
                </c:pt>
                <c:pt idx="12">
                  <c:v>41086.133333333331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B88-4F4A-9CA6-F18603B0F478}"/>
            </c:ext>
          </c:extLst>
        </c:ser>
        <c:ser>
          <c:idx val="6"/>
          <c:order val="3"/>
          <c:tx>
            <c:strRef>
              <c:f>'PZT_H FX Yaw Frequency'!$P$17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'PZT_H FX Yaw Frequency'!$Q$19:$AC$19</c:f>
              <c:numCache>
                <c:formatCode>0.000</c:formatCode>
                <c:ptCount val="13"/>
                <c:pt idx="4">
                  <c:v>40545.973333333335</c:v>
                </c:pt>
                <c:pt idx="5">
                  <c:v>40457.473684210527</c:v>
                </c:pt>
                <c:pt idx="6">
                  <c:v>40429.066666666666</c:v>
                </c:pt>
                <c:pt idx="8">
                  <c:v>41015.599999999999</c:v>
                </c:pt>
                <c:pt idx="9">
                  <c:v>41022.133333333331</c:v>
                </c:pt>
                <c:pt idx="10">
                  <c:v>41038.773333333331</c:v>
                </c:pt>
                <c:pt idx="11">
                  <c:v>41048.631578947367</c:v>
                </c:pt>
                <c:pt idx="12">
                  <c:v>41117.279999999999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B88-4F4A-9CA6-F18603B0F478}"/>
            </c:ext>
          </c:extLst>
        </c:ser>
        <c:ser>
          <c:idx val="7"/>
          <c:order val="4"/>
          <c:tx>
            <c:strRef>
              <c:f>'PZT_H FX Yaw Frequency'!$AE$7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'PZT_H FX Yaw Frequency'!$AF$9:$AR$9</c:f>
              <c:numCache>
                <c:formatCode>0.000</c:formatCode>
                <c:ptCount val="13"/>
                <c:pt idx="0">
                  <c:v>40872.800000000003</c:v>
                </c:pt>
                <c:pt idx="1">
                  <c:v>40554.545454545456</c:v>
                </c:pt>
                <c:pt idx="2">
                  <c:v>40481.120000000003</c:v>
                </c:pt>
                <c:pt idx="3">
                  <c:v>40377.93548387097</c:v>
                </c:pt>
                <c:pt idx="4">
                  <c:v>40284</c:v>
                </c:pt>
                <c:pt idx="5">
                  <c:v>40745.199999999997</c:v>
                </c:pt>
                <c:pt idx="6">
                  <c:v>40588.533333333333</c:v>
                </c:pt>
                <c:pt idx="7">
                  <c:v>40717.919999999998</c:v>
                </c:pt>
                <c:pt idx="8">
                  <c:v>40764</c:v>
                </c:pt>
                <c:pt idx="9">
                  <c:v>40807.885714285716</c:v>
                </c:pt>
                <c:pt idx="10">
                  <c:v>40822.879999999997</c:v>
                </c:pt>
                <c:pt idx="11">
                  <c:v>41259.644444444442</c:v>
                </c:pt>
                <c:pt idx="12">
                  <c:v>40642.800000000003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B88-4F4A-9CA6-F18603B0F478}"/>
            </c:ext>
          </c:extLst>
        </c:ser>
        <c:ser>
          <c:idx val="8"/>
          <c:order val="5"/>
          <c:tx>
            <c:strRef>
              <c:f>'PZT_H FX Yaw Frequency'!$AE$17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'PZT_H FX Yaw Frequency'!$AF$19:$AR$19</c:f>
              <c:numCache>
                <c:formatCode>0.000</c:formatCode>
                <c:ptCount val="13"/>
                <c:pt idx="0">
                  <c:v>41355.199999999997</c:v>
                </c:pt>
                <c:pt idx="1">
                  <c:v>41030.472727272725</c:v>
                </c:pt>
                <c:pt idx="2">
                  <c:v>40602.800000000003</c:v>
                </c:pt>
                <c:pt idx="3">
                  <c:v>40791.482352941173</c:v>
                </c:pt>
                <c:pt idx="4">
                  <c:v>40588.457142857143</c:v>
                </c:pt>
                <c:pt idx="5">
                  <c:v>40605.476923076923</c:v>
                </c:pt>
                <c:pt idx="6">
                  <c:v>40712.800000000003</c:v>
                </c:pt>
                <c:pt idx="7">
                  <c:v>40945.485714285714</c:v>
                </c:pt>
                <c:pt idx="8">
                  <c:v>40869.752380952385</c:v>
                </c:pt>
                <c:pt idx="9">
                  <c:v>41082.989473684211</c:v>
                </c:pt>
                <c:pt idx="10">
                  <c:v>40845.919999999998</c:v>
                </c:pt>
                <c:pt idx="11">
                  <c:v>40824.160000000003</c:v>
                </c:pt>
                <c:pt idx="12">
                  <c:v>41155.68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B88-4F4A-9CA6-F18603B0F478}"/>
            </c:ext>
          </c:extLst>
        </c:ser>
        <c:ser>
          <c:idx val="3"/>
          <c:order val="6"/>
          <c:tx>
            <c:strRef>
              <c:f>'PZT_H FX Yaw Frequency'!$A$25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 FX Yaw Frequency'!$B$25:$N$25</c:f>
              <c:numCache>
                <c:formatCode>General</c:formatCode>
                <c:ptCount val="13"/>
                <c:pt idx="0">
                  <c:v>44412</c:v>
                </c:pt>
                <c:pt idx="1">
                  <c:v>44412</c:v>
                </c:pt>
                <c:pt idx="2">
                  <c:v>44412</c:v>
                </c:pt>
                <c:pt idx="3">
                  <c:v>44412</c:v>
                </c:pt>
                <c:pt idx="4">
                  <c:v>44412</c:v>
                </c:pt>
                <c:pt idx="5">
                  <c:v>44412</c:v>
                </c:pt>
                <c:pt idx="6">
                  <c:v>44412</c:v>
                </c:pt>
                <c:pt idx="7">
                  <c:v>44412</c:v>
                </c:pt>
                <c:pt idx="8">
                  <c:v>44412</c:v>
                </c:pt>
                <c:pt idx="9">
                  <c:v>44412</c:v>
                </c:pt>
                <c:pt idx="10">
                  <c:v>44412</c:v>
                </c:pt>
                <c:pt idx="11">
                  <c:v>44412</c:v>
                </c:pt>
                <c:pt idx="12">
                  <c:v>44412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B88-4F4A-9CA6-F18603B0F478}"/>
            </c:ext>
          </c:extLst>
        </c:ser>
        <c:ser>
          <c:idx val="4"/>
          <c:order val="7"/>
          <c:tx>
            <c:strRef>
              <c:f>'PZT_H FX Yaw Frequency'!$A$26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 FX Yaw Frequency'!$B$26:$N$26</c:f>
              <c:numCache>
                <c:formatCode>General</c:formatCode>
                <c:ptCount val="13"/>
                <c:pt idx="0">
                  <c:v>38570</c:v>
                </c:pt>
                <c:pt idx="1">
                  <c:v>38570</c:v>
                </c:pt>
                <c:pt idx="2">
                  <c:v>38570</c:v>
                </c:pt>
                <c:pt idx="3">
                  <c:v>38570</c:v>
                </c:pt>
                <c:pt idx="4">
                  <c:v>38570</c:v>
                </c:pt>
                <c:pt idx="5">
                  <c:v>38570</c:v>
                </c:pt>
                <c:pt idx="6">
                  <c:v>38570</c:v>
                </c:pt>
                <c:pt idx="7">
                  <c:v>38570</c:v>
                </c:pt>
                <c:pt idx="8">
                  <c:v>38570</c:v>
                </c:pt>
                <c:pt idx="9">
                  <c:v>38570</c:v>
                </c:pt>
                <c:pt idx="10">
                  <c:v>38570</c:v>
                </c:pt>
                <c:pt idx="11">
                  <c:v>38570</c:v>
                </c:pt>
                <c:pt idx="12">
                  <c:v>38570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B88-4F4A-9CA6-F18603B0F478}"/>
            </c:ext>
          </c:extLst>
        </c:ser>
        <c:ser>
          <c:idx val="2"/>
          <c:order val="8"/>
          <c:tx>
            <c:strRef>
              <c:f>'PZT_H FX Yaw Frequency'!$A$24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'PZT_H FX Yaw Frequency'!$B$24:$N$24</c:f>
              <c:numCache>
                <c:formatCode>General</c:formatCode>
                <c:ptCount val="13"/>
                <c:pt idx="0">
                  <c:v>41129</c:v>
                </c:pt>
                <c:pt idx="1">
                  <c:v>41129</c:v>
                </c:pt>
                <c:pt idx="2">
                  <c:v>41129</c:v>
                </c:pt>
                <c:pt idx="3">
                  <c:v>41129</c:v>
                </c:pt>
                <c:pt idx="4">
                  <c:v>41129</c:v>
                </c:pt>
                <c:pt idx="5">
                  <c:v>41129</c:v>
                </c:pt>
                <c:pt idx="6">
                  <c:v>41129</c:v>
                </c:pt>
                <c:pt idx="7">
                  <c:v>41129</c:v>
                </c:pt>
                <c:pt idx="8">
                  <c:v>41129</c:v>
                </c:pt>
                <c:pt idx="9">
                  <c:v>41129</c:v>
                </c:pt>
                <c:pt idx="10">
                  <c:v>41129</c:v>
                </c:pt>
                <c:pt idx="11">
                  <c:v>41129</c:v>
                </c:pt>
                <c:pt idx="12">
                  <c:v>41129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B88-4F4A-9CA6-F18603B0F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360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 FX Yaw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'PZT_H FX Yaw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 FX Yaw Frequency'!$B$10:$N$10</c:f>
              <c:numCache>
                <c:formatCode>0.000</c:formatCode>
                <c:ptCount val="13"/>
                <c:pt idx="0">
                  <c:v>710.06336017424258</c:v>
                </c:pt>
                <c:pt idx="1">
                  <c:v>827.12948920903057</c:v>
                </c:pt>
                <c:pt idx="2">
                  <c:v>606.08507421340232</c:v>
                </c:pt>
                <c:pt idx="3">
                  <c:v>678.32057656959012</c:v>
                </c:pt>
                <c:pt idx="4">
                  <c:v>648.11218933274677</c:v>
                </c:pt>
                <c:pt idx="5">
                  <c:v>613.93796441020322</c:v>
                </c:pt>
                <c:pt idx="6">
                  <c:v>640.96761366397743</c:v>
                </c:pt>
                <c:pt idx="7">
                  <c:v>754.33097628605105</c:v>
                </c:pt>
                <c:pt idx="8">
                  <c:v>924.3912460603284</c:v>
                </c:pt>
                <c:pt idx="9">
                  <c:v>784.74507454476998</c:v>
                </c:pt>
                <c:pt idx="10">
                  <c:v>669.86332612232604</c:v>
                </c:pt>
                <c:pt idx="11">
                  <c:v>825.60312832229386</c:v>
                </c:pt>
                <c:pt idx="12">
                  <c:v>944.64665911959764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EA-451F-B5B0-6AB3132250B5}"/>
            </c:ext>
          </c:extLst>
        </c:ser>
        <c:ser>
          <c:idx val="1"/>
          <c:order val="1"/>
          <c:tx>
            <c:strRef>
              <c:f>'PZT_H FX Yaw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'PZT_H FX Yaw Frequency'!$B$20:$N$20</c:f>
              <c:numCache>
                <c:formatCode>0.000</c:formatCode>
                <c:ptCount val="13"/>
                <c:pt idx="0">
                  <c:v>637.65643345371132</c:v>
                </c:pt>
                <c:pt idx="1">
                  <c:v>633.63988787210155</c:v>
                </c:pt>
                <c:pt idx="2">
                  <c:v>662.24857604270335</c:v>
                </c:pt>
                <c:pt idx="3">
                  <c:v>666.08671126080787</c:v>
                </c:pt>
                <c:pt idx="4">
                  <c:v>701.32092311902545</c:v>
                </c:pt>
                <c:pt idx="5">
                  <c:v>594.03520955565114</c:v>
                </c:pt>
                <c:pt idx="6">
                  <c:v>622.00875297498771</c:v>
                </c:pt>
                <c:pt idx="7">
                  <c:v>793.9964370281657</c:v>
                </c:pt>
                <c:pt idx="8">
                  <c:v>701.70304639393601</c:v>
                </c:pt>
                <c:pt idx="9">
                  <c:v>783.82818269540758</c:v>
                </c:pt>
                <c:pt idx="10">
                  <c:v>721.49682701081792</c:v>
                </c:pt>
                <c:pt idx="11">
                  <c:v>626.51827118852668</c:v>
                </c:pt>
                <c:pt idx="12">
                  <c:v>665.48131793388131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EA-451F-B5B0-6AB3132250B5}"/>
            </c:ext>
          </c:extLst>
        </c:ser>
        <c:ser>
          <c:idx val="5"/>
          <c:order val="2"/>
          <c:tx>
            <c:strRef>
              <c:f>'PZT_H FX Yaw Frequency'!$P$7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88EA-451F-B5B0-6AB3132250B5}"/>
              </c:ext>
            </c:extLst>
          </c:dPt>
          <c:val>
            <c:numRef>
              <c:f>'PZT_H FX Yaw Frequency'!$Q$10:$AC$10</c:f>
              <c:numCache>
                <c:formatCode>0.000</c:formatCode>
                <c:ptCount val="13"/>
                <c:pt idx="4">
                  <c:v>601.58110320123387</c:v>
                </c:pt>
                <c:pt idx="5">
                  <c:v>644.82039016630813</c:v>
                </c:pt>
                <c:pt idx="6">
                  <c:v>941.06113591969222</c:v>
                </c:pt>
                <c:pt idx="9">
                  <c:v>844.42841950971535</c:v>
                </c:pt>
                <c:pt idx="10">
                  <c:v>748.30566046949218</c:v>
                </c:pt>
                <c:pt idx="11">
                  <c:v>835.44248922890461</c:v>
                </c:pt>
                <c:pt idx="12">
                  <c:v>924.91316368638604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EA-451F-B5B0-6AB3132250B5}"/>
            </c:ext>
          </c:extLst>
        </c:ser>
        <c:ser>
          <c:idx val="6"/>
          <c:order val="3"/>
          <c:tx>
            <c:strRef>
              <c:f>'PZT_H FX Yaw Frequency'!$P$17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'PZT_H FX Yaw Frequency'!$Q$20:$AC$20</c:f>
              <c:numCache>
                <c:formatCode>0.000</c:formatCode>
                <c:ptCount val="13"/>
                <c:pt idx="4">
                  <c:v>464.31134630364829</c:v>
                </c:pt>
                <c:pt idx="5">
                  <c:v>509.06775125118821</c:v>
                </c:pt>
                <c:pt idx="6">
                  <c:v>810.34379535272967</c:v>
                </c:pt>
                <c:pt idx="8">
                  <c:v>555.30166507989736</c:v>
                </c:pt>
                <c:pt idx="9">
                  <c:v>623.51441780722541</c:v>
                </c:pt>
                <c:pt idx="10">
                  <c:v>670.49702366135716</c:v>
                </c:pt>
                <c:pt idx="11">
                  <c:v>523.91401464061073</c:v>
                </c:pt>
                <c:pt idx="12">
                  <c:v>656.4468352940454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EA-451F-B5B0-6AB3132250B5}"/>
            </c:ext>
          </c:extLst>
        </c:ser>
        <c:ser>
          <c:idx val="7"/>
          <c:order val="4"/>
          <c:tx>
            <c:strRef>
              <c:f>'PZT_H FX Yaw Frequency'!$AE$7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'PZT_H FX Yaw Frequency'!$AF$10:$AR$10</c:f>
              <c:numCache>
                <c:formatCode>0.000</c:formatCode>
                <c:ptCount val="13"/>
                <c:pt idx="0">
                  <c:v>585.2470949625997</c:v>
                </c:pt>
                <c:pt idx="1">
                  <c:v>554.18160608707717</c:v>
                </c:pt>
                <c:pt idx="2">
                  <c:v>532.03101950383098</c:v>
                </c:pt>
                <c:pt idx="3">
                  <c:v>571.01074292688554</c:v>
                </c:pt>
                <c:pt idx="4">
                  <c:v>499.61286707725264</c:v>
                </c:pt>
                <c:pt idx="5">
                  <c:v>610.28099774000134</c:v>
                </c:pt>
                <c:pt idx="6">
                  <c:v>620.5859921634293</c:v>
                </c:pt>
                <c:pt idx="7">
                  <c:v>594.25617509004746</c:v>
                </c:pt>
                <c:pt idx="8">
                  <c:v>705.34137943159237</c:v>
                </c:pt>
                <c:pt idx="9">
                  <c:v>627.24610729830704</c:v>
                </c:pt>
                <c:pt idx="10">
                  <c:v>688.03751202909268</c:v>
                </c:pt>
                <c:pt idx="11">
                  <c:v>633.14960014329654</c:v>
                </c:pt>
                <c:pt idx="12">
                  <c:v>813.88168828868811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EA-451F-B5B0-6AB3132250B5}"/>
            </c:ext>
          </c:extLst>
        </c:ser>
        <c:ser>
          <c:idx val="8"/>
          <c:order val="5"/>
          <c:tx>
            <c:strRef>
              <c:f>'PZT_H FX Yaw Frequency'!$AE$17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'PZT_H FX Yaw Frequency'!$AF$20:$AR$20</c:f>
              <c:numCache>
                <c:formatCode>0.000</c:formatCode>
                <c:ptCount val="13"/>
                <c:pt idx="0">
                  <c:v>492.25141255719808</c:v>
                </c:pt>
                <c:pt idx="1">
                  <c:v>356.07364274436128</c:v>
                </c:pt>
                <c:pt idx="2">
                  <c:v>604.70673716660679</c:v>
                </c:pt>
                <c:pt idx="3">
                  <c:v>512.95513151422767</c:v>
                </c:pt>
                <c:pt idx="4">
                  <c:v>496.93019034737148</c:v>
                </c:pt>
                <c:pt idx="5">
                  <c:v>578.45119467020254</c:v>
                </c:pt>
                <c:pt idx="6">
                  <c:v>627.10948147383829</c:v>
                </c:pt>
                <c:pt idx="7">
                  <c:v>610.51431733991171</c:v>
                </c:pt>
                <c:pt idx="8">
                  <c:v>500.35062285116231</c:v>
                </c:pt>
                <c:pt idx="9">
                  <c:v>613.46618098079944</c:v>
                </c:pt>
                <c:pt idx="10">
                  <c:v>671.98434988211341</c:v>
                </c:pt>
                <c:pt idx="11">
                  <c:v>580.04489667797441</c:v>
                </c:pt>
                <c:pt idx="12">
                  <c:v>630.58677436178436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EA-451F-B5B0-6AB313225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20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 FX Yaw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'PZT_H FX Yaw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 FX Yaw Frequency'!$B$13:$N$13</c:f>
              <c:numCache>
                <c:formatCode>0.00</c:formatCode>
                <c:ptCount val="13"/>
                <c:pt idx="0">
                  <c:v>0.85688184768623876</c:v>
                </c:pt>
                <c:pt idx="1">
                  <c:v>0.71717912097084857</c:v>
                </c:pt>
                <c:pt idx="2">
                  <c:v>0.7777314582168019</c:v>
                </c:pt>
                <c:pt idx="3">
                  <c:v>0.88186018338278604</c:v>
                </c:pt>
                <c:pt idx="4">
                  <c:v>0.92920623152835136</c:v>
                </c:pt>
                <c:pt idx="5">
                  <c:v>0.95539149737156037</c:v>
                </c:pt>
                <c:pt idx="6">
                  <c:v>0.92252130620631445</c:v>
                </c:pt>
                <c:pt idx="7">
                  <c:v>0.84881596033013273</c:v>
                </c:pt>
                <c:pt idx="8">
                  <c:v>0.83579722293606928</c:v>
                </c:pt>
                <c:pt idx="9">
                  <c:v>1.0533107106615001</c:v>
                </c:pt>
                <c:pt idx="10">
                  <c:v>0.88659122888972008</c:v>
                </c:pt>
                <c:pt idx="11">
                  <c:v>0.82324808029417074</c:v>
                </c:pt>
                <c:pt idx="12">
                  <c:v>0.71078226843449643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E9-45DF-B47D-ADAA5DFB929F}"/>
            </c:ext>
          </c:extLst>
        </c:ser>
        <c:ser>
          <c:idx val="1"/>
          <c:order val="1"/>
          <c:tx>
            <c:strRef>
              <c:f>'PZT_H FX Yaw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'PZT_H FX Yaw Frequency'!$B$23:$N$23</c:f>
              <c:numCache>
                <c:formatCode>0.00</c:formatCode>
                <c:ptCount val="13"/>
                <c:pt idx="0">
                  <c:v>0.97009904791434098</c:v>
                </c:pt>
                <c:pt idx="1">
                  <c:v>0.93641892233928814</c:v>
                </c:pt>
                <c:pt idx="2">
                  <c:v>0.97546453608130435</c:v>
                </c:pt>
                <c:pt idx="3">
                  <c:v>0.90418658184406964</c:v>
                </c:pt>
                <c:pt idx="4">
                  <c:v>0.76109440197157763</c:v>
                </c:pt>
                <c:pt idx="5">
                  <c:v>1.0265894903543946</c:v>
                </c:pt>
                <c:pt idx="6">
                  <c:v>0.92764532012161616</c:v>
                </c:pt>
                <c:pt idx="7">
                  <c:v>0.8885682190724643</c:v>
                </c:pt>
                <c:pt idx="8">
                  <c:v>1.0657684832582963</c:v>
                </c:pt>
                <c:pt idx="9">
                  <c:v>0.97619655335576572</c:v>
                </c:pt>
                <c:pt idx="10">
                  <c:v>0.87161092410404217</c:v>
                </c:pt>
                <c:pt idx="11">
                  <c:v>0.9176742466728115</c:v>
                </c:pt>
                <c:pt idx="12">
                  <c:v>0.8145015358784411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E9-45DF-B47D-ADAA5DFB929F}"/>
            </c:ext>
          </c:extLst>
        </c:ser>
        <c:ser>
          <c:idx val="5"/>
          <c:order val="2"/>
          <c:tx>
            <c:strRef>
              <c:f>'PZT_H FX Yaw Frequency'!$P$7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1AE9-45DF-B47D-ADAA5DFB929F}"/>
              </c:ext>
            </c:extLst>
          </c:dPt>
          <c:val>
            <c:numRef>
              <c:f>'PZT_H FX Yaw Frequency'!$Q$13:$AC$13</c:f>
              <c:numCache>
                <c:formatCode>0.00</c:formatCode>
                <c:ptCount val="13"/>
                <c:pt idx="4">
                  <c:v>0.81939630535310215</c:v>
                </c:pt>
                <c:pt idx="5">
                  <c:v>0.950451625881786</c:v>
                </c:pt>
                <c:pt idx="6">
                  <c:v>0.66222025307708032</c:v>
                </c:pt>
                <c:pt idx="9">
                  <c:v>1.1409374409252877</c:v>
                </c:pt>
                <c:pt idx="10">
                  <c:v>1.2780109889090518</c:v>
                </c:pt>
                <c:pt idx="11">
                  <c:v>1.0843488603832518</c:v>
                </c:pt>
                <c:pt idx="12">
                  <c:v>0.90679984245039402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E9-45DF-B47D-ADAA5DFB929F}"/>
            </c:ext>
          </c:extLst>
        </c:ser>
        <c:ser>
          <c:idx val="6"/>
          <c:order val="3"/>
          <c:tx>
            <c:strRef>
              <c:f>'PZT_H FX Yaw Frequency'!$P$17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'PZT_H FX Yaw Frequency'!$Q$23:$AC$23</c:f>
              <c:numCache>
                <c:formatCode>0.00</c:formatCode>
                <c:ptCount val="13"/>
                <c:pt idx="4">
                  <c:v>1.4185692058169785</c:v>
                </c:pt>
                <c:pt idx="5">
                  <c:v>1.2359020841341768</c:v>
                </c:pt>
                <c:pt idx="6">
                  <c:v>0.76472343274887156</c:v>
                </c:pt>
                <c:pt idx="8">
                  <c:v>1.4680308943116669</c:v>
                </c:pt>
                <c:pt idx="9">
                  <c:v>1.3109204124779186</c:v>
                </c:pt>
                <c:pt idx="10">
                  <c:v>1.2273349700357086</c:v>
                </c:pt>
                <c:pt idx="11">
                  <c:v>1.5769964216027785</c:v>
                </c:pt>
                <c:pt idx="12">
                  <c:v>1.2934685456332415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AE9-45DF-B47D-ADAA5DFB929F}"/>
            </c:ext>
          </c:extLst>
        </c:ser>
        <c:ser>
          <c:idx val="7"/>
          <c:order val="4"/>
          <c:tx>
            <c:strRef>
              <c:f>'PZT_H FX Yaw Frequency'!$AE$7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'PZT_H FX Yaw Frequency'!$AF$13:$AR$13</c:f>
              <c:numCache>
                <c:formatCode>0.00</c:formatCode>
                <c:ptCount val="13"/>
                <c:pt idx="0">
                  <c:v>1.3115827598410454</c:v>
                </c:pt>
                <c:pt idx="1">
                  <c:v>1.1936793719768637</c:v>
                </c:pt>
                <c:pt idx="2">
                  <c:v>1.1973737933440434</c:v>
                </c:pt>
                <c:pt idx="3">
                  <c:v>1.0554007411511841</c:v>
                </c:pt>
                <c:pt idx="4">
                  <c:v>1.1435520799847434</c:v>
                </c:pt>
                <c:pt idx="5">
                  <c:v>1.18808658528078</c:v>
                </c:pt>
                <c:pt idx="6">
                  <c:v>1.0842082369581634</c:v>
                </c:pt>
                <c:pt idx="7">
                  <c:v>1.2048227066800636</c:v>
                </c:pt>
                <c:pt idx="8">
                  <c:v>1.036850175900196</c:v>
                </c:pt>
                <c:pt idx="9">
                  <c:v>1.1892651003844956</c:v>
                </c:pt>
                <c:pt idx="10">
                  <c:v>1.0914521183377657</c:v>
                </c:pt>
                <c:pt idx="11">
                  <c:v>1.416013131723115</c:v>
                </c:pt>
                <c:pt idx="12">
                  <c:v>0.84893583831100594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AE9-45DF-B47D-ADAA5DFB929F}"/>
            </c:ext>
          </c:extLst>
        </c:ser>
        <c:ser>
          <c:idx val="8"/>
          <c:order val="5"/>
          <c:tx>
            <c:strRef>
              <c:f>'PZT_H FX Yaw Frequency'!$AE$17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'PZT_H FX Yaw Frequency'!$AF$23:$AR$23</c:f>
              <c:numCache>
                <c:formatCode>0.00</c:formatCode>
                <c:ptCount val="13"/>
                <c:pt idx="0">
                  <c:v>1.8860281074198479</c:v>
                </c:pt>
                <c:pt idx="1">
                  <c:v>2.303336942988496</c:v>
                </c:pt>
                <c:pt idx="2">
                  <c:v>1.1205431630792477</c:v>
                </c:pt>
                <c:pt idx="3">
                  <c:v>1.4435845791446553</c:v>
                </c:pt>
                <c:pt idx="4">
                  <c:v>1.3539508379410878</c:v>
                </c:pt>
                <c:pt idx="5">
                  <c:v>1.1729465060213811</c:v>
                </c:pt>
                <c:pt idx="6">
                  <c:v>1.1389824070080901</c:v>
                </c:pt>
                <c:pt idx="7">
                  <c:v>1.2969860803243223</c:v>
                </c:pt>
                <c:pt idx="8">
                  <c:v>1.5320938797195451</c:v>
                </c:pt>
                <c:pt idx="9">
                  <c:v>1.3654593910221671</c:v>
                </c:pt>
                <c:pt idx="10">
                  <c:v>1.1289548635069968</c:v>
                </c:pt>
                <c:pt idx="11">
                  <c:v>1.2953939789316307</c:v>
                </c:pt>
                <c:pt idx="12">
                  <c:v>1.3668116243092063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AE9-45DF-B47D-ADAA5DFB9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 FX Yaw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'PZT_H FX Yaw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 FX Yaw Gain'!$B$9:$N$9</c:f>
              <c:numCache>
                <c:formatCode>0.000</c:formatCode>
                <c:ptCount val="13"/>
                <c:pt idx="0">
                  <c:v>15.572472727272734</c:v>
                </c:pt>
                <c:pt idx="1">
                  <c:v>14.503950000000005</c:v>
                </c:pt>
                <c:pt idx="2">
                  <c:v>15.221757142857141</c:v>
                </c:pt>
                <c:pt idx="3">
                  <c:v>15.756655172413797</c:v>
                </c:pt>
                <c:pt idx="4">
                  <c:v>14.17382068965518</c:v>
                </c:pt>
                <c:pt idx="5">
                  <c:v>14.480066666666671</c:v>
                </c:pt>
                <c:pt idx="6">
                  <c:v>14.654321739130422</c:v>
                </c:pt>
                <c:pt idx="7">
                  <c:v>13.992135483870964</c:v>
                </c:pt>
                <c:pt idx="8">
                  <c:v>13.251076363636363</c:v>
                </c:pt>
                <c:pt idx="9">
                  <c:v>13.327023529411768</c:v>
                </c:pt>
                <c:pt idx="10">
                  <c:v>13.882921212121211</c:v>
                </c:pt>
                <c:pt idx="11">
                  <c:v>13.408861904761906</c:v>
                </c:pt>
                <c:pt idx="12">
                  <c:v>14.160207142857141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2A-4AE8-96FC-9178B37A21EC}"/>
            </c:ext>
          </c:extLst>
        </c:ser>
        <c:ser>
          <c:idx val="1"/>
          <c:order val="1"/>
          <c:tx>
            <c:strRef>
              <c:f>'PZT_H FX Yaw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'PZT_H FX Yaw Gain'!$B$19:$N$19</c:f>
              <c:numCache>
                <c:formatCode>0.000</c:formatCode>
                <c:ptCount val="13"/>
                <c:pt idx="0">
                  <c:v>14.49491515151515</c:v>
                </c:pt>
                <c:pt idx="1">
                  <c:v>13.553949999999995</c:v>
                </c:pt>
                <c:pt idx="2">
                  <c:v>17.169799999999999</c:v>
                </c:pt>
                <c:pt idx="3">
                  <c:v>15.273175000000004</c:v>
                </c:pt>
                <c:pt idx="4">
                  <c:v>14.295278571428565</c:v>
                </c:pt>
                <c:pt idx="5">
                  <c:v>16.294709090909091</c:v>
                </c:pt>
                <c:pt idx="6">
                  <c:v>14.089494736842109</c:v>
                </c:pt>
                <c:pt idx="7">
                  <c:v>13.891540000000004</c:v>
                </c:pt>
                <c:pt idx="8">
                  <c:v>14.023338461538458</c:v>
                </c:pt>
                <c:pt idx="9">
                  <c:v>13.958227777777784</c:v>
                </c:pt>
                <c:pt idx="10">
                  <c:v>14.516116129032255</c:v>
                </c:pt>
                <c:pt idx="11">
                  <c:v>14.727633333333324</c:v>
                </c:pt>
                <c:pt idx="12">
                  <c:v>14.434486666666663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2A-4AE8-96FC-9178B37A21EC}"/>
            </c:ext>
          </c:extLst>
        </c:ser>
        <c:ser>
          <c:idx val="5"/>
          <c:order val="2"/>
          <c:tx>
            <c:strRef>
              <c:f>'PZT_H FX Yaw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452A-4AE8-96FC-9178B37A21EC}"/>
              </c:ext>
            </c:extLst>
          </c:dPt>
          <c:val>
            <c:numRef>
              <c:f>'PZT_H FX Yaw Gain'!$Q$9:$AC$9</c:f>
              <c:numCache>
                <c:formatCode>0.000</c:formatCode>
                <c:ptCount val="13"/>
                <c:pt idx="4">
                  <c:v>14.029133333333325</c:v>
                </c:pt>
                <c:pt idx="5">
                  <c:v>14.818164705882355</c:v>
                </c:pt>
                <c:pt idx="6">
                  <c:v>13.403492307692309</c:v>
                </c:pt>
                <c:pt idx="9">
                  <c:v>14.982519999999992</c:v>
                </c:pt>
                <c:pt idx="10">
                  <c:v>15.221242857142858</c:v>
                </c:pt>
                <c:pt idx="11">
                  <c:v>15.411999999999999</c:v>
                </c:pt>
                <c:pt idx="12">
                  <c:v>14.181746666666665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2A-4AE8-96FC-9178B37A21EC}"/>
            </c:ext>
          </c:extLst>
        </c:ser>
        <c:ser>
          <c:idx val="6"/>
          <c:order val="3"/>
          <c:tx>
            <c:strRef>
              <c:f>'PZT_H FX Yaw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'PZT_H FX Yaw Gain'!$Q$19:$AC$19</c:f>
              <c:numCache>
                <c:formatCode>0.000</c:formatCode>
                <c:ptCount val="13"/>
                <c:pt idx="4">
                  <c:v>15.341346666666665</c:v>
                </c:pt>
                <c:pt idx="5">
                  <c:v>16.004073684210528</c:v>
                </c:pt>
                <c:pt idx="6">
                  <c:v>14.914200000000001</c:v>
                </c:pt>
                <c:pt idx="8">
                  <c:v>16.413112499999997</c:v>
                </c:pt>
                <c:pt idx="9">
                  <c:v>16.580977777777779</c:v>
                </c:pt>
                <c:pt idx="10">
                  <c:v>16.847133333333332</c:v>
                </c:pt>
                <c:pt idx="11">
                  <c:v>16.635915789473685</c:v>
                </c:pt>
                <c:pt idx="12">
                  <c:v>15.514133333333332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2A-4AE8-96FC-9178B37A21EC}"/>
            </c:ext>
          </c:extLst>
        </c:ser>
        <c:ser>
          <c:idx val="7"/>
          <c:order val="4"/>
          <c:tx>
            <c:strRef>
              <c:f>'PZT_H FX Yaw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'PZT_H FX Yaw Gain'!$AF$9:$AR$9</c:f>
              <c:numCache>
                <c:formatCode>0.000</c:formatCode>
                <c:ptCount val="13"/>
                <c:pt idx="0">
                  <c:v>15.040439999999995</c:v>
                </c:pt>
                <c:pt idx="1">
                  <c:v>15.225890909090911</c:v>
                </c:pt>
                <c:pt idx="2">
                  <c:v>16.417080000000002</c:v>
                </c:pt>
                <c:pt idx="3">
                  <c:v>16.674496774193539</c:v>
                </c:pt>
                <c:pt idx="4">
                  <c:v>17.352266666666669</c:v>
                </c:pt>
                <c:pt idx="5">
                  <c:v>16.085712500000003</c:v>
                </c:pt>
                <c:pt idx="6">
                  <c:v>14.572358333333337</c:v>
                </c:pt>
                <c:pt idx="7">
                  <c:v>14.246139999999999</c:v>
                </c:pt>
                <c:pt idx="8">
                  <c:v>14.114885714285716</c:v>
                </c:pt>
                <c:pt idx="9">
                  <c:v>13.610038095238101</c:v>
                </c:pt>
                <c:pt idx="10">
                  <c:v>14.178659999999995</c:v>
                </c:pt>
                <c:pt idx="11">
                  <c:v>13.68166666666667</c:v>
                </c:pt>
                <c:pt idx="12">
                  <c:v>13.843299999999999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52A-4AE8-96FC-9178B37A21EC}"/>
            </c:ext>
          </c:extLst>
        </c:ser>
        <c:ser>
          <c:idx val="8"/>
          <c:order val="5"/>
          <c:tx>
            <c:strRef>
              <c:f>'PZT_H FX Yaw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'PZT_H FX Yaw Gain'!$AF$19:$AR$19</c:f>
              <c:numCache>
                <c:formatCode>0.000</c:formatCode>
                <c:ptCount val="13"/>
                <c:pt idx="0">
                  <c:v>15.469350000000006</c:v>
                </c:pt>
                <c:pt idx="1">
                  <c:v>16.094781818181822</c:v>
                </c:pt>
                <c:pt idx="2">
                  <c:v>15.070525000000004</c:v>
                </c:pt>
                <c:pt idx="3">
                  <c:v>15.21852941176471</c:v>
                </c:pt>
                <c:pt idx="4">
                  <c:v>16.520599999999991</c:v>
                </c:pt>
                <c:pt idx="5">
                  <c:v>16.59864615384615</c:v>
                </c:pt>
                <c:pt idx="6">
                  <c:v>15.440226086956523</c:v>
                </c:pt>
                <c:pt idx="7">
                  <c:v>14.625999999999996</c:v>
                </c:pt>
                <c:pt idx="8">
                  <c:v>14.78531428571428</c:v>
                </c:pt>
                <c:pt idx="9">
                  <c:v>15.051663157894742</c:v>
                </c:pt>
                <c:pt idx="10">
                  <c:v>15.007013333333328</c:v>
                </c:pt>
                <c:pt idx="11">
                  <c:v>15.420933333333332</c:v>
                </c:pt>
                <c:pt idx="12">
                  <c:v>15.163760000000002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52A-4AE8-96FC-9178B37A21EC}"/>
            </c:ext>
          </c:extLst>
        </c:ser>
        <c:ser>
          <c:idx val="3"/>
          <c:order val="6"/>
          <c:tx>
            <c:strRef>
              <c:f>'PZT_H FX Yaw Gain'!$A$25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 FX Yaw Gain'!$B$25:$N$25</c:f>
              <c:numCache>
                <c:formatCode>General</c:formatCode>
                <c:ptCount val="13"/>
                <c:pt idx="0">
                  <c:v>33.700000000000003</c:v>
                </c:pt>
                <c:pt idx="1">
                  <c:v>33.700000000000003</c:v>
                </c:pt>
                <c:pt idx="2">
                  <c:v>33.700000000000003</c:v>
                </c:pt>
                <c:pt idx="3">
                  <c:v>33.700000000000003</c:v>
                </c:pt>
                <c:pt idx="4">
                  <c:v>33.700000000000003</c:v>
                </c:pt>
                <c:pt idx="5">
                  <c:v>33.700000000000003</c:v>
                </c:pt>
                <c:pt idx="6">
                  <c:v>33.700000000000003</c:v>
                </c:pt>
                <c:pt idx="7">
                  <c:v>33.700000000000003</c:v>
                </c:pt>
                <c:pt idx="8">
                  <c:v>33.700000000000003</c:v>
                </c:pt>
                <c:pt idx="9">
                  <c:v>33.700000000000003</c:v>
                </c:pt>
                <c:pt idx="10">
                  <c:v>33.700000000000003</c:v>
                </c:pt>
                <c:pt idx="11">
                  <c:v>33.700000000000003</c:v>
                </c:pt>
                <c:pt idx="12">
                  <c:v>33.700000000000003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52A-4AE8-96FC-9178B37A21EC}"/>
            </c:ext>
          </c:extLst>
        </c:ser>
        <c:ser>
          <c:idx val="4"/>
          <c:order val="7"/>
          <c:tx>
            <c:strRef>
              <c:f>'PZT_H FX Yaw Gain'!$A$26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'PZT_H FX Yaw Gain'!$B$26:$N$26</c:f>
              <c:numCache>
                <c:formatCode>General</c:formatCode>
                <c:ptCount val="13"/>
                <c:pt idx="0">
                  <c:v>6.4</c:v>
                </c:pt>
                <c:pt idx="1">
                  <c:v>6.4</c:v>
                </c:pt>
                <c:pt idx="2">
                  <c:v>6.4</c:v>
                </c:pt>
                <c:pt idx="3">
                  <c:v>6.4</c:v>
                </c:pt>
                <c:pt idx="4">
                  <c:v>6.4</c:v>
                </c:pt>
                <c:pt idx="5">
                  <c:v>6.4</c:v>
                </c:pt>
                <c:pt idx="6">
                  <c:v>6.4</c:v>
                </c:pt>
                <c:pt idx="7">
                  <c:v>6.4</c:v>
                </c:pt>
                <c:pt idx="8">
                  <c:v>6.4</c:v>
                </c:pt>
                <c:pt idx="9">
                  <c:v>6.4</c:v>
                </c:pt>
                <c:pt idx="10">
                  <c:v>6.4</c:v>
                </c:pt>
                <c:pt idx="11">
                  <c:v>6.4</c:v>
                </c:pt>
                <c:pt idx="12">
                  <c:v>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52A-4AE8-96FC-9178B37A21EC}"/>
            </c:ext>
          </c:extLst>
        </c:ser>
        <c:ser>
          <c:idx val="2"/>
          <c:order val="8"/>
          <c:tx>
            <c:strRef>
              <c:f>'PZT_H FX Yaw Gain'!$A$24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'PZT_H FX Yaw Gain'!$B$24:$N$24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52A-4AE8-96FC-9178B37A2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 FX Yaw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'PZT_H FX Yaw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 FX Yaw Gain'!$B$10:$N$10</c:f>
              <c:numCache>
                <c:formatCode>0.000</c:formatCode>
                <c:ptCount val="13"/>
                <c:pt idx="0">
                  <c:v>3.1275893010658735</c:v>
                </c:pt>
                <c:pt idx="1">
                  <c:v>2.8788028775127441</c:v>
                </c:pt>
                <c:pt idx="2">
                  <c:v>2.5963275258189493</c:v>
                </c:pt>
                <c:pt idx="3">
                  <c:v>3.2604920010025094</c:v>
                </c:pt>
                <c:pt idx="4">
                  <c:v>3.3120651992814034</c:v>
                </c:pt>
                <c:pt idx="5">
                  <c:v>3.2119181703980599</c:v>
                </c:pt>
                <c:pt idx="6">
                  <c:v>3.3530626087791178</c:v>
                </c:pt>
                <c:pt idx="7">
                  <c:v>3.555775223852601</c:v>
                </c:pt>
                <c:pt idx="8">
                  <c:v>3.2412664222020799</c:v>
                </c:pt>
                <c:pt idx="9">
                  <c:v>3.2880288981312238</c:v>
                </c:pt>
                <c:pt idx="10">
                  <c:v>3.1544412361061993</c:v>
                </c:pt>
                <c:pt idx="11">
                  <c:v>3.3292100223901304</c:v>
                </c:pt>
                <c:pt idx="12">
                  <c:v>2.6545957447969366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9C-417C-B950-DA17081DE038}"/>
            </c:ext>
          </c:extLst>
        </c:ser>
        <c:ser>
          <c:idx val="1"/>
          <c:order val="1"/>
          <c:tx>
            <c:strRef>
              <c:f>'PZT_H FX Yaw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'PZT_H FX Yaw Gain'!$B$20:$N$20</c:f>
              <c:numCache>
                <c:formatCode>0.000</c:formatCode>
                <c:ptCount val="13"/>
                <c:pt idx="0">
                  <c:v>3.0069940837298152</c:v>
                </c:pt>
                <c:pt idx="1">
                  <c:v>3.101617072610364</c:v>
                </c:pt>
                <c:pt idx="2">
                  <c:v>2.5715040780697591</c:v>
                </c:pt>
                <c:pt idx="3">
                  <c:v>3.4359746844345942</c:v>
                </c:pt>
                <c:pt idx="4">
                  <c:v>3.4602841216315401</c:v>
                </c:pt>
                <c:pt idx="5">
                  <c:v>3.4107564560766819</c:v>
                </c:pt>
                <c:pt idx="6">
                  <c:v>2.9149139854033788</c:v>
                </c:pt>
                <c:pt idx="7">
                  <c:v>3.2047860761197651</c:v>
                </c:pt>
                <c:pt idx="8">
                  <c:v>3.1498810431323214</c:v>
                </c:pt>
                <c:pt idx="9">
                  <c:v>3.1213820976009985</c:v>
                </c:pt>
                <c:pt idx="10">
                  <c:v>2.6463136279729675</c:v>
                </c:pt>
                <c:pt idx="11">
                  <c:v>3.2540888263526178</c:v>
                </c:pt>
                <c:pt idx="12">
                  <c:v>2.8695280666556591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9C-417C-B950-DA17081DE038}"/>
            </c:ext>
          </c:extLst>
        </c:ser>
        <c:ser>
          <c:idx val="5"/>
          <c:order val="2"/>
          <c:tx>
            <c:strRef>
              <c:f>'PZT_H FX Yaw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179C-417C-B950-DA17081DE038}"/>
              </c:ext>
            </c:extLst>
          </c:dPt>
          <c:val>
            <c:numRef>
              <c:f>'PZT_H FX Yaw Gain'!$Q$10:$AC$10</c:f>
              <c:numCache>
                <c:formatCode>0.000</c:formatCode>
                <c:ptCount val="13"/>
                <c:pt idx="4">
                  <c:v>2.2021248403370812</c:v>
                </c:pt>
                <c:pt idx="5">
                  <c:v>2.6483584621379457</c:v>
                </c:pt>
                <c:pt idx="6">
                  <c:v>2.7466783355256701</c:v>
                </c:pt>
                <c:pt idx="9">
                  <c:v>2.7253114642729419</c:v>
                </c:pt>
                <c:pt idx="10">
                  <c:v>2.8820374558092454</c:v>
                </c:pt>
                <c:pt idx="11">
                  <c:v>3.1281734628187046</c:v>
                </c:pt>
                <c:pt idx="12">
                  <c:v>2.9250382445794392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9C-417C-B950-DA17081DE038}"/>
            </c:ext>
          </c:extLst>
        </c:ser>
        <c:ser>
          <c:idx val="6"/>
          <c:order val="3"/>
          <c:tx>
            <c:strRef>
              <c:f>'PZT_H FX Yaw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'PZT_H FX Yaw Gain'!$Q$20:$AC$20</c:f>
              <c:numCache>
                <c:formatCode>0.000</c:formatCode>
                <c:ptCount val="13"/>
                <c:pt idx="4">
                  <c:v>2.6261725025849856</c:v>
                </c:pt>
                <c:pt idx="5">
                  <c:v>2.600590077238623</c:v>
                </c:pt>
                <c:pt idx="6">
                  <c:v>2.1301736079484193</c:v>
                </c:pt>
                <c:pt idx="8">
                  <c:v>3.0375567338297196</c:v>
                </c:pt>
                <c:pt idx="9">
                  <c:v>2.9230435269038737</c:v>
                </c:pt>
                <c:pt idx="10">
                  <c:v>2.9128292660802337</c:v>
                </c:pt>
                <c:pt idx="11">
                  <c:v>2.4594556250431618</c:v>
                </c:pt>
                <c:pt idx="12">
                  <c:v>2.763864794740059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79C-417C-B950-DA17081DE038}"/>
            </c:ext>
          </c:extLst>
        </c:ser>
        <c:ser>
          <c:idx val="7"/>
          <c:order val="4"/>
          <c:tx>
            <c:strRef>
              <c:f>'PZT_H FX Yaw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'PZT_H FX Yaw Gain'!$AF$10:$AR$10</c:f>
              <c:numCache>
                <c:formatCode>0.000</c:formatCode>
                <c:ptCount val="13"/>
                <c:pt idx="0">
                  <c:v>2.9659593873766537</c:v>
                </c:pt>
                <c:pt idx="1">
                  <c:v>3.5394863336926825</c:v>
                </c:pt>
                <c:pt idx="2">
                  <c:v>2.6769626775774853</c:v>
                </c:pt>
                <c:pt idx="3">
                  <c:v>3.278447481350995</c:v>
                </c:pt>
                <c:pt idx="4">
                  <c:v>3.2409324190165649</c:v>
                </c:pt>
                <c:pt idx="5">
                  <c:v>3.1268625120817233</c:v>
                </c:pt>
                <c:pt idx="6">
                  <c:v>3.5755811040812016</c:v>
                </c:pt>
                <c:pt idx="7">
                  <c:v>3.2672390017086008</c:v>
                </c:pt>
                <c:pt idx="8">
                  <c:v>3.2263784034421259</c:v>
                </c:pt>
                <c:pt idx="9">
                  <c:v>3.3647527252951068</c:v>
                </c:pt>
                <c:pt idx="10">
                  <c:v>2.8235869979694588</c:v>
                </c:pt>
                <c:pt idx="11">
                  <c:v>2.5948304901721779</c:v>
                </c:pt>
                <c:pt idx="12">
                  <c:v>3.0255741306821871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79C-417C-B950-DA17081DE038}"/>
            </c:ext>
          </c:extLst>
        </c:ser>
        <c:ser>
          <c:idx val="8"/>
          <c:order val="5"/>
          <c:tx>
            <c:strRef>
              <c:f>'PZT_H FX Yaw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'PZT_H FX Yaw Gain'!$AF$20:$AR$20</c:f>
              <c:numCache>
                <c:formatCode>0.000</c:formatCode>
                <c:ptCount val="13"/>
                <c:pt idx="0">
                  <c:v>2.1999934988396177</c:v>
                </c:pt>
                <c:pt idx="1">
                  <c:v>2.199115324573544</c:v>
                </c:pt>
                <c:pt idx="2">
                  <c:v>2.7294398877119037</c:v>
                </c:pt>
                <c:pt idx="3">
                  <c:v>2.4141352518045895</c:v>
                </c:pt>
                <c:pt idx="4">
                  <c:v>2.618646161996574</c:v>
                </c:pt>
                <c:pt idx="5">
                  <c:v>2.815884932123764</c:v>
                </c:pt>
                <c:pt idx="6">
                  <c:v>2.8814635659278429</c:v>
                </c:pt>
                <c:pt idx="7">
                  <c:v>2.6075890858376813</c:v>
                </c:pt>
                <c:pt idx="8">
                  <c:v>2.6778185270358668</c:v>
                </c:pt>
                <c:pt idx="9">
                  <c:v>2.845910741601009</c:v>
                </c:pt>
                <c:pt idx="10">
                  <c:v>3.2092737811727283</c:v>
                </c:pt>
                <c:pt idx="11">
                  <c:v>2.6905006332758465</c:v>
                </c:pt>
                <c:pt idx="12">
                  <c:v>2.3907181316217287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79C-417C-B950-DA17081DE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8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  <c:majorUnit val="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'PZT_H FX Yaw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'PZT_H FX Yaw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'PZT_H FX Yaw Gain'!$B$13:$N$13</c:f>
              <c:numCache>
                <c:formatCode>0.00</c:formatCode>
                <c:ptCount val="13"/>
                <c:pt idx="0">
                  <c:v>0.97758708537880179</c:v>
                </c:pt>
                <c:pt idx="1">
                  <c:v>0.938347216395927</c:v>
                </c:pt>
                <c:pt idx="2">
                  <c:v>1.1325942836731189</c:v>
                </c:pt>
                <c:pt idx="3">
                  <c:v>0.95656884191474678</c:v>
                </c:pt>
                <c:pt idx="4">
                  <c:v>0.78237395923866604</c:v>
                </c:pt>
                <c:pt idx="5">
                  <c:v>0.83855048997769577</c:v>
                </c:pt>
                <c:pt idx="6">
                  <c:v>0.82057536668304754</c:v>
                </c:pt>
                <c:pt idx="7">
                  <c:v>0.71171873041373512</c:v>
                </c:pt>
                <c:pt idx="8">
                  <c:v>0.70456785211152329</c:v>
                </c:pt>
                <c:pt idx="9">
                  <c:v>0.70224682162909158</c:v>
                </c:pt>
                <c:pt idx="10">
                  <c:v>0.79072865335288667</c:v>
                </c:pt>
                <c:pt idx="11">
                  <c:v>0.70175425577687578</c:v>
                </c:pt>
                <c:pt idx="12">
                  <c:v>0.97443677417014241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23-42B4-B0F9-0C944FC68D22}"/>
            </c:ext>
          </c:extLst>
        </c:ser>
        <c:ser>
          <c:idx val="1"/>
          <c:order val="1"/>
          <c:tx>
            <c:strRef>
              <c:f>'PZT_H FX Yaw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'PZT_H FX Yaw Gain'!$B$23:$N$23</c:f>
              <c:numCache>
                <c:formatCode>0.00</c:formatCode>
                <c:ptCount val="13"/>
                <c:pt idx="0">
                  <c:v>0.89734298617512609</c:v>
                </c:pt>
                <c:pt idx="1">
                  <c:v>0.76884088015192775</c:v>
                </c:pt>
                <c:pt idx="2">
                  <c:v>1.3960441921710016</c:v>
                </c:pt>
                <c:pt idx="3">
                  <c:v>0.86081105701938798</c:v>
                </c:pt>
                <c:pt idx="4">
                  <c:v>0.76056168548628733</c:v>
                </c:pt>
                <c:pt idx="5">
                  <c:v>0.96701022371742484</c:v>
                </c:pt>
                <c:pt idx="6">
                  <c:v>0.8793278035358566</c:v>
                </c:pt>
                <c:pt idx="7">
                  <c:v>0.77920333547613674</c:v>
                </c:pt>
                <c:pt idx="8">
                  <c:v>0.80673294823409336</c:v>
                </c:pt>
                <c:pt idx="9">
                  <c:v>0.80714541843358567</c:v>
                </c:pt>
                <c:pt idx="10">
                  <c:v>1.0223172395038533</c:v>
                </c:pt>
                <c:pt idx="11">
                  <c:v>0.85304302553079003</c:v>
                </c:pt>
                <c:pt idx="12">
                  <c:v>0.93331103931091053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23-42B4-B0F9-0C944FC68D22}"/>
            </c:ext>
          </c:extLst>
        </c:ser>
        <c:ser>
          <c:idx val="5"/>
          <c:order val="2"/>
          <c:tx>
            <c:strRef>
              <c:f>'PZT_H FX Yaw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C923-42B4-B0F9-0C944FC68D22}"/>
              </c:ext>
            </c:extLst>
          </c:dPt>
          <c:val>
            <c:numRef>
              <c:f>'PZT_H FX Yaw Gain'!$Q$13:$AC$13</c:f>
              <c:numCache>
                <c:formatCode>0.00</c:formatCode>
                <c:ptCount val="13"/>
                <c:pt idx="4">
                  <c:v>1.1548139314641106</c:v>
                </c:pt>
                <c:pt idx="5">
                  <c:v>1.059544975530063</c:v>
                </c:pt>
                <c:pt idx="6">
                  <c:v>0.84993477601761147</c:v>
                </c:pt>
                <c:pt idx="9">
                  <c:v>1.0497295584390063</c:v>
                </c:pt>
                <c:pt idx="10">
                  <c:v>1.0202554029224609</c:v>
                </c:pt>
                <c:pt idx="11">
                  <c:v>0.96030480269249008</c:v>
                </c:pt>
                <c:pt idx="12">
                  <c:v>0.88679714200745685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923-42B4-B0F9-0C944FC68D22}"/>
            </c:ext>
          </c:extLst>
        </c:ser>
        <c:ser>
          <c:idx val="6"/>
          <c:order val="3"/>
          <c:tx>
            <c:strRef>
              <c:f>'PZT_H FX Yaw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'PZT_H FX Yaw Gain'!$Q$23:$AC$23</c:f>
              <c:numCache>
                <c:formatCode>0.00</c:formatCode>
                <c:ptCount val="13"/>
                <c:pt idx="4">
                  <c:v>1.1349021764393552</c:v>
                </c:pt>
                <c:pt idx="5">
                  <c:v>1.23101211634866</c:v>
                </c:pt>
                <c:pt idx="6">
                  <c:v>1.3323170731610101</c:v>
                </c:pt>
                <c:pt idx="8">
                  <c:v>1.0988121240647655</c:v>
                </c:pt>
                <c:pt idx="9">
                  <c:v>1.1610019584121172</c:v>
                </c:pt>
                <c:pt idx="10">
                  <c:v>1.1955310317463197</c:v>
                </c:pt>
                <c:pt idx="11">
                  <c:v>1.387287452996711</c:v>
                </c:pt>
                <c:pt idx="12">
                  <c:v>1.099201542067535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923-42B4-B0F9-0C944FC68D22}"/>
            </c:ext>
          </c:extLst>
        </c:ser>
        <c:ser>
          <c:idx val="7"/>
          <c:order val="4"/>
          <c:tx>
            <c:strRef>
              <c:f>'PZT_H FX Yaw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'PZT_H FX Yaw Gain'!$AF$13:$AR$13</c:f>
              <c:numCache>
                <c:formatCode>0.00</c:formatCode>
                <c:ptCount val="13"/>
                <c:pt idx="0">
                  <c:v>0.97106746603638128</c:v>
                </c:pt>
                <c:pt idx="1">
                  <c:v>0.83118378177048613</c:v>
                </c:pt>
                <c:pt idx="2">
                  <c:v>1.2473190958673792</c:v>
                </c:pt>
                <c:pt idx="3">
                  <c:v>1.0446506395317319</c:v>
                </c:pt>
                <c:pt idx="4">
                  <c:v>1.1264522315042127</c:v>
                </c:pt>
                <c:pt idx="5">
                  <c:v>1.0325272764180151</c:v>
                </c:pt>
                <c:pt idx="6">
                  <c:v>0.76186761400408742</c:v>
                </c:pt>
                <c:pt idx="7">
                  <c:v>0.80048628172970759</c:v>
                </c:pt>
                <c:pt idx="8">
                  <c:v>0.7970635337395573</c:v>
                </c:pt>
                <c:pt idx="9">
                  <c:v>0.71427121930193171</c:v>
                </c:pt>
                <c:pt idx="10">
                  <c:v>0.91829529904029927</c:v>
                </c:pt>
                <c:pt idx="11">
                  <c:v>0.93540685274634916</c:v>
                </c:pt>
                <c:pt idx="12">
                  <c:v>0.82004270688306591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923-42B4-B0F9-0C944FC68D22}"/>
            </c:ext>
          </c:extLst>
        </c:ser>
        <c:ser>
          <c:idx val="8"/>
          <c:order val="5"/>
          <c:tx>
            <c:strRef>
              <c:f>'PZT_H FX Yaw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'PZT_H FX Yaw Gain'!$AF$23:$AR$23</c:f>
              <c:numCache>
                <c:formatCode>0.00</c:formatCode>
                <c:ptCount val="13"/>
                <c:pt idx="0">
                  <c:v>1.3741480001014574</c:v>
                </c:pt>
                <c:pt idx="1">
                  <c:v>1.4694972579578638</c:v>
                </c:pt>
                <c:pt idx="2">
                  <c:v>1.0588894128102018</c:v>
                </c:pt>
                <c:pt idx="3">
                  <c:v>1.2176243239579296</c:v>
                </c:pt>
                <c:pt idx="4">
                  <c:v>1.2882738348892453</c:v>
                </c:pt>
                <c:pt idx="5">
                  <c:v>1.2072754391227019</c:v>
                </c:pt>
                <c:pt idx="6">
                  <c:v>1.0457910109586426</c:v>
                </c:pt>
                <c:pt idx="7">
                  <c:v>1.051546048759112</c:v>
                </c:pt>
                <c:pt idx="8">
                  <c:v>1.0437991722309579</c:v>
                </c:pt>
                <c:pt idx="9">
                  <c:v>1.0133444022477929</c:v>
                </c:pt>
                <c:pt idx="10">
                  <c:v>0.89397310421925258</c:v>
                </c:pt>
                <c:pt idx="11">
                  <c:v>1.1176276045386395</c:v>
                </c:pt>
                <c:pt idx="12">
                  <c:v>1.2219145765007937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923-42B4-B0F9-0C944FC68D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 T1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'PZT_L T1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 T1 Frequency'!$B$9:$N$9</c:f>
              <c:numCache>
                <c:formatCode>0.000</c:formatCode>
                <c:ptCount val="13"/>
                <c:pt idx="0">
                  <c:v>7164.3878787878784</c:v>
                </c:pt>
                <c:pt idx="1">
                  <c:v>7114.08</c:v>
                </c:pt>
                <c:pt idx="2">
                  <c:v>7114.6285714285714</c:v>
                </c:pt>
                <c:pt idx="3">
                  <c:v>7162.6758620689652</c:v>
                </c:pt>
                <c:pt idx="4">
                  <c:v>7173.4896551724141</c:v>
                </c:pt>
                <c:pt idx="5">
                  <c:v>7189.1733333333332</c:v>
                </c:pt>
                <c:pt idx="6">
                  <c:v>7175.2231884057974</c:v>
                </c:pt>
                <c:pt idx="7">
                  <c:v>7165.8580645161292</c:v>
                </c:pt>
                <c:pt idx="8">
                  <c:v>7172.494545454545</c:v>
                </c:pt>
                <c:pt idx="9">
                  <c:v>7181.3176470588232</c:v>
                </c:pt>
                <c:pt idx="10">
                  <c:v>7161.090909090909</c:v>
                </c:pt>
                <c:pt idx="11">
                  <c:v>7149.3714285714286</c:v>
                </c:pt>
                <c:pt idx="12">
                  <c:v>7144.8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17-455B-A2AE-F77152EF2C4E}"/>
            </c:ext>
          </c:extLst>
        </c:ser>
        <c:ser>
          <c:idx val="1"/>
          <c:order val="1"/>
          <c:tx>
            <c:strRef>
              <c:f>'PZT_L T1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'PZT_L T1 Frequency'!$B$19:$N$19</c:f>
              <c:numCache>
                <c:formatCode>0.000</c:formatCode>
                <c:ptCount val="13"/>
                <c:pt idx="0">
                  <c:v>7199.4909090909086</c:v>
                </c:pt>
                <c:pt idx="1">
                  <c:v>7144.5714285714284</c:v>
                </c:pt>
                <c:pt idx="2">
                  <c:v>7194.1714285714288</c:v>
                </c:pt>
                <c:pt idx="3">
                  <c:v>7162.2</c:v>
                </c:pt>
                <c:pt idx="4">
                  <c:v>7157.3714285714286</c:v>
                </c:pt>
                <c:pt idx="5">
                  <c:v>7169.818181818182</c:v>
                </c:pt>
                <c:pt idx="6">
                  <c:v>7173.6</c:v>
                </c:pt>
                <c:pt idx="7">
                  <c:v>7174.24</c:v>
                </c:pt>
                <c:pt idx="8">
                  <c:v>7166.2974358974361</c:v>
                </c:pt>
                <c:pt idx="9">
                  <c:v>7179.1111111111113</c:v>
                </c:pt>
                <c:pt idx="10">
                  <c:v>7140.6709677419358</c:v>
                </c:pt>
                <c:pt idx="11">
                  <c:v>7161.8666666666668</c:v>
                </c:pt>
                <c:pt idx="12">
                  <c:v>7102.9866666666667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17-455B-A2AE-F77152EF2C4E}"/>
            </c:ext>
          </c:extLst>
        </c:ser>
        <c:ser>
          <c:idx val="5"/>
          <c:order val="2"/>
          <c:tx>
            <c:strRef>
              <c:f>'PZT_L T1 Frequency'!$P$7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3617-455B-A2AE-F77152EF2C4E}"/>
              </c:ext>
            </c:extLst>
          </c:dPt>
          <c:val>
            <c:numRef>
              <c:f>'PZT_L T1 Frequency'!$Q$9:$AC$9</c:f>
              <c:numCache>
                <c:formatCode>0.000</c:formatCode>
                <c:ptCount val="13"/>
                <c:pt idx="4">
                  <c:v>7142.1333333333332</c:v>
                </c:pt>
                <c:pt idx="5">
                  <c:v>7151.5764705882357</c:v>
                </c:pt>
                <c:pt idx="6">
                  <c:v>7156.6153846153848</c:v>
                </c:pt>
                <c:pt idx="9">
                  <c:v>7145.2266666666665</c:v>
                </c:pt>
                <c:pt idx="10">
                  <c:v>7152.1142857142859</c:v>
                </c:pt>
                <c:pt idx="11">
                  <c:v>7134.8444444444449</c:v>
                </c:pt>
                <c:pt idx="12">
                  <c:v>7134.9866666666667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17-455B-A2AE-F77152EF2C4E}"/>
            </c:ext>
          </c:extLst>
        </c:ser>
        <c:ser>
          <c:idx val="6"/>
          <c:order val="3"/>
          <c:tx>
            <c:strRef>
              <c:f>'PZT_L T1 Frequency'!$P$17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'PZT_L T1 Frequency'!$Q$19:$AC$19</c:f>
              <c:numCache>
                <c:formatCode>0.000</c:formatCode>
                <c:ptCount val="13"/>
                <c:pt idx="4">
                  <c:v>7142.666666666667</c:v>
                </c:pt>
                <c:pt idx="5">
                  <c:v>7178.484210526316</c:v>
                </c:pt>
                <c:pt idx="6">
                  <c:v>7164</c:v>
                </c:pt>
                <c:pt idx="8">
                  <c:v>7248</c:v>
                </c:pt>
                <c:pt idx="9">
                  <c:v>7230.8444444444449</c:v>
                </c:pt>
                <c:pt idx="10">
                  <c:v>7224.16</c:v>
                </c:pt>
                <c:pt idx="11">
                  <c:v>7205.4315789473685</c:v>
                </c:pt>
                <c:pt idx="12">
                  <c:v>7190.4533333333329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17-455B-A2AE-F77152EF2C4E}"/>
            </c:ext>
          </c:extLst>
        </c:ser>
        <c:ser>
          <c:idx val="7"/>
          <c:order val="4"/>
          <c:tx>
            <c:strRef>
              <c:f>'PZT_L T1 Frequency'!$AE$7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'PZT_L T1 Frequency'!$AF$9:$AR$9</c:f>
              <c:numCache>
                <c:formatCode>0.000</c:formatCode>
                <c:ptCount val="13"/>
                <c:pt idx="0">
                  <c:v>7158.88</c:v>
                </c:pt>
                <c:pt idx="1">
                  <c:v>7148.8727272727274</c:v>
                </c:pt>
                <c:pt idx="2">
                  <c:v>7180</c:v>
                </c:pt>
                <c:pt idx="3">
                  <c:v>7175.1483870967741</c:v>
                </c:pt>
                <c:pt idx="4">
                  <c:v>7192.8</c:v>
                </c:pt>
                <c:pt idx="5">
                  <c:v>7167.6</c:v>
                </c:pt>
                <c:pt idx="6">
                  <c:v>7187.2</c:v>
                </c:pt>
                <c:pt idx="7">
                  <c:v>7209.44</c:v>
                </c:pt>
                <c:pt idx="8">
                  <c:v>7223.4285714285716</c:v>
                </c:pt>
                <c:pt idx="9">
                  <c:v>7204.8380952380949</c:v>
                </c:pt>
                <c:pt idx="10">
                  <c:v>7204.96</c:v>
                </c:pt>
                <c:pt idx="11">
                  <c:v>7218.7555555555555</c:v>
                </c:pt>
                <c:pt idx="12">
                  <c:v>7180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617-455B-A2AE-F77152EF2C4E}"/>
            </c:ext>
          </c:extLst>
        </c:ser>
        <c:ser>
          <c:idx val="8"/>
          <c:order val="5"/>
          <c:tx>
            <c:strRef>
              <c:f>'PZT_L T1 Frequency'!$AE$17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'PZT_L T1 Frequency'!$AF$19:$AR$19</c:f>
              <c:numCache>
                <c:formatCode>0.000</c:formatCode>
                <c:ptCount val="13"/>
                <c:pt idx="0">
                  <c:v>7128.8</c:v>
                </c:pt>
                <c:pt idx="1">
                  <c:v>7118.0363636363636</c:v>
                </c:pt>
                <c:pt idx="2">
                  <c:v>7150.8</c:v>
                </c:pt>
                <c:pt idx="3">
                  <c:v>7112.0470588235294</c:v>
                </c:pt>
                <c:pt idx="4">
                  <c:v>7098.1714285714288</c:v>
                </c:pt>
                <c:pt idx="5">
                  <c:v>7076.3692307692309</c:v>
                </c:pt>
                <c:pt idx="6">
                  <c:v>7115.5826086956522</c:v>
                </c:pt>
                <c:pt idx="7">
                  <c:v>7124.2285714285717</c:v>
                </c:pt>
                <c:pt idx="8">
                  <c:v>7128.6476190476187</c:v>
                </c:pt>
                <c:pt idx="9">
                  <c:v>7161.6421052631576</c:v>
                </c:pt>
                <c:pt idx="10">
                  <c:v>7144.373333333333</c:v>
                </c:pt>
                <c:pt idx="11">
                  <c:v>7147.36</c:v>
                </c:pt>
                <c:pt idx="12">
                  <c:v>7136.2666666666664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617-455B-A2AE-F77152EF2C4E}"/>
            </c:ext>
          </c:extLst>
        </c:ser>
        <c:ser>
          <c:idx val="3"/>
          <c:order val="6"/>
          <c:tx>
            <c:strRef>
              <c:f>'PZT_L T1 Frequency'!$A$25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 T1 Frequency'!$B$25:$N$25</c:f>
              <c:numCache>
                <c:formatCode>General</c:formatCode>
                <c:ptCount val="13"/>
                <c:pt idx="0">
                  <c:v>7548</c:v>
                </c:pt>
                <c:pt idx="1">
                  <c:v>7548</c:v>
                </c:pt>
                <c:pt idx="2">
                  <c:v>7548</c:v>
                </c:pt>
                <c:pt idx="3">
                  <c:v>7548</c:v>
                </c:pt>
                <c:pt idx="4">
                  <c:v>7548</c:v>
                </c:pt>
                <c:pt idx="5">
                  <c:v>7548</c:v>
                </c:pt>
                <c:pt idx="6">
                  <c:v>7548</c:v>
                </c:pt>
                <c:pt idx="7">
                  <c:v>7548</c:v>
                </c:pt>
                <c:pt idx="8">
                  <c:v>7548</c:v>
                </c:pt>
                <c:pt idx="9">
                  <c:v>7548</c:v>
                </c:pt>
                <c:pt idx="10">
                  <c:v>7548</c:v>
                </c:pt>
                <c:pt idx="11">
                  <c:v>7548</c:v>
                </c:pt>
                <c:pt idx="12">
                  <c:v>7548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617-455B-A2AE-F77152EF2C4E}"/>
            </c:ext>
          </c:extLst>
        </c:ser>
        <c:ser>
          <c:idx val="4"/>
          <c:order val="7"/>
          <c:tx>
            <c:strRef>
              <c:f>'PZT_L T1 Frequency'!$A$26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 T1 Frequency'!$B$26:$N$26</c:f>
              <c:numCache>
                <c:formatCode>General</c:formatCode>
                <c:ptCount val="13"/>
                <c:pt idx="0">
                  <c:v>6758</c:v>
                </c:pt>
                <c:pt idx="1">
                  <c:v>6758</c:v>
                </c:pt>
                <c:pt idx="2">
                  <c:v>6758</c:v>
                </c:pt>
                <c:pt idx="3">
                  <c:v>6758</c:v>
                </c:pt>
                <c:pt idx="4">
                  <c:v>6758</c:v>
                </c:pt>
                <c:pt idx="5">
                  <c:v>6758</c:v>
                </c:pt>
                <c:pt idx="6">
                  <c:v>6758</c:v>
                </c:pt>
                <c:pt idx="7">
                  <c:v>6758</c:v>
                </c:pt>
                <c:pt idx="8">
                  <c:v>6758</c:v>
                </c:pt>
                <c:pt idx="9">
                  <c:v>6758</c:v>
                </c:pt>
                <c:pt idx="10">
                  <c:v>6758</c:v>
                </c:pt>
                <c:pt idx="11">
                  <c:v>6758</c:v>
                </c:pt>
                <c:pt idx="12">
                  <c:v>6758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617-455B-A2AE-F77152EF2C4E}"/>
            </c:ext>
          </c:extLst>
        </c:ser>
        <c:ser>
          <c:idx val="2"/>
          <c:order val="8"/>
          <c:tx>
            <c:strRef>
              <c:f>'PZT_L T1 Frequency'!$A$24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'PZT_L T1 Frequency'!$B$24:$N$24</c:f>
              <c:numCache>
                <c:formatCode>General</c:formatCode>
                <c:ptCount val="13"/>
                <c:pt idx="0">
                  <c:v>7142</c:v>
                </c:pt>
                <c:pt idx="1">
                  <c:v>7142</c:v>
                </c:pt>
                <c:pt idx="2">
                  <c:v>7142</c:v>
                </c:pt>
                <c:pt idx="3">
                  <c:v>7142</c:v>
                </c:pt>
                <c:pt idx="4">
                  <c:v>7142</c:v>
                </c:pt>
                <c:pt idx="5">
                  <c:v>7142</c:v>
                </c:pt>
                <c:pt idx="6">
                  <c:v>7142</c:v>
                </c:pt>
                <c:pt idx="7">
                  <c:v>7142</c:v>
                </c:pt>
                <c:pt idx="8">
                  <c:v>7142</c:v>
                </c:pt>
                <c:pt idx="9">
                  <c:v>7142</c:v>
                </c:pt>
                <c:pt idx="10">
                  <c:v>7142</c:v>
                </c:pt>
                <c:pt idx="11">
                  <c:v>7142</c:v>
                </c:pt>
                <c:pt idx="12">
                  <c:v>7142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617-455B-A2AE-F77152EF2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65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 T1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'PZT_L T1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 T1 Frequency'!$B$10:$N$10</c:f>
              <c:numCache>
                <c:formatCode>0.000</c:formatCode>
                <c:ptCount val="13"/>
                <c:pt idx="0">
                  <c:v>79.725411981343669</c:v>
                </c:pt>
                <c:pt idx="1">
                  <c:v>79.473987866941357</c:v>
                </c:pt>
                <c:pt idx="2">
                  <c:v>76.986385287716544</c:v>
                </c:pt>
                <c:pt idx="3">
                  <c:v>84.905248067626985</c:v>
                </c:pt>
                <c:pt idx="4">
                  <c:v>80.718915348381529</c:v>
                </c:pt>
                <c:pt idx="5">
                  <c:v>84.384636319930024</c:v>
                </c:pt>
                <c:pt idx="6">
                  <c:v>80.898440036070255</c:v>
                </c:pt>
                <c:pt idx="7">
                  <c:v>88.446655631139961</c:v>
                </c:pt>
                <c:pt idx="8">
                  <c:v>82.237255614564631</c:v>
                </c:pt>
                <c:pt idx="9">
                  <c:v>84.420784866689345</c:v>
                </c:pt>
                <c:pt idx="10">
                  <c:v>87.907227857181184</c:v>
                </c:pt>
                <c:pt idx="11">
                  <c:v>75.587049489849747</c:v>
                </c:pt>
                <c:pt idx="12">
                  <c:v>71.995523441971443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A4-4B45-B7FB-7D5895A10EF5}"/>
            </c:ext>
          </c:extLst>
        </c:ser>
        <c:ser>
          <c:idx val="1"/>
          <c:order val="1"/>
          <c:tx>
            <c:strRef>
              <c:f>'PZT_L T1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'PZT_L T1 Frequency'!$B$20:$N$20</c:f>
              <c:numCache>
                <c:formatCode>0.000</c:formatCode>
                <c:ptCount val="13"/>
                <c:pt idx="0">
                  <c:v>83.551840062484899</c:v>
                </c:pt>
                <c:pt idx="1">
                  <c:v>80.671386247513922</c:v>
                </c:pt>
                <c:pt idx="2">
                  <c:v>86.055209950727928</c:v>
                </c:pt>
                <c:pt idx="3">
                  <c:v>95.039005564117502</c:v>
                </c:pt>
                <c:pt idx="4">
                  <c:v>94.841658489267601</c:v>
                </c:pt>
                <c:pt idx="5">
                  <c:v>84.850454721165974</c:v>
                </c:pt>
                <c:pt idx="6">
                  <c:v>95.968954415687008</c:v>
                </c:pt>
                <c:pt idx="7">
                  <c:v>92.26338719909252</c:v>
                </c:pt>
                <c:pt idx="8">
                  <c:v>90.305174148149376</c:v>
                </c:pt>
                <c:pt idx="9">
                  <c:v>83.571191267874838</c:v>
                </c:pt>
                <c:pt idx="10">
                  <c:v>80.584642093051386</c:v>
                </c:pt>
                <c:pt idx="11">
                  <c:v>87.175022394637608</c:v>
                </c:pt>
                <c:pt idx="12">
                  <c:v>77.798137230910314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A4-4B45-B7FB-7D5895A10EF5}"/>
            </c:ext>
          </c:extLst>
        </c:ser>
        <c:ser>
          <c:idx val="5"/>
          <c:order val="2"/>
          <c:tx>
            <c:strRef>
              <c:f>'PZT_L T1 Frequency'!$P$7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58A4-4B45-B7FB-7D5895A10EF5}"/>
              </c:ext>
            </c:extLst>
          </c:dPt>
          <c:val>
            <c:numRef>
              <c:f>'PZT_L T1 Frequency'!$Q$10:$AC$10</c:f>
              <c:numCache>
                <c:formatCode>0.000</c:formatCode>
                <c:ptCount val="13"/>
                <c:pt idx="4">
                  <c:v>86.888096094562016</c:v>
                </c:pt>
                <c:pt idx="5">
                  <c:v>91.859154152869735</c:v>
                </c:pt>
                <c:pt idx="6">
                  <c:v>84.051266406969688</c:v>
                </c:pt>
                <c:pt idx="9">
                  <c:v>77.333880085050694</c:v>
                </c:pt>
                <c:pt idx="10">
                  <c:v>82.294547489999857</c:v>
                </c:pt>
                <c:pt idx="11">
                  <c:v>89.826288175793522</c:v>
                </c:pt>
                <c:pt idx="12">
                  <c:v>75.170705430739062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A4-4B45-B7FB-7D5895A10EF5}"/>
            </c:ext>
          </c:extLst>
        </c:ser>
        <c:ser>
          <c:idx val="6"/>
          <c:order val="3"/>
          <c:tx>
            <c:strRef>
              <c:f>'PZT_L T1 Frequency'!$P$17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'PZT_L T1 Frequency'!$Q$20:$AC$20</c:f>
              <c:numCache>
                <c:formatCode>0.000</c:formatCode>
                <c:ptCount val="13"/>
                <c:pt idx="4">
                  <c:v>80.703215605135739</c:v>
                </c:pt>
                <c:pt idx="5">
                  <c:v>88.411376850216342</c:v>
                </c:pt>
                <c:pt idx="6">
                  <c:v>96.758905090362163</c:v>
                </c:pt>
                <c:pt idx="8">
                  <c:v>107.08945745839867</c:v>
                </c:pt>
                <c:pt idx="9">
                  <c:v>88.406099630823491</c:v>
                </c:pt>
                <c:pt idx="10">
                  <c:v>82.169080789782754</c:v>
                </c:pt>
                <c:pt idx="11">
                  <c:v>88.424345909981483</c:v>
                </c:pt>
                <c:pt idx="12">
                  <c:v>92.830315023635436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8A4-4B45-B7FB-7D5895A10EF5}"/>
            </c:ext>
          </c:extLst>
        </c:ser>
        <c:ser>
          <c:idx val="7"/>
          <c:order val="4"/>
          <c:tx>
            <c:strRef>
              <c:f>'PZT_L T1 Frequency'!$AE$7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'PZT_L T1 Frequency'!$AF$10:$AR$10</c:f>
              <c:numCache>
                <c:formatCode>0.000</c:formatCode>
                <c:ptCount val="13"/>
                <c:pt idx="0">
                  <c:v>84.178857202981789</c:v>
                </c:pt>
                <c:pt idx="1">
                  <c:v>90.688529746652179</c:v>
                </c:pt>
                <c:pt idx="2">
                  <c:v>89.172156357171019</c:v>
                </c:pt>
                <c:pt idx="3">
                  <c:v>82.322125724165403</c:v>
                </c:pt>
                <c:pt idx="4">
                  <c:v>89.098840563895692</c:v>
                </c:pt>
                <c:pt idx="5">
                  <c:v>72.363638676697661</c:v>
                </c:pt>
                <c:pt idx="6">
                  <c:v>97.640878613778312</c:v>
                </c:pt>
                <c:pt idx="7">
                  <c:v>73.737582143762822</c:v>
                </c:pt>
                <c:pt idx="8">
                  <c:v>95.941374040333926</c:v>
                </c:pt>
                <c:pt idx="9">
                  <c:v>83.904149045838182</c:v>
                </c:pt>
                <c:pt idx="10">
                  <c:v>75.127363964979665</c:v>
                </c:pt>
                <c:pt idx="11">
                  <c:v>77.374283828542104</c:v>
                </c:pt>
                <c:pt idx="12">
                  <c:v>82.57133471402588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8A4-4B45-B7FB-7D5895A10EF5}"/>
            </c:ext>
          </c:extLst>
        </c:ser>
        <c:ser>
          <c:idx val="8"/>
          <c:order val="5"/>
          <c:tx>
            <c:strRef>
              <c:f>'PZT_L T1 Frequency'!$AE$17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'PZT_L T1 Frequency'!$AF$20:$AR$20</c:f>
              <c:numCache>
                <c:formatCode>0.000</c:formatCode>
                <c:ptCount val="13"/>
                <c:pt idx="0">
                  <c:v>107.47910011730335</c:v>
                </c:pt>
                <c:pt idx="1">
                  <c:v>91.5022694793158</c:v>
                </c:pt>
                <c:pt idx="2">
                  <c:v>90.608966499605231</c:v>
                </c:pt>
                <c:pt idx="3">
                  <c:v>101.19005055109041</c:v>
                </c:pt>
                <c:pt idx="4">
                  <c:v>82.062360774600052</c:v>
                </c:pt>
                <c:pt idx="5">
                  <c:v>75.953021917903499</c:v>
                </c:pt>
                <c:pt idx="6">
                  <c:v>93.570686537504471</c:v>
                </c:pt>
                <c:pt idx="7">
                  <c:v>95.680351204545943</c:v>
                </c:pt>
                <c:pt idx="8">
                  <c:v>85.465465467320598</c:v>
                </c:pt>
                <c:pt idx="9">
                  <c:v>84.952041012070268</c:v>
                </c:pt>
                <c:pt idx="10">
                  <c:v>85.460086042001578</c:v>
                </c:pt>
                <c:pt idx="11">
                  <c:v>71.816703620529111</c:v>
                </c:pt>
                <c:pt idx="12">
                  <c:v>88.23882416538703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8A4-4B45-B7FB-7D5895A10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2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 T1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'PZT_L T1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 T1 Frequency'!$B$13:$N$13</c:f>
              <c:numCache>
                <c:formatCode>0.00</c:formatCode>
                <c:ptCount val="13"/>
                <c:pt idx="0">
                  <c:v>1.6038889469850575</c:v>
                </c:pt>
                <c:pt idx="1">
                  <c:v>1.4934865673540203</c:v>
                </c:pt>
                <c:pt idx="2">
                  <c:v>1.544119652220606</c:v>
                </c:pt>
                <c:pt idx="3">
                  <c:v>1.5127613690974842</c:v>
                </c:pt>
                <c:pt idx="4">
                  <c:v>1.5465616834716096</c:v>
                </c:pt>
                <c:pt idx="5">
                  <c:v>1.417424949672262</c:v>
                </c:pt>
                <c:pt idx="6">
                  <c:v>1.5359868143645801</c:v>
                </c:pt>
                <c:pt idx="7">
                  <c:v>1.4401974190242031</c:v>
                </c:pt>
                <c:pt idx="8">
                  <c:v>1.522041122519135</c:v>
                </c:pt>
                <c:pt idx="9">
                  <c:v>1.4478359941026873</c:v>
                </c:pt>
                <c:pt idx="10">
                  <c:v>1.4671114095331057</c:v>
                </c:pt>
                <c:pt idx="11">
                  <c:v>1.7259192379861499</c:v>
                </c:pt>
                <c:pt idx="12">
                  <c:v>1.7908520859252306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D-4A75-B098-05723CF77F5C}"/>
            </c:ext>
          </c:extLst>
        </c:ser>
        <c:ser>
          <c:idx val="1"/>
          <c:order val="1"/>
          <c:tx>
            <c:strRef>
              <c:f>'PZT_L T1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'PZT_L T1 Frequency'!$B$23:$N$23</c:f>
              <c:numCache>
                <c:formatCode>0.00</c:formatCode>
                <c:ptCount val="13"/>
                <c:pt idx="0">
                  <c:v>1.3903906470859133</c:v>
                </c:pt>
                <c:pt idx="1">
                  <c:v>1.5973091433161513</c:v>
                </c:pt>
                <c:pt idx="2">
                  <c:v>1.3705487118140418</c:v>
                </c:pt>
                <c:pt idx="3">
                  <c:v>1.3531286363601607</c:v>
                </c:pt>
                <c:pt idx="4">
                  <c:v>1.3729148760537382</c:v>
                </c:pt>
                <c:pt idx="5">
                  <c:v>1.485679793642404</c:v>
                </c:pt>
                <c:pt idx="6">
                  <c:v>1.3004205449549022</c:v>
                </c:pt>
                <c:pt idx="7">
                  <c:v>1.3503370128589007</c:v>
                </c:pt>
                <c:pt idx="8">
                  <c:v>1.4089357474185811</c:v>
                </c:pt>
                <c:pt idx="9">
                  <c:v>1.4713558715326156</c:v>
                </c:pt>
                <c:pt idx="10">
                  <c:v>1.5828945309457527</c:v>
                </c:pt>
                <c:pt idx="11">
                  <c:v>1.4764677722529438</c:v>
                </c:pt>
                <c:pt idx="12">
                  <c:v>1.4781273645953847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D-4A75-B098-05723CF77F5C}"/>
            </c:ext>
          </c:extLst>
        </c:ser>
        <c:ser>
          <c:idx val="5"/>
          <c:order val="2"/>
          <c:tx>
            <c:strRef>
              <c:f>'PZT_L T1 Frequency'!$P$7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D3CD-4A75-B098-05723CF77F5C}"/>
              </c:ext>
            </c:extLst>
          </c:dPt>
          <c:val>
            <c:numRef>
              <c:f>'PZT_L T1 Frequency'!$Q$13:$AC$13</c:f>
              <c:numCache>
                <c:formatCode>0.00</c:formatCode>
                <c:ptCount val="13"/>
                <c:pt idx="4">
                  <c:v>1.4736707351153273</c:v>
                </c:pt>
                <c:pt idx="5">
                  <c:v>1.4281881655955428</c:v>
                </c:pt>
                <c:pt idx="6">
                  <c:v>1.5521662437524</c:v>
                </c:pt>
                <c:pt idx="9">
                  <c:v>1.6690686593456843</c:v>
                </c:pt>
                <c:pt idx="10">
                  <c:v>1.5963564121595348</c:v>
                </c:pt>
                <c:pt idx="11">
                  <c:v>1.3984192975778083</c:v>
                </c:pt>
                <c:pt idx="12">
                  <c:v>1.6716914056101968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D-4A75-B098-05723CF77F5C}"/>
            </c:ext>
          </c:extLst>
        </c:ser>
        <c:ser>
          <c:idx val="6"/>
          <c:order val="3"/>
          <c:tx>
            <c:strRef>
              <c:f>'PZT_L T1 Frequency'!$P$17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'PZT_L T1 Frequency'!$Q$23:$AC$23</c:f>
              <c:numCache>
                <c:formatCode>0.00</c:formatCode>
                <c:ptCount val="13"/>
                <c:pt idx="4">
                  <c:v>1.5888118120297379</c:v>
                </c:pt>
                <c:pt idx="5">
                  <c:v>1.3931683253076714</c:v>
                </c:pt>
                <c:pt idx="6">
                  <c:v>1.3228756555322956</c:v>
                </c:pt>
                <c:pt idx="8">
                  <c:v>0.93379873587320461</c:v>
                </c:pt>
                <c:pt idx="9">
                  <c:v>1.1958283303979036</c:v>
                </c:pt>
                <c:pt idx="10">
                  <c:v>1.3137139375190534</c:v>
                </c:pt>
                <c:pt idx="11">
                  <c:v>1.2913804734327201</c:v>
                </c:pt>
                <c:pt idx="12">
                  <c:v>1.2838717846845342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D-4A75-B098-05723CF77F5C}"/>
            </c:ext>
          </c:extLst>
        </c:ser>
        <c:ser>
          <c:idx val="7"/>
          <c:order val="4"/>
          <c:tx>
            <c:strRef>
              <c:f>'PZT_L T1 Frequency'!$AE$7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'PZT_L T1 Frequency'!$AF$13:$AR$13</c:f>
              <c:numCache>
                <c:formatCode>0.00</c:formatCode>
                <c:ptCount val="13"/>
                <c:pt idx="0">
                  <c:v>1.5408461337732695</c:v>
                </c:pt>
                <c:pt idx="1">
                  <c:v>1.4366856476214833</c:v>
                </c:pt>
                <c:pt idx="2">
                  <c:v>1.3756162425335596</c:v>
                </c:pt>
                <c:pt idx="3">
                  <c:v>1.5097262112032517</c:v>
                </c:pt>
                <c:pt idx="4">
                  <c:v>1.3288612876515653</c:v>
                </c:pt>
                <c:pt idx="5">
                  <c:v>1.752261250522656</c:v>
                </c:pt>
                <c:pt idx="6">
                  <c:v>1.2317245437987656</c:v>
                </c:pt>
                <c:pt idx="7">
                  <c:v>1.5304723867038175</c:v>
                </c:pt>
                <c:pt idx="8">
                  <c:v>1.1276727821825094</c:v>
                </c:pt>
                <c:pt idx="9">
                  <c:v>1.3633092390319113</c:v>
                </c:pt>
                <c:pt idx="10">
                  <c:v>1.522037519111797</c:v>
                </c:pt>
                <c:pt idx="11">
                  <c:v>1.4184059963817575</c:v>
                </c:pt>
                <c:pt idx="12">
                  <c:v>1.4855841569172314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D-4A75-B098-05723CF77F5C}"/>
            </c:ext>
          </c:extLst>
        </c:ser>
        <c:ser>
          <c:idx val="8"/>
          <c:order val="5"/>
          <c:tx>
            <c:strRef>
              <c:f>'PZT_L T1 Frequency'!$AE$17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'PZT_L T1 Frequency'!$AF$23:$AR$23</c:f>
              <c:numCache>
                <c:formatCode>0.00</c:formatCode>
                <c:ptCount val="13"/>
                <c:pt idx="0">
                  <c:v>1.1499910202551218</c:v>
                </c:pt>
                <c:pt idx="1">
                  <c:v>1.3115753510272234</c:v>
                </c:pt>
                <c:pt idx="2">
                  <c:v>1.4450372671881635</c:v>
                </c:pt>
                <c:pt idx="3">
                  <c:v>1.1662775700949393</c:v>
                </c:pt>
                <c:pt idx="4">
                  <c:v>1.3817598606738217</c:v>
                </c:pt>
                <c:pt idx="5">
                  <c:v>1.3972199425821901</c:v>
                </c:pt>
                <c:pt idx="6">
                  <c:v>1.2738412777464871</c:v>
                </c:pt>
                <c:pt idx="7">
                  <c:v>1.2758752339361243</c:v>
                </c:pt>
                <c:pt idx="8">
                  <c:v>1.4456038550032553</c:v>
                </c:pt>
                <c:pt idx="9">
                  <c:v>1.5159843527948016</c:v>
                </c:pt>
                <c:pt idx="10">
                  <c:v>1.5070323126964005</c:v>
                </c:pt>
                <c:pt idx="11">
                  <c:v>1.8071933146979817</c:v>
                </c:pt>
                <c:pt idx="12">
                  <c:v>1.4289502390983697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3CD-4A75-B098-05723CF77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 T1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'PZT_L T1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 T1 Gain'!$B$9:$N$9</c:f>
              <c:numCache>
                <c:formatCode>0.000</c:formatCode>
                <c:ptCount val="13"/>
                <c:pt idx="0">
                  <c:v>0.58832121212121213</c:v>
                </c:pt>
                <c:pt idx="1">
                  <c:v>0.56355000000000022</c:v>
                </c:pt>
                <c:pt idx="2">
                  <c:v>0.6797428571428572</c:v>
                </c:pt>
                <c:pt idx="3">
                  <c:v>0.67964137931034485</c:v>
                </c:pt>
                <c:pt idx="4">
                  <c:v>0.63332413793103459</c:v>
                </c:pt>
                <c:pt idx="5">
                  <c:v>0.69941333333333333</c:v>
                </c:pt>
                <c:pt idx="6">
                  <c:v>0.67822028985507232</c:v>
                </c:pt>
                <c:pt idx="7">
                  <c:v>0.69823870967741919</c:v>
                </c:pt>
                <c:pt idx="8">
                  <c:v>0.66315999999999986</c:v>
                </c:pt>
                <c:pt idx="9">
                  <c:v>0.67314117647058824</c:v>
                </c:pt>
                <c:pt idx="10">
                  <c:v>0.6471818181818183</c:v>
                </c:pt>
                <c:pt idx="11">
                  <c:v>0.58954761904761921</c:v>
                </c:pt>
                <c:pt idx="12">
                  <c:v>0.62249999999999994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07-4D52-9789-9891A333BCE0}"/>
            </c:ext>
          </c:extLst>
        </c:ser>
        <c:ser>
          <c:idx val="1"/>
          <c:order val="1"/>
          <c:tx>
            <c:strRef>
              <c:f>'PZT_L T1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'PZT_L T1 Gain'!$B$19:$N$19</c:f>
              <c:numCache>
                <c:formatCode>0.000</c:formatCode>
                <c:ptCount val="13"/>
                <c:pt idx="0">
                  <c:v>0.53664848484848493</c:v>
                </c:pt>
                <c:pt idx="1">
                  <c:v>0.56368571428571401</c:v>
                </c:pt>
                <c:pt idx="2">
                  <c:v>0.67448571428571447</c:v>
                </c:pt>
                <c:pt idx="3">
                  <c:v>0.64309999999999978</c:v>
                </c:pt>
                <c:pt idx="4">
                  <c:v>0.65337142857142838</c:v>
                </c:pt>
                <c:pt idx="5">
                  <c:v>0.76764545454545452</c:v>
                </c:pt>
                <c:pt idx="6">
                  <c:v>0.76485789473684229</c:v>
                </c:pt>
                <c:pt idx="7">
                  <c:v>0.70041333333333322</c:v>
                </c:pt>
                <c:pt idx="8">
                  <c:v>0.71542051282051311</c:v>
                </c:pt>
                <c:pt idx="9">
                  <c:v>0.79534999999999978</c:v>
                </c:pt>
                <c:pt idx="10">
                  <c:v>0.78694838709677384</c:v>
                </c:pt>
                <c:pt idx="11">
                  <c:v>0.76084285714285671</c:v>
                </c:pt>
                <c:pt idx="12">
                  <c:v>0.75971333333333368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07-4D52-9789-9891A333BCE0}"/>
            </c:ext>
          </c:extLst>
        </c:ser>
        <c:ser>
          <c:idx val="5"/>
          <c:order val="2"/>
          <c:tx>
            <c:strRef>
              <c:f>'PZT_L T1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1A07-4D52-9789-9891A333BCE0}"/>
              </c:ext>
            </c:extLst>
          </c:dPt>
          <c:val>
            <c:numRef>
              <c:f>'PZT_L T1 Gain'!$Q$9:$AC$9</c:f>
              <c:numCache>
                <c:formatCode>0.000</c:formatCode>
                <c:ptCount val="13"/>
                <c:pt idx="4">
                  <c:v>0.59861666666666669</c:v>
                </c:pt>
                <c:pt idx="5">
                  <c:v>0.64804705882352942</c:v>
                </c:pt>
                <c:pt idx="6">
                  <c:v>0.63943076923076914</c:v>
                </c:pt>
                <c:pt idx="9">
                  <c:v>0.60961333333333323</c:v>
                </c:pt>
                <c:pt idx="10">
                  <c:v>0.57477142857142871</c:v>
                </c:pt>
                <c:pt idx="11">
                  <c:v>0.56055555555555547</c:v>
                </c:pt>
                <c:pt idx="12">
                  <c:v>0.5875999999999999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07-4D52-9789-9891A333BCE0}"/>
            </c:ext>
          </c:extLst>
        </c:ser>
        <c:ser>
          <c:idx val="6"/>
          <c:order val="3"/>
          <c:tx>
            <c:strRef>
              <c:f>'PZT_L T1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'PZT_L T1 Gain'!$Q$19:$AC$19</c:f>
              <c:numCache>
                <c:formatCode>0.000</c:formatCode>
                <c:ptCount val="13"/>
                <c:pt idx="4">
                  <c:v>0.57119999999999993</c:v>
                </c:pt>
                <c:pt idx="5">
                  <c:v>0.66028421052631581</c:v>
                </c:pt>
                <c:pt idx="6">
                  <c:v>0.58153333333333335</c:v>
                </c:pt>
                <c:pt idx="8">
                  <c:v>0.54761249999999961</c:v>
                </c:pt>
                <c:pt idx="9">
                  <c:v>0.57718888888888897</c:v>
                </c:pt>
                <c:pt idx="10">
                  <c:v>0.62537333333333345</c:v>
                </c:pt>
                <c:pt idx="11">
                  <c:v>0.60972631578947367</c:v>
                </c:pt>
                <c:pt idx="12">
                  <c:v>0.52688000000000013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A07-4D52-9789-9891A333BCE0}"/>
            </c:ext>
          </c:extLst>
        </c:ser>
        <c:ser>
          <c:idx val="7"/>
          <c:order val="4"/>
          <c:tx>
            <c:strRef>
              <c:f>'PZT_L T1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'PZT_L T1 Gain'!$AF$9:$AR$9</c:f>
              <c:numCache>
                <c:formatCode>0.000</c:formatCode>
                <c:ptCount val="13"/>
                <c:pt idx="0">
                  <c:v>0.58545333333333316</c:v>
                </c:pt>
                <c:pt idx="1">
                  <c:v>0.66501818181818184</c:v>
                </c:pt>
                <c:pt idx="2">
                  <c:v>0.65589999999999993</c:v>
                </c:pt>
                <c:pt idx="3">
                  <c:v>0.62111612903225777</c:v>
                </c:pt>
                <c:pt idx="4">
                  <c:v>0.73551666666666693</c:v>
                </c:pt>
                <c:pt idx="5">
                  <c:v>0.76476250000000023</c:v>
                </c:pt>
                <c:pt idx="6">
                  <c:v>0.66858333333333353</c:v>
                </c:pt>
                <c:pt idx="7">
                  <c:v>0.70128000000000013</c:v>
                </c:pt>
                <c:pt idx="8">
                  <c:v>0.69640000000000024</c:v>
                </c:pt>
                <c:pt idx="9">
                  <c:v>0.71816190476190445</c:v>
                </c:pt>
                <c:pt idx="10">
                  <c:v>0.75889999999999991</c:v>
                </c:pt>
                <c:pt idx="11">
                  <c:v>0.68877777777777793</c:v>
                </c:pt>
                <c:pt idx="12">
                  <c:v>0.66136250000000019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A07-4D52-9789-9891A333BCE0}"/>
            </c:ext>
          </c:extLst>
        </c:ser>
        <c:ser>
          <c:idx val="8"/>
          <c:order val="5"/>
          <c:tx>
            <c:strRef>
              <c:f>'PZT_L T1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'PZT_L T1 Gain'!$AF$19:$AR$19</c:f>
              <c:numCache>
                <c:formatCode>0.000</c:formatCode>
                <c:ptCount val="13"/>
                <c:pt idx="0">
                  <c:v>0.49258749999999984</c:v>
                </c:pt>
                <c:pt idx="1">
                  <c:v>0.44332727272727279</c:v>
                </c:pt>
                <c:pt idx="2">
                  <c:v>0.45098749999999976</c:v>
                </c:pt>
                <c:pt idx="3">
                  <c:v>0.53769411764705866</c:v>
                </c:pt>
                <c:pt idx="4">
                  <c:v>0.73342857142857143</c:v>
                </c:pt>
                <c:pt idx="5">
                  <c:v>0.65938461538461568</c:v>
                </c:pt>
                <c:pt idx="6">
                  <c:v>0.64715652173913019</c:v>
                </c:pt>
                <c:pt idx="7">
                  <c:v>0.67608571428571407</c:v>
                </c:pt>
                <c:pt idx="8">
                  <c:v>0.64815238095238137</c:v>
                </c:pt>
                <c:pt idx="9">
                  <c:v>0.71364210526315763</c:v>
                </c:pt>
                <c:pt idx="10">
                  <c:v>0.77502666666666642</c:v>
                </c:pt>
                <c:pt idx="11">
                  <c:v>0.68689333333333369</c:v>
                </c:pt>
                <c:pt idx="12">
                  <c:v>0.58978666666666657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A07-4D52-9789-9891A333BCE0}"/>
            </c:ext>
          </c:extLst>
        </c:ser>
        <c:ser>
          <c:idx val="3"/>
          <c:order val="6"/>
          <c:tx>
            <c:strRef>
              <c:f>'PZT_L T1 Gain'!$A$25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 T1 Gain'!$B$25:$N$25</c:f>
              <c:numCache>
                <c:formatCode>General</c:formatCode>
                <c:ptCount val="13"/>
                <c:pt idx="0">
                  <c:v>2.37</c:v>
                </c:pt>
                <c:pt idx="1">
                  <c:v>2.37</c:v>
                </c:pt>
                <c:pt idx="2">
                  <c:v>2.37</c:v>
                </c:pt>
                <c:pt idx="3">
                  <c:v>2.37</c:v>
                </c:pt>
                <c:pt idx="4">
                  <c:v>2.37</c:v>
                </c:pt>
                <c:pt idx="5">
                  <c:v>2.37</c:v>
                </c:pt>
                <c:pt idx="6">
                  <c:v>2.37</c:v>
                </c:pt>
                <c:pt idx="7">
                  <c:v>2.37</c:v>
                </c:pt>
                <c:pt idx="8">
                  <c:v>2.37</c:v>
                </c:pt>
                <c:pt idx="9">
                  <c:v>2.37</c:v>
                </c:pt>
                <c:pt idx="10">
                  <c:v>2.37</c:v>
                </c:pt>
                <c:pt idx="11">
                  <c:v>2.37</c:v>
                </c:pt>
                <c:pt idx="12">
                  <c:v>2.37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A07-4D52-9789-9891A333BCE0}"/>
            </c:ext>
          </c:extLst>
        </c:ser>
        <c:ser>
          <c:idx val="4"/>
          <c:order val="7"/>
          <c:tx>
            <c:strRef>
              <c:f>'PZT_L T1 Gain'!$A$26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 T1 Gain'!$B$26:$N$26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A07-4D52-9789-9891A333BCE0}"/>
            </c:ext>
          </c:extLst>
        </c:ser>
        <c:ser>
          <c:idx val="2"/>
          <c:order val="8"/>
          <c:tx>
            <c:strRef>
              <c:f>'PZT_L T1 Gain'!$A$24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'PZT_L T1 Gain'!$B$24:$N$24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A07-4D52-9789-9891A333BC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3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 T1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'PZT_L T1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 T1 Gain'!$B$10:$N$10</c:f>
              <c:numCache>
                <c:formatCode>0.000</c:formatCode>
                <c:ptCount val="13"/>
                <c:pt idx="0">
                  <c:v>0.22832721459640143</c:v>
                </c:pt>
                <c:pt idx="1">
                  <c:v>0.22497911799843406</c:v>
                </c:pt>
                <c:pt idx="2">
                  <c:v>0.2566715425311919</c:v>
                </c:pt>
                <c:pt idx="3">
                  <c:v>0.25334719468279066</c:v>
                </c:pt>
                <c:pt idx="4">
                  <c:v>0.23310887664704516</c:v>
                </c:pt>
                <c:pt idx="5">
                  <c:v>0.27529110358257453</c:v>
                </c:pt>
                <c:pt idx="6">
                  <c:v>0.25337848136667623</c:v>
                </c:pt>
                <c:pt idx="7">
                  <c:v>0.2789849664029303</c:v>
                </c:pt>
                <c:pt idx="8">
                  <c:v>0.29053079387524666</c:v>
                </c:pt>
                <c:pt idx="9">
                  <c:v>0.27948207182569101</c:v>
                </c:pt>
                <c:pt idx="10">
                  <c:v>0.24705470591791207</c:v>
                </c:pt>
                <c:pt idx="11">
                  <c:v>0.22970980261050361</c:v>
                </c:pt>
                <c:pt idx="12">
                  <c:v>0.27095813210257808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49-43CA-BC1D-1F1E54D89211}"/>
            </c:ext>
          </c:extLst>
        </c:ser>
        <c:ser>
          <c:idx val="1"/>
          <c:order val="1"/>
          <c:tx>
            <c:strRef>
              <c:f>'PZT_L T1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'PZT_L T1 Gain'!$B$20:$N$20</c:f>
              <c:numCache>
                <c:formatCode>0.000</c:formatCode>
                <c:ptCount val="13"/>
                <c:pt idx="0">
                  <c:v>0.23413342574164706</c:v>
                </c:pt>
                <c:pt idx="1">
                  <c:v>0.27870450780736999</c:v>
                </c:pt>
                <c:pt idx="2">
                  <c:v>0.25992118391685448</c:v>
                </c:pt>
                <c:pt idx="3">
                  <c:v>0.25803047452997424</c:v>
                </c:pt>
                <c:pt idx="4">
                  <c:v>0.2427037849629769</c:v>
                </c:pt>
                <c:pt idx="5">
                  <c:v>0.2971144587270263</c:v>
                </c:pt>
                <c:pt idx="6">
                  <c:v>0.29254979373715123</c:v>
                </c:pt>
                <c:pt idx="7">
                  <c:v>0.27672420274487675</c:v>
                </c:pt>
                <c:pt idx="8">
                  <c:v>0.282601386951571</c:v>
                </c:pt>
                <c:pt idx="9">
                  <c:v>0.30270215969833114</c:v>
                </c:pt>
                <c:pt idx="10">
                  <c:v>0.29018811170679154</c:v>
                </c:pt>
                <c:pt idx="11">
                  <c:v>0.30109856128687079</c:v>
                </c:pt>
                <c:pt idx="12">
                  <c:v>0.28825411367266884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49-43CA-BC1D-1F1E54D89211}"/>
            </c:ext>
          </c:extLst>
        </c:ser>
        <c:ser>
          <c:idx val="5"/>
          <c:order val="2"/>
          <c:tx>
            <c:strRef>
              <c:f>'PZT_L T1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6-6649-43CA-BC1D-1F1E54D89211}"/>
              </c:ext>
            </c:extLst>
          </c:dPt>
          <c:val>
            <c:numRef>
              <c:f>'PZT_L T1 Gain'!$Q$10:$AC$10</c:f>
              <c:numCache>
                <c:formatCode>0.000</c:formatCode>
                <c:ptCount val="13"/>
                <c:pt idx="4">
                  <c:v>0.26631688093969208</c:v>
                </c:pt>
                <c:pt idx="5">
                  <c:v>0.24766177521361835</c:v>
                </c:pt>
                <c:pt idx="6">
                  <c:v>0.23846488009445249</c:v>
                </c:pt>
                <c:pt idx="9">
                  <c:v>0.26233689364206109</c:v>
                </c:pt>
                <c:pt idx="10">
                  <c:v>0.22306729805531253</c:v>
                </c:pt>
                <c:pt idx="11">
                  <c:v>0.24872967642619809</c:v>
                </c:pt>
                <c:pt idx="12">
                  <c:v>0.2636468768555314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649-43CA-BC1D-1F1E54D89211}"/>
            </c:ext>
          </c:extLst>
        </c:ser>
        <c:ser>
          <c:idx val="6"/>
          <c:order val="3"/>
          <c:tx>
            <c:strRef>
              <c:f>'PZT_L T1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'PZT_L T1 Gain'!$Q$20:$AC$20</c:f>
              <c:numCache>
                <c:formatCode>0.000</c:formatCode>
                <c:ptCount val="13"/>
                <c:pt idx="4">
                  <c:v>0.19769578048512235</c:v>
                </c:pt>
                <c:pt idx="5">
                  <c:v>0.24518818925938463</c:v>
                </c:pt>
                <c:pt idx="6">
                  <c:v>0.18436255688439648</c:v>
                </c:pt>
                <c:pt idx="8">
                  <c:v>0.21619303925316258</c:v>
                </c:pt>
                <c:pt idx="9">
                  <c:v>0.24170508050633052</c:v>
                </c:pt>
                <c:pt idx="10">
                  <c:v>0.24116960351100952</c:v>
                </c:pt>
                <c:pt idx="11">
                  <c:v>0.24302685440026278</c:v>
                </c:pt>
                <c:pt idx="12">
                  <c:v>0.22405947328235726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649-43CA-BC1D-1F1E54D89211}"/>
            </c:ext>
          </c:extLst>
        </c:ser>
        <c:ser>
          <c:idx val="7"/>
          <c:order val="4"/>
          <c:tx>
            <c:strRef>
              <c:f>'PZT_L T1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'PZT_L T1 Gain'!$AF$10:$AR$10</c:f>
              <c:numCache>
                <c:formatCode>0.000</c:formatCode>
                <c:ptCount val="13"/>
                <c:pt idx="0">
                  <c:v>0.24998120433849139</c:v>
                </c:pt>
                <c:pt idx="1">
                  <c:v>0.25710096668567201</c:v>
                </c:pt>
                <c:pt idx="2">
                  <c:v>0.28075570396008453</c:v>
                </c:pt>
                <c:pt idx="3">
                  <c:v>0.24135136198698107</c:v>
                </c:pt>
                <c:pt idx="4">
                  <c:v>0.23787851134180182</c:v>
                </c:pt>
                <c:pt idx="5">
                  <c:v>0.25402213816361524</c:v>
                </c:pt>
                <c:pt idx="6">
                  <c:v>0.25231191791425267</c:v>
                </c:pt>
                <c:pt idx="7">
                  <c:v>0.28519045122406816</c:v>
                </c:pt>
                <c:pt idx="8">
                  <c:v>0.23914344745683105</c:v>
                </c:pt>
                <c:pt idx="9">
                  <c:v>0.30905489068752151</c:v>
                </c:pt>
                <c:pt idx="10">
                  <c:v>0.22127582289061443</c:v>
                </c:pt>
                <c:pt idx="11">
                  <c:v>0.25341314532245951</c:v>
                </c:pt>
                <c:pt idx="12">
                  <c:v>0.27198595662509051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649-43CA-BC1D-1F1E54D89211}"/>
            </c:ext>
          </c:extLst>
        </c:ser>
        <c:ser>
          <c:idx val="8"/>
          <c:order val="5"/>
          <c:tx>
            <c:strRef>
              <c:f>'PZT_L T1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'PZT_L T1 Gain'!$AF$20:$AR$20</c:f>
              <c:numCache>
                <c:formatCode>0.000</c:formatCode>
                <c:ptCount val="13"/>
                <c:pt idx="0">
                  <c:v>0.20478767601307349</c:v>
                </c:pt>
                <c:pt idx="1">
                  <c:v>0.28885239435376975</c:v>
                </c:pt>
                <c:pt idx="2">
                  <c:v>0.24891707193869209</c:v>
                </c:pt>
                <c:pt idx="3">
                  <c:v>0.24742685419992669</c:v>
                </c:pt>
                <c:pt idx="4">
                  <c:v>0.27078471963763745</c:v>
                </c:pt>
                <c:pt idx="5">
                  <c:v>0.25825228050225385</c:v>
                </c:pt>
                <c:pt idx="6">
                  <c:v>0.30302381329920625</c:v>
                </c:pt>
                <c:pt idx="7">
                  <c:v>0.27597094695108199</c:v>
                </c:pt>
                <c:pt idx="8">
                  <c:v>0.30542847522759381</c:v>
                </c:pt>
                <c:pt idx="9">
                  <c:v>0.29358133150506521</c:v>
                </c:pt>
                <c:pt idx="10">
                  <c:v>0.33058330811401232</c:v>
                </c:pt>
                <c:pt idx="11">
                  <c:v>0.29340137499140384</c:v>
                </c:pt>
                <c:pt idx="12">
                  <c:v>0.32721669377445406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649-43CA-BC1D-1F1E54D89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0.8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 T1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'PZT_L T1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 T1 Gain'!$B$13:$N$13</c:f>
              <c:numCache>
                <c:formatCode>0.00</c:formatCode>
                <c:ptCount val="13"/>
                <c:pt idx="0">
                  <c:v>2.6010606328409587</c:v>
                </c:pt>
                <c:pt idx="1">
                  <c:v>2.6764706225054682</c:v>
                </c:pt>
                <c:pt idx="2">
                  <c:v>2.1950974465764093</c:v>
                </c:pt>
                <c:pt idx="3">
                  <c:v>2.2240343899157948</c:v>
                </c:pt>
                <c:pt idx="4">
                  <c:v>2.4833543979515653</c:v>
                </c:pt>
                <c:pt idx="5">
                  <c:v>2.02281227026717</c:v>
                </c:pt>
                <c:pt idx="6">
                  <c:v>2.225629291826972</c:v>
                </c:pt>
                <c:pt idx="7">
                  <c:v>1.9974329463905021</c:v>
                </c:pt>
                <c:pt idx="8">
                  <c:v>1.9583007332123674</c:v>
                </c:pt>
                <c:pt idx="9">
                  <c:v>2.0238135639552088</c:v>
                </c:pt>
                <c:pt idx="10">
                  <c:v>2.3244759703688409</c:v>
                </c:pt>
                <c:pt idx="11">
                  <c:v>2.5836256016920611</c:v>
                </c:pt>
                <c:pt idx="12">
                  <c:v>2.1497786225492574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22-4D02-9CCA-2FA5DBC94717}"/>
            </c:ext>
          </c:extLst>
        </c:ser>
        <c:ser>
          <c:idx val="1"/>
          <c:order val="1"/>
          <c:tx>
            <c:strRef>
              <c:f>'PZT_L T1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'PZT_L T1 Gain'!$B$23:$N$23</c:f>
              <c:numCache>
                <c:formatCode>0.00</c:formatCode>
                <c:ptCount val="13"/>
                <c:pt idx="0">
                  <c:v>2.6101235642940828</c:v>
                </c:pt>
                <c:pt idx="1">
                  <c:v>2.1603696568873367</c:v>
                </c:pt>
                <c:pt idx="2">
                  <c:v>2.174395407310163</c:v>
                </c:pt>
                <c:pt idx="3">
                  <c:v>2.2308734438515505</c:v>
                </c:pt>
                <c:pt idx="4">
                  <c:v>2.3576456539267041</c:v>
                </c:pt>
                <c:pt idx="5">
                  <c:v>1.7976849194973124</c:v>
                </c:pt>
                <c:pt idx="6">
                  <c:v>1.8289104278151687</c:v>
                </c:pt>
                <c:pt idx="7">
                  <c:v>2.0111319623241464</c:v>
                </c:pt>
                <c:pt idx="8">
                  <c:v>1.9516057641323963</c:v>
                </c:pt>
                <c:pt idx="9">
                  <c:v>1.7339926938625911</c:v>
                </c:pt>
                <c:pt idx="10">
                  <c:v>1.818420016809366</c:v>
                </c:pt>
                <c:pt idx="11">
                  <c:v>1.7814290177716077</c:v>
                </c:pt>
                <c:pt idx="12">
                  <c:v>1.8621146993647082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22-4D02-9CCA-2FA5DBC94717}"/>
            </c:ext>
          </c:extLst>
        </c:ser>
        <c:ser>
          <c:idx val="5"/>
          <c:order val="2"/>
          <c:tx>
            <c:strRef>
              <c:f>'PZT_L T1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3C22-4D02-9CCA-2FA5DBC94717}"/>
              </c:ext>
            </c:extLst>
          </c:dPt>
          <c:val>
            <c:numRef>
              <c:f>'PZT_L T1 Gain'!$Q$13:$AC$13</c:f>
              <c:numCache>
                <c:formatCode>0.00</c:formatCode>
                <c:ptCount val="13"/>
                <c:pt idx="4">
                  <c:v>2.2171373779524783</c:v>
                </c:pt>
                <c:pt idx="5">
                  <c:v>2.3176136617384957</c:v>
                </c:pt>
                <c:pt idx="6">
                  <c:v>2.4190413700664259</c:v>
                </c:pt>
                <c:pt idx="9">
                  <c:v>2.2368014937166785</c:v>
                </c:pt>
                <c:pt idx="10">
                  <c:v>2.6826411985370449</c:v>
                </c:pt>
                <c:pt idx="11">
                  <c:v>2.4249142957700567</c:v>
                </c:pt>
                <c:pt idx="12">
                  <c:v>2.2535193301716832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22-4D02-9CCA-2FA5DBC94717}"/>
            </c:ext>
          </c:extLst>
        </c:ser>
        <c:ser>
          <c:idx val="6"/>
          <c:order val="3"/>
          <c:tx>
            <c:strRef>
              <c:f>'PZT_L T1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'PZT_L T1 Gain'!$Q$23:$AC$23</c:f>
              <c:numCache>
                <c:formatCode>0.00</c:formatCode>
                <c:ptCount val="13"/>
                <c:pt idx="4">
                  <c:v>3.0329428302852577</c:v>
                </c:pt>
                <c:pt idx="5">
                  <c:v>2.3243585463041692</c:v>
                </c:pt>
                <c:pt idx="6">
                  <c:v>3.2336042937903691</c:v>
                </c:pt>
                <c:pt idx="8">
                  <c:v>2.8098152563027714</c:v>
                </c:pt>
                <c:pt idx="9">
                  <c:v>2.4724499065217285</c:v>
                </c:pt>
                <c:pt idx="10">
                  <c:v>2.4113412874424469</c:v>
                </c:pt>
                <c:pt idx="11">
                  <c:v>2.4143747249036842</c:v>
                </c:pt>
                <c:pt idx="12">
                  <c:v>2.7420100758654686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C22-4D02-9CCA-2FA5DBC94717}"/>
            </c:ext>
          </c:extLst>
        </c:ser>
        <c:ser>
          <c:idx val="7"/>
          <c:order val="4"/>
          <c:tx>
            <c:strRef>
              <c:f>'PZT_L T1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'PZT_L T1 Gain'!$AF$13:$AR$13</c:f>
              <c:numCache>
                <c:formatCode>0.00</c:formatCode>
                <c:ptCount val="13"/>
                <c:pt idx="0">
                  <c:v>2.3795744582597638</c:v>
                </c:pt>
                <c:pt idx="1">
                  <c:v>2.210521726361697</c:v>
                </c:pt>
                <c:pt idx="2">
                  <c:v>2.0351026127251854</c:v>
                </c:pt>
                <c:pt idx="3">
                  <c:v>2.4154050158375604</c:v>
                </c:pt>
                <c:pt idx="4">
                  <c:v>2.2903614736134279</c:v>
                </c:pt>
                <c:pt idx="5">
                  <c:v>2.1064273001356404</c:v>
                </c:pt>
                <c:pt idx="6">
                  <c:v>2.2477689265618799</c:v>
                </c:pt>
                <c:pt idx="7">
                  <c:v>1.950415932975869</c:v>
                </c:pt>
                <c:pt idx="8">
                  <c:v>2.3327700281956076</c:v>
                </c:pt>
                <c:pt idx="9">
                  <c:v>1.7816016345439774</c:v>
                </c:pt>
                <c:pt idx="10">
                  <c:v>2.4269860408509727</c:v>
                </c:pt>
                <c:pt idx="11">
                  <c:v>2.2114377953610425</c:v>
                </c:pt>
                <c:pt idx="12">
                  <c:v>2.0940266196111139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C22-4D02-9CCA-2FA5DBC94717}"/>
            </c:ext>
          </c:extLst>
        </c:ser>
        <c:ser>
          <c:idx val="8"/>
          <c:order val="5"/>
          <c:tx>
            <c:strRef>
              <c:f>'PZT_L T1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'PZT_L T1 Gain'!$AF$23:$AR$23</c:f>
              <c:numCache>
                <c:formatCode>0.00</c:formatCode>
                <c:ptCount val="13"/>
                <c:pt idx="0">
                  <c:v>3.055868296619157</c:v>
                </c:pt>
                <c:pt idx="1">
                  <c:v>2.2233647876142695</c:v>
                </c:pt>
                <c:pt idx="2">
                  <c:v>2.5698150325779321</c:v>
                </c:pt>
                <c:pt idx="3">
                  <c:v>2.4684815616556524</c:v>
                </c:pt>
                <c:pt idx="4">
                  <c:v>2.014603372944479</c:v>
                </c:pt>
                <c:pt idx="5">
                  <c:v>2.2079384046335724</c:v>
                </c:pt>
                <c:pt idx="6">
                  <c:v>1.8951684132271274</c:v>
                </c:pt>
                <c:pt idx="7">
                  <c:v>2.0460055722393915</c:v>
                </c:pt>
                <c:pt idx="8">
                  <c:v>1.8791607623405806</c:v>
                </c:pt>
                <c:pt idx="9">
                  <c:v>1.880634900779065</c:v>
                </c:pt>
                <c:pt idx="10">
                  <c:v>1.6082414469469177</c:v>
                </c:pt>
                <c:pt idx="11">
                  <c:v>1.91217766301195</c:v>
                </c:pt>
                <c:pt idx="12">
                  <c:v>1.8134907409506129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C22-4D02-9CCA-2FA5DBC947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8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 G1T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'PZT_L G1T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 G1T Frequency'!$B$9:$N$9</c:f>
              <c:numCache>
                <c:formatCode>0.000</c:formatCode>
                <c:ptCount val="13"/>
                <c:pt idx="0">
                  <c:v>10603.127272727274</c:v>
                </c:pt>
                <c:pt idx="1">
                  <c:v>10588</c:v>
                </c:pt>
                <c:pt idx="2">
                  <c:v>10525.371428571429</c:v>
                </c:pt>
                <c:pt idx="3">
                  <c:v>10538.786206896551</c:v>
                </c:pt>
                <c:pt idx="4">
                  <c:v>10534.593103448276</c:v>
                </c:pt>
                <c:pt idx="5">
                  <c:v>10637.92</c:v>
                </c:pt>
                <c:pt idx="6">
                  <c:v>10562.214492753623</c:v>
                </c:pt>
                <c:pt idx="7">
                  <c:v>10601.41935483871</c:v>
                </c:pt>
                <c:pt idx="8">
                  <c:v>10629.658181818182</c:v>
                </c:pt>
                <c:pt idx="9">
                  <c:v>10620.941176470587</c:v>
                </c:pt>
                <c:pt idx="10">
                  <c:v>10548.048484848485</c:v>
                </c:pt>
                <c:pt idx="11">
                  <c:v>10559.2</c:v>
                </c:pt>
                <c:pt idx="12">
                  <c:v>10629.828571428572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95-4D52-8CD2-D16FD2269186}"/>
            </c:ext>
          </c:extLst>
        </c:ser>
        <c:ser>
          <c:idx val="1"/>
          <c:order val="1"/>
          <c:tx>
            <c:strRef>
              <c:f>'PZT_L G1T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'PZT_L G1T Frequency'!$B$19:$N$19</c:f>
              <c:numCache>
                <c:formatCode>0.000</c:formatCode>
                <c:ptCount val="13"/>
                <c:pt idx="0">
                  <c:v>10571.709090909091</c:v>
                </c:pt>
                <c:pt idx="1">
                  <c:v>10542.742857142857</c:v>
                </c:pt>
                <c:pt idx="2">
                  <c:v>10579.771428571428</c:v>
                </c:pt>
                <c:pt idx="3">
                  <c:v>10543.6</c:v>
                </c:pt>
                <c:pt idx="4">
                  <c:v>10603.314285714287</c:v>
                </c:pt>
                <c:pt idx="5">
                  <c:v>10562.981818181817</c:v>
                </c:pt>
                <c:pt idx="6">
                  <c:v>10578.231578947369</c:v>
                </c:pt>
                <c:pt idx="7">
                  <c:v>10622.773333333333</c:v>
                </c:pt>
                <c:pt idx="8">
                  <c:v>10525.148717948718</c:v>
                </c:pt>
                <c:pt idx="9">
                  <c:v>10556.888888888889</c:v>
                </c:pt>
                <c:pt idx="10">
                  <c:v>10608.438709677419</c:v>
                </c:pt>
                <c:pt idx="11">
                  <c:v>10635.390476190476</c:v>
                </c:pt>
                <c:pt idx="12">
                  <c:v>10621.706666666667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95-4D52-8CD2-D16FD2269186}"/>
            </c:ext>
          </c:extLst>
        </c:ser>
        <c:ser>
          <c:idx val="5"/>
          <c:order val="2"/>
          <c:tx>
            <c:strRef>
              <c:f>'PZT_L G1T Frequency'!$P$7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8895-4D52-8CD2-D16FD2269186}"/>
              </c:ext>
            </c:extLst>
          </c:dPt>
          <c:val>
            <c:numRef>
              <c:f>'PZT_L G1T Frequency'!$Q$9:$AC$9</c:f>
              <c:numCache>
                <c:formatCode>0.000</c:formatCode>
                <c:ptCount val="13"/>
                <c:pt idx="4">
                  <c:v>10525.6</c:v>
                </c:pt>
                <c:pt idx="5">
                  <c:v>10559.764705882353</c:v>
                </c:pt>
                <c:pt idx="6">
                  <c:v>10578.153846153846</c:v>
                </c:pt>
                <c:pt idx="9">
                  <c:v>10529.12</c:v>
                </c:pt>
                <c:pt idx="10">
                  <c:v>10604</c:v>
                </c:pt>
                <c:pt idx="11">
                  <c:v>10525.777777777777</c:v>
                </c:pt>
                <c:pt idx="12">
                  <c:v>10555.146666666667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95-4D52-8CD2-D16FD2269186}"/>
            </c:ext>
          </c:extLst>
        </c:ser>
        <c:ser>
          <c:idx val="6"/>
          <c:order val="3"/>
          <c:tx>
            <c:strRef>
              <c:f>'PZT_L G1T Frequency'!$P$17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'PZT_L G1T Frequency'!$Q$19:$AC$19</c:f>
              <c:numCache>
                <c:formatCode>0.000</c:formatCode>
                <c:ptCount val="13"/>
                <c:pt idx="4">
                  <c:v>10579.04</c:v>
                </c:pt>
                <c:pt idx="5">
                  <c:v>10588.336842105264</c:v>
                </c:pt>
                <c:pt idx="6">
                  <c:v>10570.933333333332</c:v>
                </c:pt>
                <c:pt idx="8">
                  <c:v>10611.6</c:v>
                </c:pt>
                <c:pt idx="9">
                  <c:v>10592.622222222222</c:v>
                </c:pt>
                <c:pt idx="10">
                  <c:v>10583.306666666667</c:v>
                </c:pt>
                <c:pt idx="11">
                  <c:v>10526.021052631579</c:v>
                </c:pt>
                <c:pt idx="12">
                  <c:v>10576.48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95-4D52-8CD2-D16FD2269186}"/>
            </c:ext>
          </c:extLst>
        </c:ser>
        <c:ser>
          <c:idx val="7"/>
          <c:order val="4"/>
          <c:tx>
            <c:strRef>
              <c:f>'PZT_L G1T Frequency'!$AE$7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'PZT_L G1T Frequency'!$AF$9:$AR$9</c:f>
              <c:numCache>
                <c:formatCode>0.000</c:formatCode>
                <c:ptCount val="13"/>
                <c:pt idx="0">
                  <c:v>10588</c:v>
                </c:pt>
                <c:pt idx="1">
                  <c:v>10568.218181818182</c:v>
                </c:pt>
                <c:pt idx="2">
                  <c:v>10528.48</c:v>
                </c:pt>
                <c:pt idx="3">
                  <c:v>10549.806451612903</c:v>
                </c:pt>
                <c:pt idx="4">
                  <c:v>10578.4</c:v>
                </c:pt>
                <c:pt idx="5">
                  <c:v>10618</c:v>
                </c:pt>
                <c:pt idx="6">
                  <c:v>10608.533333333333</c:v>
                </c:pt>
                <c:pt idx="7">
                  <c:v>10544.48</c:v>
                </c:pt>
                <c:pt idx="8">
                  <c:v>10534.971428571429</c:v>
                </c:pt>
                <c:pt idx="9">
                  <c:v>10515.466666666667</c:v>
                </c:pt>
                <c:pt idx="10">
                  <c:v>10452.32</c:v>
                </c:pt>
                <c:pt idx="11">
                  <c:v>10546.755555555555</c:v>
                </c:pt>
                <c:pt idx="12">
                  <c:v>10513.2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95-4D52-8CD2-D16FD2269186}"/>
            </c:ext>
          </c:extLst>
        </c:ser>
        <c:ser>
          <c:idx val="8"/>
          <c:order val="5"/>
          <c:tx>
            <c:strRef>
              <c:f>'PZT_L G1T Frequency'!$AE$17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'PZT_L G1T Frequency'!$AF$19:$AR$19</c:f>
              <c:numCache>
                <c:formatCode>0.000</c:formatCode>
                <c:ptCount val="13"/>
                <c:pt idx="0">
                  <c:v>10494</c:v>
                </c:pt>
                <c:pt idx="1">
                  <c:v>10464.072727272727</c:v>
                </c:pt>
                <c:pt idx="2">
                  <c:v>10534.8</c:v>
                </c:pt>
                <c:pt idx="3">
                  <c:v>10563.529411764706</c:v>
                </c:pt>
                <c:pt idx="4">
                  <c:v>10539.085714285715</c:v>
                </c:pt>
                <c:pt idx="5">
                  <c:v>10550.092307692308</c:v>
                </c:pt>
                <c:pt idx="6">
                  <c:v>10563.51304347826</c:v>
                </c:pt>
                <c:pt idx="7">
                  <c:v>10542.742857142857</c:v>
                </c:pt>
                <c:pt idx="8">
                  <c:v>10522.171428571428</c:v>
                </c:pt>
                <c:pt idx="9">
                  <c:v>10574.526315789473</c:v>
                </c:pt>
                <c:pt idx="10">
                  <c:v>10562.826666666666</c:v>
                </c:pt>
                <c:pt idx="11">
                  <c:v>10618.72</c:v>
                </c:pt>
                <c:pt idx="12">
                  <c:v>10585.013333333334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95-4D52-8CD2-D16FD2269186}"/>
            </c:ext>
          </c:extLst>
        </c:ser>
        <c:ser>
          <c:idx val="3"/>
          <c:order val="6"/>
          <c:tx>
            <c:strRef>
              <c:f>'PZT_L G1T Frequency'!$A$25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 G1T Frequency'!$B$25:$N$25</c:f>
              <c:numCache>
                <c:formatCode>General</c:formatCode>
                <c:ptCount val="13"/>
                <c:pt idx="0">
                  <c:v>11900</c:v>
                </c:pt>
                <c:pt idx="1">
                  <c:v>11900</c:v>
                </c:pt>
                <c:pt idx="2">
                  <c:v>11900</c:v>
                </c:pt>
                <c:pt idx="3">
                  <c:v>11900</c:v>
                </c:pt>
                <c:pt idx="4">
                  <c:v>11900</c:v>
                </c:pt>
                <c:pt idx="5">
                  <c:v>11900</c:v>
                </c:pt>
                <c:pt idx="6">
                  <c:v>11900</c:v>
                </c:pt>
                <c:pt idx="7">
                  <c:v>11900</c:v>
                </c:pt>
                <c:pt idx="8">
                  <c:v>11900</c:v>
                </c:pt>
                <c:pt idx="9">
                  <c:v>11900</c:v>
                </c:pt>
                <c:pt idx="10">
                  <c:v>11900</c:v>
                </c:pt>
                <c:pt idx="11">
                  <c:v>11900</c:v>
                </c:pt>
                <c:pt idx="12">
                  <c:v>11900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895-4D52-8CD2-D16FD2269186}"/>
            </c:ext>
          </c:extLst>
        </c:ser>
        <c:ser>
          <c:idx val="4"/>
          <c:order val="7"/>
          <c:tx>
            <c:strRef>
              <c:f>'PZT_L G1T Frequency'!$A$26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 G1T Frequency'!$B$26:$N$26</c:f>
              <c:numCache>
                <c:formatCode>General</c:formatCode>
                <c:ptCount val="13"/>
                <c:pt idx="0">
                  <c:v>9598</c:v>
                </c:pt>
                <c:pt idx="1">
                  <c:v>9598</c:v>
                </c:pt>
                <c:pt idx="2">
                  <c:v>9598</c:v>
                </c:pt>
                <c:pt idx="3">
                  <c:v>9598</c:v>
                </c:pt>
                <c:pt idx="4">
                  <c:v>9598</c:v>
                </c:pt>
                <c:pt idx="5">
                  <c:v>9598</c:v>
                </c:pt>
                <c:pt idx="6">
                  <c:v>9598</c:v>
                </c:pt>
                <c:pt idx="7">
                  <c:v>9598</c:v>
                </c:pt>
                <c:pt idx="8">
                  <c:v>9598</c:v>
                </c:pt>
                <c:pt idx="9">
                  <c:v>9598</c:v>
                </c:pt>
                <c:pt idx="10">
                  <c:v>9598</c:v>
                </c:pt>
                <c:pt idx="11">
                  <c:v>9598</c:v>
                </c:pt>
                <c:pt idx="12">
                  <c:v>9598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895-4D52-8CD2-D16FD2269186}"/>
            </c:ext>
          </c:extLst>
        </c:ser>
        <c:ser>
          <c:idx val="2"/>
          <c:order val="8"/>
          <c:tx>
            <c:strRef>
              <c:f>'PZT_L G1T Frequency'!$A$24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'PZT_L G1T Frequency'!$B$24:$N$24</c:f>
              <c:numCache>
                <c:formatCode>General</c:formatCode>
                <c:ptCount val="13"/>
                <c:pt idx="0">
                  <c:v>10692</c:v>
                </c:pt>
                <c:pt idx="1">
                  <c:v>10692</c:v>
                </c:pt>
                <c:pt idx="2">
                  <c:v>10692</c:v>
                </c:pt>
                <c:pt idx="3">
                  <c:v>10692</c:v>
                </c:pt>
                <c:pt idx="4">
                  <c:v>10692</c:v>
                </c:pt>
                <c:pt idx="5">
                  <c:v>10692</c:v>
                </c:pt>
                <c:pt idx="6">
                  <c:v>10692</c:v>
                </c:pt>
                <c:pt idx="7">
                  <c:v>10692</c:v>
                </c:pt>
                <c:pt idx="8">
                  <c:v>10692</c:v>
                </c:pt>
                <c:pt idx="9">
                  <c:v>10692</c:v>
                </c:pt>
                <c:pt idx="10">
                  <c:v>10692</c:v>
                </c:pt>
                <c:pt idx="11">
                  <c:v>10692</c:v>
                </c:pt>
                <c:pt idx="12">
                  <c:v>10692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895-4D52-8CD2-D16FD2269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90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  <c:majorUnit val="75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 G1T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'PZT_L G1T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 G1T Frequency'!$B$10:$N$10</c:f>
              <c:numCache>
                <c:formatCode>0.000</c:formatCode>
                <c:ptCount val="13"/>
                <c:pt idx="0">
                  <c:v>134.72868688121358</c:v>
                </c:pt>
                <c:pt idx="1">
                  <c:v>127.83828167894883</c:v>
                </c:pt>
                <c:pt idx="2">
                  <c:v>179.65620722655547</c:v>
                </c:pt>
                <c:pt idx="3">
                  <c:v>149.76227394547001</c:v>
                </c:pt>
                <c:pt idx="4">
                  <c:v>156.54288090877338</c:v>
                </c:pt>
                <c:pt idx="5">
                  <c:v>146.75938756290114</c:v>
                </c:pt>
                <c:pt idx="6">
                  <c:v>158.84221481695005</c:v>
                </c:pt>
                <c:pt idx="7">
                  <c:v>158.65914911212559</c:v>
                </c:pt>
                <c:pt idx="8">
                  <c:v>143.68106241746707</c:v>
                </c:pt>
                <c:pt idx="9">
                  <c:v>155.58116684836119</c:v>
                </c:pt>
                <c:pt idx="10">
                  <c:v>193.53552034416185</c:v>
                </c:pt>
                <c:pt idx="11">
                  <c:v>162.85152776591892</c:v>
                </c:pt>
                <c:pt idx="12">
                  <c:v>153.77335198959898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F6-4F86-991C-3C36CB33EE12}"/>
            </c:ext>
          </c:extLst>
        </c:ser>
        <c:ser>
          <c:idx val="1"/>
          <c:order val="1"/>
          <c:tx>
            <c:strRef>
              <c:f>'PZT_L G1T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'PZT_L G1T Frequency'!$B$20:$N$20</c:f>
              <c:numCache>
                <c:formatCode>0.000</c:formatCode>
                <c:ptCount val="13"/>
                <c:pt idx="0">
                  <c:v>131.96863162859799</c:v>
                </c:pt>
                <c:pt idx="1">
                  <c:v>151.65510717198529</c:v>
                </c:pt>
                <c:pt idx="2">
                  <c:v>120.32091542651933</c:v>
                </c:pt>
                <c:pt idx="3">
                  <c:v>163.83774762602718</c:v>
                </c:pt>
                <c:pt idx="4">
                  <c:v>162.19355546610944</c:v>
                </c:pt>
                <c:pt idx="5">
                  <c:v>183.97322211501182</c:v>
                </c:pt>
                <c:pt idx="6">
                  <c:v>166.68847175657154</c:v>
                </c:pt>
                <c:pt idx="7">
                  <c:v>164.25741570162177</c:v>
                </c:pt>
                <c:pt idx="8">
                  <c:v>191.76272235888865</c:v>
                </c:pt>
                <c:pt idx="9">
                  <c:v>168.36011181439389</c:v>
                </c:pt>
                <c:pt idx="10">
                  <c:v>164.74557652737514</c:v>
                </c:pt>
                <c:pt idx="11">
                  <c:v>149.54428351438114</c:v>
                </c:pt>
                <c:pt idx="12">
                  <c:v>166.98983398172425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F6-4F86-991C-3C36CB33EE12}"/>
            </c:ext>
          </c:extLst>
        </c:ser>
        <c:ser>
          <c:idx val="5"/>
          <c:order val="2"/>
          <c:tx>
            <c:strRef>
              <c:f>'PZT_L G1T Frequency'!$P$7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4CF6-4F86-991C-3C36CB33EE12}"/>
              </c:ext>
            </c:extLst>
          </c:dPt>
          <c:val>
            <c:numRef>
              <c:f>'PZT_L G1T Frequency'!$Q$10:$AC$10</c:f>
              <c:numCache>
                <c:formatCode>0.000</c:formatCode>
                <c:ptCount val="13"/>
                <c:pt idx="4">
                  <c:v>129.67380196190081</c:v>
                </c:pt>
                <c:pt idx="5">
                  <c:v>131.97741934015187</c:v>
                </c:pt>
                <c:pt idx="6">
                  <c:v>129.11056680821466</c:v>
                </c:pt>
                <c:pt idx="9">
                  <c:v>106.91660806947209</c:v>
                </c:pt>
                <c:pt idx="10">
                  <c:v>124.20459978879869</c:v>
                </c:pt>
                <c:pt idx="11">
                  <c:v>154.35329224369312</c:v>
                </c:pt>
                <c:pt idx="12">
                  <c:v>164.34938832086172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F6-4F86-991C-3C36CB33EE12}"/>
            </c:ext>
          </c:extLst>
        </c:ser>
        <c:ser>
          <c:idx val="6"/>
          <c:order val="3"/>
          <c:tx>
            <c:strRef>
              <c:f>'PZT_L G1T Frequency'!$P$17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'PZT_L G1T Frequency'!$Q$20:$AC$20</c:f>
              <c:numCache>
                <c:formatCode>0.000</c:formatCode>
                <c:ptCount val="13"/>
                <c:pt idx="4">
                  <c:v>99.198605046861658</c:v>
                </c:pt>
                <c:pt idx="5">
                  <c:v>116.55138676085777</c:v>
                </c:pt>
                <c:pt idx="6">
                  <c:v>106.04006430635185</c:v>
                </c:pt>
                <c:pt idx="8">
                  <c:v>154.74876331278205</c:v>
                </c:pt>
                <c:pt idx="9">
                  <c:v>138.33021701286549</c:v>
                </c:pt>
                <c:pt idx="10">
                  <c:v>129.79213874221836</c:v>
                </c:pt>
                <c:pt idx="11">
                  <c:v>119.35125871278848</c:v>
                </c:pt>
                <c:pt idx="12">
                  <c:v>130.7425115420547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F6-4F86-991C-3C36CB33EE12}"/>
            </c:ext>
          </c:extLst>
        </c:ser>
        <c:ser>
          <c:idx val="7"/>
          <c:order val="4"/>
          <c:tx>
            <c:strRef>
              <c:f>'PZT_L G1T Frequency'!$AE$7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'PZT_L G1T Frequency'!$AF$10:$AR$10</c:f>
              <c:numCache>
                <c:formatCode>0.000</c:formatCode>
                <c:ptCount val="13"/>
                <c:pt idx="0">
                  <c:v>158.61017996707901</c:v>
                </c:pt>
                <c:pt idx="1">
                  <c:v>161.94268429488562</c:v>
                </c:pt>
                <c:pt idx="2">
                  <c:v>107.21145232765046</c:v>
                </c:pt>
                <c:pt idx="3">
                  <c:v>143.57671811293224</c:v>
                </c:pt>
                <c:pt idx="4">
                  <c:v>142.41538671394102</c:v>
                </c:pt>
                <c:pt idx="5">
                  <c:v>124.02368087474875</c:v>
                </c:pt>
                <c:pt idx="6">
                  <c:v>137.76504986238518</c:v>
                </c:pt>
                <c:pt idx="7">
                  <c:v>161.46399611311591</c:v>
                </c:pt>
                <c:pt idx="8">
                  <c:v>196.40227836014242</c:v>
                </c:pt>
                <c:pt idx="9">
                  <c:v>204.47987801448937</c:v>
                </c:pt>
                <c:pt idx="10">
                  <c:v>195.29793461607866</c:v>
                </c:pt>
                <c:pt idx="11">
                  <c:v>177.20213875627454</c:v>
                </c:pt>
                <c:pt idx="12">
                  <c:v>160.1169193061784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F6-4F86-991C-3C36CB33EE12}"/>
            </c:ext>
          </c:extLst>
        </c:ser>
        <c:ser>
          <c:idx val="8"/>
          <c:order val="5"/>
          <c:tx>
            <c:strRef>
              <c:f>'PZT_L G1T Frequency'!$AE$17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'PZT_L G1T Frequency'!$AF$20:$AR$20</c:f>
              <c:numCache>
                <c:formatCode>0.000</c:formatCode>
                <c:ptCount val="13"/>
                <c:pt idx="0">
                  <c:v>146.89357208192379</c:v>
                </c:pt>
                <c:pt idx="1">
                  <c:v>137.02336304514648</c:v>
                </c:pt>
                <c:pt idx="2">
                  <c:v>161.00494528138967</c:v>
                </c:pt>
                <c:pt idx="3">
                  <c:v>160.42967516101544</c:v>
                </c:pt>
                <c:pt idx="4">
                  <c:v>160.66841747110976</c:v>
                </c:pt>
                <c:pt idx="5">
                  <c:v>139.81614300986081</c:v>
                </c:pt>
                <c:pt idx="6">
                  <c:v>138.7312411986415</c:v>
                </c:pt>
                <c:pt idx="7">
                  <c:v>127.00983480284495</c:v>
                </c:pt>
                <c:pt idx="8">
                  <c:v>163.45973728807266</c:v>
                </c:pt>
                <c:pt idx="9">
                  <c:v>178.50924298765821</c:v>
                </c:pt>
                <c:pt idx="10">
                  <c:v>182.18466821698621</c:v>
                </c:pt>
                <c:pt idx="11">
                  <c:v>153.68646215151375</c:v>
                </c:pt>
                <c:pt idx="12">
                  <c:v>150.29354100715202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F6-4F86-991C-3C36CB33E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 G1T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'PZT_L G1T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 G1T Frequency'!$B$13:$N$13</c:f>
              <c:numCache>
                <c:formatCode>0.00</c:formatCode>
                <c:ptCount val="13"/>
                <c:pt idx="0">
                  <c:v>2.4867935107080927</c:v>
                </c:pt>
                <c:pt idx="1">
                  <c:v>2.5813863865032003</c:v>
                </c:pt>
                <c:pt idx="2">
                  <c:v>1.7206408523029151</c:v>
                </c:pt>
                <c:pt idx="3">
                  <c:v>2.0939545990937196</c:v>
                </c:pt>
                <c:pt idx="4">
                  <c:v>1.9943270453247963</c:v>
                </c:pt>
                <c:pt idx="5">
                  <c:v>2.3619613420056687</c:v>
                </c:pt>
                <c:pt idx="6">
                  <c:v>2.023421993254511</c:v>
                </c:pt>
                <c:pt idx="7">
                  <c:v>2.108123736647519</c:v>
                </c:pt>
                <c:pt idx="8">
                  <c:v>2.3933986485073135</c:v>
                </c:pt>
                <c:pt idx="9">
                  <c:v>2.1916559636630222</c:v>
                </c:pt>
                <c:pt idx="10">
                  <c:v>1.6363033913344436</c:v>
                </c:pt>
                <c:pt idx="11">
                  <c:v>1.9674362555599716</c:v>
                </c:pt>
                <c:pt idx="12">
                  <c:v>2.2366869987078202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B5-4DEF-AEBC-34B2E22DAE54}"/>
            </c:ext>
          </c:extLst>
        </c:ser>
        <c:ser>
          <c:idx val="1"/>
          <c:order val="1"/>
          <c:tx>
            <c:strRef>
              <c:f>'PZT_L G1T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'PZT_L G1T Frequency'!$B$23:$N$23</c:f>
              <c:numCache>
                <c:formatCode>0.00</c:formatCode>
                <c:ptCount val="13"/>
                <c:pt idx="0">
                  <c:v>2.4594458013563418</c:v>
                </c:pt>
                <c:pt idx="1">
                  <c:v>2.076516192475836</c:v>
                </c:pt>
                <c:pt idx="2">
                  <c:v>2.7198691241424315</c:v>
                </c:pt>
                <c:pt idx="3">
                  <c:v>1.9238545729978505</c:v>
                </c:pt>
                <c:pt idx="4">
                  <c:v>2.0660793885536517</c:v>
                </c:pt>
                <c:pt idx="5">
                  <c:v>1.7484099172841467</c:v>
                </c:pt>
                <c:pt idx="6">
                  <c:v>1.9602067029943917</c:v>
                </c:pt>
                <c:pt idx="7">
                  <c:v>2.0796084587841124</c:v>
                </c:pt>
                <c:pt idx="8">
                  <c:v>1.6116248708191503</c:v>
                </c:pt>
                <c:pt idx="9">
                  <c:v>1.89848786737562</c:v>
                </c:pt>
                <c:pt idx="10">
                  <c:v>2.0444427724579266</c:v>
                </c:pt>
                <c:pt idx="11">
                  <c:v>2.3123373041776705</c:v>
                </c:pt>
                <c:pt idx="12">
                  <c:v>2.0434510737515987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B5-4DEF-AEBC-34B2E22DAE54}"/>
            </c:ext>
          </c:extLst>
        </c:ser>
        <c:ser>
          <c:idx val="5"/>
          <c:order val="2"/>
          <c:tx>
            <c:strRef>
              <c:f>'PZT_L G1T Frequency'!$P$7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A2B5-4DEF-AEBC-34B2E22DAE54}"/>
              </c:ext>
            </c:extLst>
          </c:dPt>
          <c:val>
            <c:numRef>
              <c:f>'PZT_L G1T Frequency'!$Q$13:$AC$13</c:f>
              <c:numCache>
                <c:formatCode>0.00</c:formatCode>
                <c:ptCount val="13"/>
                <c:pt idx="4">
                  <c:v>2.3844446242953961</c:v>
                </c:pt>
                <c:pt idx="5">
                  <c:v>2.4291142901336018</c:v>
                </c:pt>
                <c:pt idx="6">
                  <c:v>2.5305283432243533</c:v>
                </c:pt>
                <c:pt idx="9">
                  <c:v>2.9029478107990458</c:v>
                </c:pt>
                <c:pt idx="10">
                  <c:v>2.6998463334171556</c:v>
                </c:pt>
                <c:pt idx="11">
                  <c:v>2.0035805829849118</c:v>
                </c:pt>
                <c:pt idx="12">
                  <c:v>1.9412843098996229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2B5-4DEF-AEBC-34B2E22DAE54}"/>
            </c:ext>
          </c:extLst>
        </c:ser>
        <c:ser>
          <c:idx val="6"/>
          <c:order val="3"/>
          <c:tx>
            <c:strRef>
              <c:f>'PZT_L G1T Frequency'!$P$17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'PZT_L G1T Frequency'!$Q$23:$AC$23</c:f>
              <c:numCache>
                <c:formatCode>0.00</c:formatCode>
                <c:ptCount val="13"/>
                <c:pt idx="4">
                  <c:v>3.2965517325455509</c:v>
                </c:pt>
                <c:pt idx="5">
                  <c:v>2.8323325005054198</c:v>
                </c:pt>
                <c:pt idx="6">
                  <c:v>3.0583828219319971</c:v>
                </c:pt>
                <c:pt idx="8">
                  <c:v>2.1833238562544262</c:v>
                </c:pt>
                <c:pt idx="9">
                  <c:v>2.3967340462561815</c:v>
                </c:pt>
                <c:pt idx="10">
                  <c:v>2.530473407236669</c:v>
                </c:pt>
                <c:pt idx="11">
                  <c:v>2.5918482487193666</c:v>
                </c:pt>
                <c:pt idx="12">
                  <c:v>2.4946744264973604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2B5-4DEF-AEBC-34B2E22DAE54}"/>
            </c:ext>
          </c:extLst>
        </c:ser>
        <c:ser>
          <c:idx val="7"/>
          <c:order val="4"/>
          <c:tx>
            <c:strRef>
              <c:f>'PZT_L G1T Frequency'!$AE$7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'PZT_L G1T Frequency'!$AF$13:$AR$13</c:f>
              <c:numCache>
                <c:formatCode>0.00</c:formatCode>
                <c:ptCount val="13"/>
                <c:pt idx="0">
                  <c:v>2.0805726345464999</c:v>
                </c:pt>
                <c:pt idx="1">
                  <c:v>1.9970402615851548</c:v>
                </c:pt>
                <c:pt idx="2">
                  <c:v>2.89297452152887</c:v>
                </c:pt>
                <c:pt idx="3">
                  <c:v>2.2097511447137896</c:v>
                </c:pt>
                <c:pt idx="4">
                  <c:v>2.2946958719876123</c:v>
                </c:pt>
                <c:pt idx="5">
                  <c:v>2.7414119432833579</c:v>
                </c:pt>
                <c:pt idx="6">
                  <c:v>2.445064584819745</c:v>
                </c:pt>
                <c:pt idx="7">
                  <c:v>1.9539546953384568</c:v>
                </c:pt>
                <c:pt idx="8">
                  <c:v>1.5902249817647338</c:v>
                </c:pt>
                <c:pt idx="9">
                  <c:v>1.4956103514525372</c:v>
                </c:pt>
                <c:pt idx="10">
                  <c:v>1.4581482077275802</c:v>
                </c:pt>
                <c:pt idx="11">
                  <c:v>1.7846954561131316</c:v>
                </c:pt>
                <c:pt idx="12">
                  <c:v>1.9052743956640399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2B5-4DEF-AEBC-34B2E22DAE54}"/>
            </c:ext>
          </c:extLst>
        </c:ser>
        <c:ser>
          <c:idx val="8"/>
          <c:order val="5"/>
          <c:tx>
            <c:strRef>
              <c:f>'PZT_L G1T Frequency'!$AE$17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'PZT_L G1T Frequency'!$AF$23:$AR$23</c:f>
              <c:numCache>
                <c:formatCode>0.00</c:formatCode>
                <c:ptCount val="13"/>
                <c:pt idx="0">
                  <c:v>2.0332180805031941</c:v>
                </c:pt>
                <c:pt idx="1">
                  <c:v>2.1068736212217409</c:v>
                </c:pt>
                <c:pt idx="2">
                  <c:v>1.9394849401732066</c:v>
                </c:pt>
                <c:pt idx="3">
                  <c:v>2.0061322004914852</c:v>
                </c:pt>
                <c:pt idx="4">
                  <c:v>1.9524387121796647</c:v>
                </c:pt>
                <c:pt idx="5">
                  <c:v>2.2698673824933078</c:v>
                </c:pt>
                <c:pt idx="6">
                  <c:v>2.3198644975618636</c:v>
                </c:pt>
                <c:pt idx="7">
                  <c:v>2.479448038044624</c:v>
                </c:pt>
                <c:pt idx="8">
                  <c:v>1.8846056403127536</c:v>
                </c:pt>
                <c:pt idx="9">
                  <c:v>1.8234841315882422</c:v>
                </c:pt>
                <c:pt idx="10">
                  <c:v>1.7652906363440248</c:v>
                </c:pt>
                <c:pt idx="11">
                  <c:v>2.2138579757569659</c:v>
                </c:pt>
                <c:pt idx="12">
                  <c:v>2.1890790664702511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2B5-4DEF-AEBC-34B2E22DA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6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 G1T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'PZT_L G1T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 G1T Gain '!$B$9:$N$9</c:f>
              <c:numCache>
                <c:formatCode>0.000</c:formatCode>
                <c:ptCount val="13"/>
                <c:pt idx="0">
                  <c:v>0.52617575757575763</c:v>
                </c:pt>
                <c:pt idx="1">
                  <c:v>0.52481999999999995</c:v>
                </c:pt>
                <c:pt idx="2">
                  <c:v>0.49842857142857155</c:v>
                </c:pt>
                <c:pt idx="3">
                  <c:v>0.51424137931034519</c:v>
                </c:pt>
                <c:pt idx="4">
                  <c:v>0.51396551724137929</c:v>
                </c:pt>
                <c:pt idx="5">
                  <c:v>0.55510666666666675</c:v>
                </c:pt>
                <c:pt idx="6">
                  <c:v>0.52528405797101441</c:v>
                </c:pt>
                <c:pt idx="7">
                  <c:v>0.53699999999999992</c:v>
                </c:pt>
                <c:pt idx="8">
                  <c:v>0.56699636363636341</c:v>
                </c:pt>
                <c:pt idx="9">
                  <c:v>0.50502941176470573</c:v>
                </c:pt>
                <c:pt idx="10">
                  <c:v>0.53976969696969701</c:v>
                </c:pt>
                <c:pt idx="11">
                  <c:v>0.5250999999999999</c:v>
                </c:pt>
                <c:pt idx="12">
                  <c:v>0.53193571428571418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73-41CA-A45A-830CBA799A92}"/>
            </c:ext>
          </c:extLst>
        </c:ser>
        <c:ser>
          <c:idx val="1"/>
          <c:order val="1"/>
          <c:tx>
            <c:strRef>
              <c:f>'PZT_L G1T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'PZT_L G1T Gain '!$B$19:$N$19</c:f>
              <c:numCache>
                <c:formatCode>0.000</c:formatCode>
                <c:ptCount val="13"/>
                <c:pt idx="0">
                  <c:v>0.49937575757575786</c:v>
                </c:pt>
                <c:pt idx="1">
                  <c:v>0.49277857142857145</c:v>
                </c:pt>
                <c:pt idx="2">
                  <c:v>0.60088571428571436</c:v>
                </c:pt>
                <c:pt idx="3">
                  <c:v>0.52188125000000007</c:v>
                </c:pt>
                <c:pt idx="4">
                  <c:v>0.50385714285714278</c:v>
                </c:pt>
                <c:pt idx="5">
                  <c:v>0.47941818181818185</c:v>
                </c:pt>
                <c:pt idx="6">
                  <c:v>0.50546842105263157</c:v>
                </c:pt>
                <c:pt idx="7">
                  <c:v>0.51256000000000024</c:v>
                </c:pt>
                <c:pt idx="8">
                  <c:v>0.52098461538461494</c:v>
                </c:pt>
                <c:pt idx="9">
                  <c:v>0.52133333333333309</c:v>
                </c:pt>
                <c:pt idx="10">
                  <c:v>0.55298709677419333</c:v>
                </c:pt>
                <c:pt idx="11">
                  <c:v>0.53142380952380996</c:v>
                </c:pt>
                <c:pt idx="12">
                  <c:v>0.53484666666666691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73-41CA-A45A-830CBA799A92}"/>
            </c:ext>
          </c:extLst>
        </c:ser>
        <c:ser>
          <c:idx val="5"/>
          <c:order val="2"/>
          <c:tx>
            <c:strRef>
              <c:f>'PZT_L G1T Gain 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CC73-41CA-A45A-830CBA799A92}"/>
              </c:ext>
            </c:extLst>
          </c:dPt>
          <c:val>
            <c:numRef>
              <c:f>'PZT_L G1T Gain '!$Q$9:$AC$9</c:f>
              <c:numCache>
                <c:formatCode>0.000</c:formatCode>
                <c:ptCount val="13"/>
                <c:pt idx="4">
                  <c:v>0.50260000000000005</c:v>
                </c:pt>
                <c:pt idx="5">
                  <c:v>0.53443529411764723</c:v>
                </c:pt>
                <c:pt idx="6">
                  <c:v>0.53446153846153854</c:v>
                </c:pt>
                <c:pt idx="9">
                  <c:v>0.52577333333333309</c:v>
                </c:pt>
                <c:pt idx="10">
                  <c:v>0.57359999999999978</c:v>
                </c:pt>
                <c:pt idx="11">
                  <c:v>0.55685555555555566</c:v>
                </c:pt>
                <c:pt idx="12">
                  <c:v>0.56616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73-41CA-A45A-830CBA799A92}"/>
            </c:ext>
          </c:extLst>
        </c:ser>
        <c:ser>
          <c:idx val="6"/>
          <c:order val="3"/>
          <c:tx>
            <c:strRef>
              <c:f>'PZT_L G1T Gain 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'PZT_L G1T Gain '!$Q$19:$AC$19</c:f>
              <c:numCache>
                <c:formatCode>0.000</c:formatCode>
                <c:ptCount val="13"/>
                <c:pt idx="4">
                  <c:v>0.57448000000000021</c:v>
                </c:pt>
                <c:pt idx="5">
                  <c:v>0.6291684210526316</c:v>
                </c:pt>
                <c:pt idx="6">
                  <c:v>0.6315333333333335</c:v>
                </c:pt>
                <c:pt idx="8">
                  <c:v>0.60763750000000027</c:v>
                </c:pt>
                <c:pt idx="9">
                  <c:v>0.57286666666666664</c:v>
                </c:pt>
                <c:pt idx="10">
                  <c:v>0.61686666666666679</c:v>
                </c:pt>
                <c:pt idx="11">
                  <c:v>0.61018947368421039</c:v>
                </c:pt>
                <c:pt idx="12">
                  <c:v>0.60905333333333345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73-41CA-A45A-830CBA799A92}"/>
            </c:ext>
          </c:extLst>
        </c:ser>
        <c:ser>
          <c:idx val="7"/>
          <c:order val="4"/>
          <c:tx>
            <c:strRef>
              <c:f>'PZT_L G1T Gain 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'PZT_L G1T Gain '!$AF$9:$AR$9</c:f>
              <c:numCache>
                <c:formatCode>0.000</c:formatCode>
                <c:ptCount val="13"/>
                <c:pt idx="0">
                  <c:v>0.47803999999999991</c:v>
                </c:pt>
                <c:pt idx="1">
                  <c:v>0.4556909090909092</c:v>
                </c:pt>
                <c:pt idx="2">
                  <c:v>0.48496</c:v>
                </c:pt>
                <c:pt idx="3">
                  <c:v>0.51237419354838709</c:v>
                </c:pt>
                <c:pt idx="4">
                  <c:v>0.5212500000000001</c:v>
                </c:pt>
                <c:pt idx="5">
                  <c:v>0.56703750000000019</c:v>
                </c:pt>
                <c:pt idx="6">
                  <c:v>0.48675000000000013</c:v>
                </c:pt>
                <c:pt idx="7">
                  <c:v>0.43846000000000002</c:v>
                </c:pt>
                <c:pt idx="8">
                  <c:v>0.4911428571428571</c:v>
                </c:pt>
                <c:pt idx="9">
                  <c:v>0.42846666666666655</c:v>
                </c:pt>
                <c:pt idx="10">
                  <c:v>0.45038000000000017</c:v>
                </c:pt>
                <c:pt idx="11">
                  <c:v>0.4916888888888889</c:v>
                </c:pt>
                <c:pt idx="12">
                  <c:v>0.45022499999999999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C73-41CA-A45A-830CBA799A92}"/>
            </c:ext>
          </c:extLst>
        </c:ser>
        <c:ser>
          <c:idx val="8"/>
          <c:order val="5"/>
          <c:tx>
            <c:strRef>
              <c:f>'PZT_L G1T Gain 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'PZT_L G1T Gain '!$AF$19:$AR$19</c:f>
              <c:numCache>
                <c:formatCode>0.000</c:formatCode>
                <c:ptCount val="13"/>
                <c:pt idx="0">
                  <c:v>0.47084999999999999</c:v>
                </c:pt>
                <c:pt idx="1">
                  <c:v>0.48370909090909076</c:v>
                </c:pt>
                <c:pt idx="2">
                  <c:v>0.46000000000000008</c:v>
                </c:pt>
                <c:pt idx="3">
                  <c:v>0.50056470588235291</c:v>
                </c:pt>
                <c:pt idx="4">
                  <c:v>0.5224142857142855</c:v>
                </c:pt>
                <c:pt idx="5">
                  <c:v>0.49958461538461535</c:v>
                </c:pt>
                <c:pt idx="6">
                  <c:v>0.52295652173913043</c:v>
                </c:pt>
                <c:pt idx="7">
                  <c:v>0.53697142857142821</c:v>
                </c:pt>
                <c:pt idx="8">
                  <c:v>0.47980952380952363</c:v>
                </c:pt>
                <c:pt idx="9">
                  <c:v>0.44466315789473687</c:v>
                </c:pt>
                <c:pt idx="10">
                  <c:v>0.52116000000000007</c:v>
                </c:pt>
                <c:pt idx="11">
                  <c:v>0.52714666666666665</c:v>
                </c:pt>
                <c:pt idx="12">
                  <c:v>0.50279999999999991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C73-41CA-A45A-830CBA799A92}"/>
            </c:ext>
          </c:extLst>
        </c:ser>
        <c:ser>
          <c:idx val="3"/>
          <c:order val="6"/>
          <c:tx>
            <c:strRef>
              <c:f>'PZT_L G1T Gain 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 G1T Gain '!$B$25:$N$25</c:f>
              <c:numCache>
                <c:formatCode>General</c:formatCode>
                <c:ptCount val="13"/>
                <c:pt idx="0">
                  <c:v>1.69</c:v>
                </c:pt>
                <c:pt idx="1">
                  <c:v>1.69</c:v>
                </c:pt>
                <c:pt idx="2">
                  <c:v>1.69</c:v>
                </c:pt>
                <c:pt idx="3">
                  <c:v>1.69</c:v>
                </c:pt>
                <c:pt idx="4">
                  <c:v>1.69</c:v>
                </c:pt>
                <c:pt idx="5">
                  <c:v>1.69</c:v>
                </c:pt>
                <c:pt idx="6">
                  <c:v>1.69</c:v>
                </c:pt>
                <c:pt idx="7">
                  <c:v>1.69</c:v>
                </c:pt>
                <c:pt idx="8">
                  <c:v>1.69</c:v>
                </c:pt>
                <c:pt idx="9">
                  <c:v>1.69</c:v>
                </c:pt>
                <c:pt idx="10">
                  <c:v>1.69</c:v>
                </c:pt>
                <c:pt idx="11">
                  <c:v>1.69</c:v>
                </c:pt>
                <c:pt idx="12">
                  <c:v>1.69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C73-41CA-A45A-830CBA799A92}"/>
            </c:ext>
          </c:extLst>
        </c:ser>
        <c:ser>
          <c:idx val="4"/>
          <c:order val="7"/>
          <c:tx>
            <c:strRef>
              <c:f>'PZT_L G1T Gain 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 G1T Gain 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C73-41CA-A45A-830CBA799A92}"/>
            </c:ext>
          </c:extLst>
        </c:ser>
        <c:ser>
          <c:idx val="2"/>
          <c:order val="8"/>
          <c:tx>
            <c:strRef>
              <c:f>'PZT_L G1T Gain 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'PZT_L G1T Gain 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C73-41CA-A45A-830CBA799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 G1T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'PZT_L G1T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 G1T Gain '!$B$10:$N$10</c:f>
              <c:numCache>
                <c:formatCode>0.000</c:formatCode>
                <c:ptCount val="13"/>
                <c:pt idx="0">
                  <c:v>0.11705882154457312</c:v>
                </c:pt>
                <c:pt idx="1">
                  <c:v>0.13005930115982431</c:v>
                </c:pt>
                <c:pt idx="2">
                  <c:v>0.10586531933786965</c:v>
                </c:pt>
                <c:pt idx="3">
                  <c:v>0.12450715485141804</c:v>
                </c:pt>
                <c:pt idx="4">
                  <c:v>0.1260806297238834</c:v>
                </c:pt>
                <c:pt idx="5">
                  <c:v>0.10928558834457409</c:v>
                </c:pt>
                <c:pt idx="6">
                  <c:v>0.12591010731081059</c:v>
                </c:pt>
                <c:pt idx="7">
                  <c:v>0.12283258588763923</c:v>
                </c:pt>
                <c:pt idx="8">
                  <c:v>0.14902950029283288</c:v>
                </c:pt>
                <c:pt idx="9">
                  <c:v>0.12902054450736677</c:v>
                </c:pt>
                <c:pt idx="10">
                  <c:v>0.1377649829947428</c:v>
                </c:pt>
                <c:pt idx="11">
                  <c:v>0.11640691087526367</c:v>
                </c:pt>
                <c:pt idx="12">
                  <c:v>0.11319660179422167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25-4919-B42C-B6CD8995E060}"/>
            </c:ext>
          </c:extLst>
        </c:ser>
        <c:ser>
          <c:idx val="1"/>
          <c:order val="1"/>
          <c:tx>
            <c:strRef>
              <c:f>'PZT_L G1T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'PZT_L G1T Gain '!$B$20:$N$20</c:f>
              <c:numCache>
                <c:formatCode>0.000</c:formatCode>
                <c:ptCount val="13"/>
                <c:pt idx="0">
                  <c:v>9.5393431250764646E-2</c:v>
                </c:pt>
                <c:pt idx="1">
                  <c:v>8.9876259287733226E-2</c:v>
                </c:pt>
                <c:pt idx="2">
                  <c:v>0.17999685804914226</c:v>
                </c:pt>
                <c:pt idx="3">
                  <c:v>0.12056655417589497</c:v>
                </c:pt>
                <c:pt idx="4">
                  <c:v>0.12138573816815128</c:v>
                </c:pt>
                <c:pt idx="5">
                  <c:v>0.11607403377915611</c:v>
                </c:pt>
                <c:pt idx="6">
                  <c:v>0.12652421627645832</c:v>
                </c:pt>
                <c:pt idx="7">
                  <c:v>0.12559327558624761</c:v>
                </c:pt>
                <c:pt idx="8">
                  <c:v>0.12766509331353584</c:v>
                </c:pt>
                <c:pt idx="9">
                  <c:v>0.10072535810491566</c:v>
                </c:pt>
                <c:pt idx="10">
                  <c:v>0.14721337932812084</c:v>
                </c:pt>
                <c:pt idx="11">
                  <c:v>0.1071105783077357</c:v>
                </c:pt>
                <c:pt idx="12">
                  <c:v>0.1571667663295214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25-4919-B42C-B6CD8995E060}"/>
            </c:ext>
          </c:extLst>
        </c:ser>
        <c:ser>
          <c:idx val="5"/>
          <c:order val="2"/>
          <c:tx>
            <c:strRef>
              <c:f>'PZT_L G1T Gain 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2C25-4919-B42C-B6CD8995E060}"/>
              </c:ext>
            </c:extLst>
          </c:dPt>
          <c:val>
            <c:numRef>
              <c:f>'PZT_L G1T Gain '!$Q$10:$AC$10</c:f>
              <c:numCache>
                <c:formatCode>0.000</c:formatCode>
                <c:ptCount val="13"/>
                <c:pt idx="4">
                  <c:v>0.10110779614192915</c:v>
                </c:pt>
                <c:pt idx="5">
                  <c:v>0.14613451460398852</c:v>
                </c:pt>
                <c:pt idx="6">
                  <c:v>0.11294468736441826</c:v>
                </c:pt>
                <c:pt idx="9">
                  <c:v>0.11219451898417433</c:v>
                </c:pt>
                <c:pt idx="10">
                  <c:v>0.12961910755547781</c:v>
                </c:pt>
                <c:pt idx="11">
                  <c:v>0.15162880171034382</c:v>
                </c:pt>
                <c:pt idx="12">
                  <c:v>0.13174361259453707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25-4919-B42C-B6CD8995E060}"/>
            </c:ext>
          </c:extLst>
        </c:ser>
        <c:ser>
          <c:idx val="6"/>
          <c:order val="3"/>
          <c:tx>
            <c:strRef>
              <c:f>'PZT_L G1T Gain 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'PZT_L G1T Gain '!$Q$20:$AC$20</c:f>
              <c:numCache>
                <c:formatCode>0.000</c:formatCode>
                <c:ptCount val="13"/>
                <c:pt idx="4">
                  <c:v>0.14723398917222605</c:v>
                </c:pt>
                <c:pt idx="5">
                  <c:v>0.13683719575136538</c:v>
                </c:pt>
                <c:pt idx="6">
                  <c:v>0.14012997368089913</c:v>
                </c:pt>
                <c:pt idx="8">
                  <c:v>0.1219645355955475</c:v>
                </c:pt>
                <c:pt idx="9">
                  <c:v>0.13229454709477348</c:v>
                </c:pt>
                <c:pt idx="10">
                  <c:v>0.15036615969686157</c:v>
                </c:pt>
                <c:pt idx="11">
                  <c:v>0.13183930375907599</c:v>
                </c:pt>
                <c:pt idx="12">
                  <c:v>0.13589860024867481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25-4919-B42C-B6CD8995E060}"/>
            </c:ext>
          </c:extLst>
        </c:ser>
        <c:ser>
          <c:idx val="7"/>
          <c:order val="4"/>
          <c:tx>
            <c:strRef>
              <c:f>'PZT_L G1T Gain 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'PZT_L G1T Gain '!$AF$10:$AR$10</c:f>
              <c:numCache>
                <c:formatCode>0.000</c:formatCode>
                <c:ptCount val="13"/>
                <c:pt idx="0">
                  <c:v>9.0721349434646881E-2</c:v>
                </c:pt>
                <c:pt idx="1">
                  <c:v>9.680734451921405E-2</c:v>
                </c:pt>
                <c:pt idx="2">
                  <c:v>0.11531004522855873</c:v>
                </c:pt>
                <c:pt idx="3">
                  <c:v>0.12638136207666045</c:v>
                </c:pt>
                <c:pt idx="4">
                  <c:v>0.13335610857742963</c:v>
                </c:pt>
                <c:pt idx="5">
                  <c:v>0.12927269222730758</c:v>
                </c:pt>
                <c:pt idx="6">
                  <c:v>0.11292246540559227</c:v>
                </c:pt>
                <c:pt idx="7">
                  <c:v>8.9125504263392552E-2</c:v>
                </c:pt>
                <c:pt idx="8">
                  <c:v>0.12753969431660755</c:v>
                </c:pt>
                <c:pt idx="9">
                  <c:v>7.15235392487448E-2</c:v>
                </c:pt>
                <c:pt idx="10">
                  <c:v>0.10998866175331717</c:v>
                </c:pt>
                <c:pt idx="11">
                  <c:v>0.11959796711221159</c:v>
                </c:pt>
                <c:pt idx="12">
                  <c:v>0.10461998441617351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C25-4919-B42C-B6CD8995E060}"/>
            </c:ext>
          </c:extLst>
        </c:ser>
        <c:ser>
          <c:idx val="8"/>
          <c:order val="5"/>
          <c:tx>
            <c:strRef>
              <c:f>'PZT_L G1T Gain 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'PZT_L G1T Gain '!$AF$20:$AR$20</c:f>
              <c:numCache>
                <c:formatCode>0.000</c:formatCode>
                <c:ptCount val="13"/>
                <c:pt idx="0">
                  <c:v>8.8650658432446572E-2</c:v>
                </c:pt>
                <c:pt idx="1">
                  <c:v>7.7597172707008902E-2</c:v>
                </c:pt>
                <c:pt idx="2">
                  <c:v>9.4229587656284253E-2</c:v>
                </c:pt>
                <c:pt idx="3">
                  <c:v>9.4370905405823297E-2</c:v>
                </c:pt>
                <c:pt idx="4">
                  <c:v>0.1109452786982152</c:v>
                </c:pt>
                <c:pt idx="5">
                  <c:v>0.13250069484578331</c:v>
                </c:pt>
                <c:pt idx="6">
                  <c:v>0.12431993187530305</c:v>
                </c:pt>
                <c:pt idx="7">
                  <c:v>0.17944729729136746</c:v>
                </c:pt>
                <c:pt idx="8">
                  <c:v>0.10489711949169929</c:v>
                </c:pt>
                <c:pt idx="9">
                  <c:v>9.0596206125807072E-2</c:v>
                </c:pt>
                <c:pt idx="10">
                  <c:v>0.11034234687332622</c:v>
                </c:pt>
                <c:pt idx="11">
                  <c:v>0.11693711561779212</c:v>
                </c:pt>
                <c:pt idx="12">
                  <c:v>9.2085447980285895E-2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C25-4919-B42C-B6CD8995E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0.4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  <c:majorUnit val="0.1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 G1T Gain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'PZT_L G1T Gain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 G1T Gain '!$B$13:$N$13</c:f>
              <c:numCache>
                <c:formatCode>0.00</c:formatCode>
                <c:ptCount val="13"/>
                <c:pt idx="0">
                  <c:v>3.3140724383056908</c:v>
                </c:pt>
                <c:pt idx="1">
                  <c:v>2.9862787964395823</c:v>
                </c:pt>
                <c:pt idx="2">
                  <c:v>3.7518469568191719</c:v>
                </c:pt>
                <c:pt idx="3">
                  <c:v>3.1477672162502337</c:v>
                </c:pt>
                <c:pt idx="4">
                  <c:v>3.1092126927933244</c:v>
                </c:pt>
                <c:pt idx="5">
                  <c:v>3.4615522824932463</c:v>
                </c:pt>
                <c:pt idx="6">
                  <c:v>3.0834589504766567</c:v>
                </c:pt>
                <c:pt idx="7">
                  <c:v>3.1289199893984256</c:v>
                </c:pt>
                <c:pt idx="8">
                  <c:v>2.5118150749952424</c:v>
                </c:pt>
                <c:pt idx="9">
                  <c:v>3.0614519384227088</c:v>
                </c:pt>
                <c:pt idx="10">
                  <c:v>2.7830737004100103</c:v>
                </c:pt>
                <c:pt idx="11">
                  <c:v>3.3357126057239386</c:v>
                </c:pt>
                <c:pt idx="12">
                  <c:v>3.4101856632867027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6B-4562-B7ED-9889667FDDE1}"/>
            </c:ext>
          </c:extLst>
        </c:ser>
        <c:ser>
          <c:idx val="1"/>
          <c:order val="1"/>
          <c:tx>
            <c:strRef>
              <c:f>'PZT_L G1T Gain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'PZT_L G1T Gain '!$B$23:$N$23</c:f>
              <c:numCache>
                <c:formatCode>0.00</c:formatCode>
                <c:ptCount val="13"/>
                <c:pt idx="0">
                  <c:v>4.1603991204747253</c:v>
                </c:pt>
                <c:pt idx="1">
                  <c:v>4.4402583361441383</c:v>
                </c:pt>
                <c:pt idx="2">
                  <c:v>2.0169135126735349</c:v>
                </c:pt>
                <c:pt idx="3">
                  <c:v>3.2295267898144382</c:v>
                </c:pt>
                <c:pt idx="4">
                  <c:v>3.2572274004154051</c:v>
                </c:pt>
                <c:pt idx="5">
                  <c:v>3.4764646285579142</c:v>
                </c:pt>
                <c:pt idx="6">
                  <c:v>3.1206979285797742</c:v>
                </c:pt>
                <c:pt idx="7">
                  <c:v>3.1250080720322919</c:v>
                </c:pt>
                <c:pt idx="8">
                  <c:v>3.0522971061070736</c:v>
                </c:pt>
                <c:pt idx="9">
                  <c:v>3.8675023140627016</c:v>
                </c:pt>
                <c:pt idx="10">
                  <c:v>2.5745234760932565</c:v>
                </c:pt>
                <c:pt idx="11">
                  <c:v>3.6055454988069271</c:v>
                </c:pt>
                <c:pt idx="12">
                  <c:v>2.4499524937975705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6B-4562-B7ED-9889667FDDE1}"/>
            </c:ext>
          </c:extLst>
        </c:ser>
        <c:ser>
          <c:idx val="5"/>
          <c:order val="2"/>
          <c:tx>
            <c:strRef>
              <c:f>'PZT_L G1T Gain 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A06B-4562-B7ED-9889667FDDE1}"/>
              </c:ext>
            </c:extLst>
          </c:dPt>
          <c:val>
            <c:numRef>
              <c:f>'PZT_L G1T Gain '!$Q$13:$AC$13</c:f>
              <c:numCache>
                <c:formatCode>0.00</c:formatCode>
                <c:ptCount val="13"/>
                <c:pt idx="4">
                  <c:v>3.9146338373788634</c:v>
                </c:pt>
                <c:pt idx="5">
                  <c:v>2.6358470915508447</c:v>
                </c:pt>
                <c:pt idx="6">
                  <c:v>3.4103373621877222</c:v>
                </c:pt>
                <c:pt idx="9">
                  <c:v>3.4589528888688039</c:v>
                </c:pt>
                <c:pt idx="10">
                  <c:v>2.8709758950782613</c:v>
                </c:pt>
                <c:pt idx="11">
                  <c:v>2.4910492634266319</c:v>
                </c:pt>
                <c:pt idx="12">
                  <c:v>2.8435028154743889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6B-4562-B7ED-9889667FDDE1}"/>
            </c:ext>
          </c:extLst>
        </c:ser>
        <c:ser>
          <c:idx val="6"/>
          <c:order val="3"/>
          <c:tx>
            <c:strRef>
              <c:f>'PZT_L G1T Gain 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'PZT_L G1T Gain '!$Q$23:$AC$23</c:f>
              <c:numCache>
                <c:formatCode>0.00</c:formatCode>
                <c:ptCount val="13"/>
                <c:pt idx="4">
                  <c:v>2.5255038058164843</c:v>
                </c:pt>
                <c:pt idx="5">
                  <c:v>2.5841696358518154</c:v>
                </c:pt>
                <c:pt idx="6">
                  <c:v>2.5178212266396418</c:v>
                </c:pt>
                <c:pt idx="8">
                  <c:v>2.9581344957227955</c:v>
                </c:pt>
                <c:pt idx="9">
                  <c:v>2.814762860263718</c:v>
                </c:pt>
                <c:pt idx="10">
                  <c:v>2.3789336100107716</c:v>
                </c:pt>
                <c:pt idx="11">
                  <c:v>2.7301178923321237</c:v>
                </c:pt>
                <c:pt idx="12">
                  <c:v>2.6513558998858713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6B-4562-B7ED-9889667FDDE1}"/>
            </c:ext>
          </c:extLst>
        </c:ser>
        <c:ser>
          <c:idx val="7"/>
          <c:order val="4"/>
          <c:tx>
            <c:strRef>
              <c:f>'PZT_L G1T Gain 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'PZT_L G1T Gain '!$AF$13:$AR$13</c:f>
              <c:numCache>
                <c:formatCode>0.00</c:formatCode>
                <c:ptCount val="13"/>
                <c:pt idx="0">
                  <c:v>4.4530495763589508</c:v>
                </c:pt>
                <c:pt idx="1">
                  <c:v>4.2500531925519649</c:v>
                </c:pt>
                <c:pt idx="2">
                  <c:v>3.4834779502845628</c:v>
                </c:pt>
                <c:pt idx="3">
                  <c:v>3.1060112743979036</c:v>
                </c:pt>
                <c:pt idx="4">
                  <c:v>2.9213759871159719</c:v>
                </c:pt>
                <c:pt idx="5">
                  <c:v>2.8955909162558746</c:v>
                </c:pt>
                <c:pt idx="6">
                  <c:v>3.5518471182216178</c:v>
                </c:pt>
                <c:pt idx="7">
                  <c:v>4.6808150309826928</c:v>
                </c:pt>
                <c:pt idx="8">
                  <c:v>3.1332915588383319</c:v>
                </c:pt>
                <c:pt idx="9">
                  <c:v>5.8793386838514268</c:v>
                </c:pt>
                <c:pt idx="10">
                  <c:v>3.7568114756538034</c:v>
                </c:pt>
                <c:pt idx="11">
                  <c:v>3.3398313255798842</c:v>
                </c:pt>
                <c:pt idx="12">
                  <c:v>3.9500898001419169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6B-4562-B7ED-9889667FDDE1}"/>
            </c:ext>
          </c:extLst>
        </c:ser>
        <c:ser>
          <c:idx val="8"/>
          <c:order val="5"/>
          <c:tx>
            <c:strRef>
              <c:f>'PZT_L G1T Gain 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'PZT_L G1T Gain '!$AF$23:$AR$23</c:f>
              <c:numCache>
                <c:formatCode>0.00</c:formatCode>
                <c:ptCount val="13"/>
                <c:pt idx="0">
                  <c:v>4.5840983081135809</c:v>
                </c:pt>
                <c:pt idx="1">
                  <c:v>5.18185077715661</c:v>
                </c:pt>
                <c:pt idx="2">
                  <c:v>4.3510749669788744</c:v>
                </c:pt>
                <c:pt idx="3">
                  <c:v>4.2012782400208248</c:v>
                </c:pt>
                <c:pt idx="4">
                  <c:v>3.5079927930407662</c:v>
                </c:pt>
                <c:pt idx="5">
                  <c:v>2.9947399797938199</c:v>
                </c:pt>
                <c:pt idx="6">
                  <c:v>3.1291401699271959</c:v>
                </c:pt>
                <c:pt idx="7">
                  <c:v>2.1418146884586515</c:v>
                </c:pt>
                <c:pt idx="8">
                  <c:v>3.8456425433945971</c:v>
                </c:pt>
                <c:pt idx="9">
                  <c:v>4.5820051242025048</c:v>
                </c:pt>
                <c:pt idx="10">
                  <c:v>3.5309502142510354</c:v>
                </c:pt>
                <c:pt idx="11">
                  <c:v>3.3147540516109779</c:v>
                </c:pt>
                <c:pt idx="12">
                  <c:v>4.2974578721499395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06B-4562-B7ED-9889667FD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 G1T Phase'!$A$7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'PZT_L G1T Phase'!$B$8:$N$8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 G1T Phase'!$B$9:$N$9</c:f>
              <c:numCache>
                <c:formatCode>0.000</c:formatCode>
                <c:ptCount val="13"/>
                <c:pt idx="0">
                  <c:v>-1.8301090909090902</c:v>
                </c:pt>
                <c:pt idx="1">
                  <c:v>-2.2693600000000007</c:v>
                </c:pt>
                <c:pt idx="2">
                  <c:v>-2.1693142857142864</c:v>
                </c:pt>
                <c:pt idx="3">
                  <c:v>-2.1488206896551727</c:v>
                </c:pt>
                <c:pt idx="4">
                  <c:v>-2.169655172413794</c:v>
                </c:pt>
                <c:pt idx="5">
                  <c:v>-1.3079733333333332</c:v>
                </c:pt>
                <c:pt idx="6">
                  <c:v>-1.9491217391304345</c:v>
                </c:pt>
                <c:pt idx="7">
                  <c:v>-2.502793548387098</c:v>
                </c:pt>
                <c:pt idx="8">
                  <c:v>-2.5873527272727261</c:v>
                </c:pt>
                <c:pt idx="9">
                  <c:v>-1.8382058823529412</c:v>
                </c:pt>
                <c:pt idx="10">
                  <c:v>-1.4105454545454552</c:v>
                </c:pt>
                <c:pt idx="11">
                  <c:v>-1.4966761904761909</c:v>
                </c:pt>
                <c:pt idx="12">
                  <c:v>-2.0086142857142861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00-4612-BBD8-BF5C4D4675CA}"/>
            </c:ext>
          </c:extLst>
        </c:ser>
        <c:ser>
          <c:idx val="1"/>
          <c:order val="1"/>
          <c:tx>
            <c:strRef>
              <c:f>'PZT_L G1T Phase'!$A$17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'PZT_L G1T Phase'!$B$19:$N$19</c:f>
              <c:numCache>
                <c:formatCode>0.000</c:formatCode>
                <c:ptCount val="13"/>
                <c:pt idx="0">
                  <c:v>-2.1732727272727272</c:v>
                </c:pt>
                <c:pt idx="1">
                  <c:v>-1.9340357142857139</c:v>
                </c:pt>
                <c:pt idx="2">
                  <c:v>-3.6172571428571434</c:v>
                </c:pt>
                <c:pt idx="3">
                  <c:v>-2.3897499999999994</c:v>
                </c:pt>
                <c:pt idx="4">
                  <c:v>-1.4544000000000004</c:v>
                </c:pt>
                <c:pt idx="5">
                  <c:v>-2.004</c:v>
                </c:pt>
                <c:pt idx="6">
                  <c:v>-1.2925368421052628</c:v>
                </c:pt>
                <c:pt idx="7">
                  <c:v>-1.8747866666666659</c:v>
                </c:pt>
                <c:pt idx="8">
                  <c:v>-2.5531641025641019</c:v>
                </c:pt>
                <c:pt idx="9">
                  <c:v>-2.1417166666666665</c:v>
                </c:pt>
                <c:pt idx="10">
                  <c:v>-0.92350967741935464</c:v>
                </c:pt>
                <c:pt idx="11">
                  <c:v>-1.4970952380952389</c:v>
                </c:pt>
                <c:pt idx="12">
                  <c:v>-1.1271199999999997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00-4612-BBD8-BF5C4D4675CA}"/>
            </c:ext>
          </c:extLst>
        </c:ser>
        <c:ser>
          <c:idx val="5"/>
          <c:order val="2"/>
          <c:tx>
            <c:strRef>
              <c:f>'PZT_L G1T Phase'!$P$7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0500-4612-BBD8-BF5C4D4675CA}"/>
              </c:ext>
            </c:extLst>
          </c:dPt>
          <c:val>
            <c:numRef>
              <c:f>'PZT_L G1T Phase'!$Q$9:$AC$9</c:f>
              <c:numCache>
                <c:formatCode>0.000</c:formatCode>
                <c:ptCount val="13"/>
                <c:pt idx="4">
                  <c:v>-2.5998000000000014</c:v>
                </c:pt>
                <c:pt idx="5">
                  <c:v>-2.9086941176470593</c:v>
                </c:pt>
                <c:pt idx="6">
                  <c:v>-2.6384461538461541</c:v>
                </c:pt>
                <c:pt idx="9">
                  <c:v>-2.217786666666667</c:v>
                </c:pt>
                <c:pt idx="10">
                  <c:v>-2.6025571428571435</c:v>
                </c:pt>
                <c:pt idx="11">
                  <c:v>-2.5458444444444459</c:v>
                </c:pt>
                <c:pt idx="12">
                  <c:v>-2.3990400000000003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00-4612-BBD8-BF5C4D4675CA}"/>
            </c:ext>
          </c:extLst>
        </c:ser>
        <c:ser>
          <c:idx val="6"/>
          <c:order val="3"/>
          <c:tx>
            <c:strRef>
              <c:f>'PZT_L G1T Phase'!$P$17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'PZT_L G1T Phase'!$Q$19:$AC$19</c:f>
              <c:numCache>
                <c:formatCode>0.000</c:formatCode>
                <c:ptCount val="13"/>
                <c:pt idx="4">
                  <c:v>-1.7220533333333332</c:v>
                </c:pt>
                <c:pt idx="5">
                  <c:v>-1.9299368421052636</c:v>
                </c:pt>
                <c:pt idx="6">
                  <c:v>-2.7215999999999996</c:v>
                </c:pt>
                <c:pt idx="8">
                  <c:v>-3.3010250000000014</c:v>
                </c:pt>
                <c:pt idx="9">
                  <c:v>-2.4517444444444441</c:v>
                </c:pt>
                <c:pt idx="10">
                  <c:v>-2.4627333333333326</c:v>
                </c:pt>
                <c:pt idx="11">
                  <c:v>-2.2436105263157908</c:v>
                </c:pt>
                <c:pt idx="12">
                  <c:v>-2.2135599999999993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00-4612-BBD8-BF5C4D4675CA}"/>
            </c:ext>
          </c:extLst>
        </c:ser>
        <c:ser>
          <c:idx val="7"/>
          <c:order val="4"/>
          <c:tx>
            <c:strRef>
              <c:f>'PZT_L G1T Phase'!$AE$7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'PZT_L G1T Phase'!$AF$9:$AR$9</c:f>
              <c:numCache>
                <c:formatCode>0.000</c:formatCode>
                <c:ptCount val="13"/>
                <c:pt idx="0">
                  <c:v>-2.083906666666667</c:v>
                </c:pt>
                <c:pt idx="1">
                  <c:v>-2.3521636363636365</c:v>
                </c:pt>
                <c:pt idx="2">
                  <c:v>-2.5202600000000004</c:v>
                </c:pt>
                <c:pt idx="3">
                  <c:v>-2.8670258064516125</c:v>
                </c:pt>
                <c:pt idx="4">
                  <c:v>-2.4526500000000007</c:v>
                </c:pt>
                <c:pt idx="5">
                  <c:v>-2.8793499999999996</c:v>
                </c:pt>
                <c:pt idx="6">
                  <c:v>-2.0427666666666666</c:v>
                </c:pt>
                <c:pt idx="7">
                  <c:v>-2.0196999999999998</c:v>
                </c:pt>
                <c:pt idx="8">
                  <c:v>-2.8026761904761903</c:v>
                </c:pt>
                <c:pt idx="9">
                  <c:v>-2.1031523809523813</c:v>
                </c:pt>
                <c:pt idx="10">
                  <c:v>-1.94198</c:v>
                </c:pt>
                <c:pt idx="11">
                  <c:v>-2.2850888888888883</c:v>
                </c:pt>
                <c:pt idx="12">
                  <c:v>-2.1387374999999986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00-4612-BBD8-BF5C4D4675CA}"/>
            </c:ext>
          </c:extLst>
        </c:ser>
        <c:ser>
          <c:idx val="8"/>
          <c:order val="5"/>
          <c:tx>
            <c:strRef>
              <c:f>'PZT_L G1T Phase'!$AE$17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'PZT_L G1T Phase'!$AF$19:$AR$19</c:f>
              <c:numCache>
                <c:formatCode>0.000</c:formatCode>
                <c:ptCount val="13"/>
                <c:pt idx="0">
                  <c:v>-2.4373624999999999</c:v>
                </c:pt>
                <c:pt idx="1">
                  <c:v>-2.5429090909090917</c:v>
                </c:pt>
                <c:pt idx="2">
                  <c:v>-2.1839000000000004</c:v>
                </c:pt>
                <c:pt idx="3">
                  <c:v>-2.0868588235294125</c:v>
                </c:pt>
                <c:pt idx="4">
                  <c:v>-2.5556857142857154</c:v>
                </c:pt>
                <c:pt idx="5">
                  <c:v>-2.4621692307692298</c:v>
                </c:pt>
                <c:pt idx="6">
                  <c:v>-2.4361304347826098</c:v>
                </c:pt>
                <c:pt idx="7">
                  <c:v>-3.0655285714285716</c:v>
                </c:pt>
                <c:pt idx="8">
                  <c:v>-2.6005333333333343</c:v>
                </c:pt>
                <c:pt idx="9">
                  <c:v>-2.086442105263159</c:v>
                </c:pt>
                <c:pt idx="10">
                  <c:v>-3.0582533333333326</c:v>
                </c:pt>
                <c:pt idx="11">
                  <c:v>-2.55132</c:v>
                </c:pt>
                <c:pt idx="12">
                  <c:v>-2.8832266666666664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500-4612-BBD8-BF5C4D4675CA}"/>
            </c:ext>
          </c:extLst>
        </c:ser>
        <c:ser>
          <c:idx val="3"/>
          <c:order val="6"/>
          <c:tx>
            <c:strRef>
              <c:f>'PZT_L G1T Phase'!$A$25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 G1T Phase'!$B$25:$N$25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500-4612-BBD8-BF5C4D4675CA}"/>
            </c:ext>
          </c:extLst>
        </c:ser>
        <c:ser>
          <c:idx val="4"/>
          <c:order val="7"/>
          <c:tx>
            <c:strRef>
              <c:f>'PZT_L G1T Phase'!$A$26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 G1T Phase'!$B$26:$N$26</c:f>
              <c:numCache>
                <c:formatCode>General</c:formatCode>
                <c:ptCount val="13"/>
                <c:pt idx="0">
                  <c:v>-21</c:v>
                </c:pt>
                <c:pt idx="1">
                  <c:v>-21</c:v>
                </c:pt>
                <c:pt idx="2">
                  <c:v>-21</c:v>
                </c:pt>
                <c:pt idx="3">
                  <c:v>-21</c:v>
                </c:pt>
                <c:pt idx="4">
                  <c:v>-21</c:v>
                </c:pt>
                <c:pt idx="5">
                  <c:v>-21</c:v>
                </c:pt>
                <c:pt idx="6">
                  <c:v>-21</c:v>
                </c:pt>
                <c:pt idx="7">
                  <c:v>-21</c:v>
                </c:pt>
                <c:pt idx="8">
                  <c:v>-21</c:v>
                </c:pt>
                <c:pt idx="9">
                  <c:v>-21</c:v>
                </c:pt>
                <c:pt idx="10">
                  <c:v>-21</c:v>
                </c:pt>
                <c:pt idx="11">
                  <c:v>-21</c:v>
                </c:pt>
                <c:pt idx="12">
                  <c:v>-21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500-4612-BBD8-BF5C4D4675CA}"/>
            </c:ext>
          </c:extLst>
        </c:ser>
        <c:ser>
          <c:idx val="2"/>
          <c:order val="8"/>
          <c:tx>
            <c:strRef>
              <c:f>'PZT_L G1T Phase'!$A$24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'PZT_L G1T Phase'!$B$24:$N$24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500-4612-BBD8-BF5C4D467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100"/>
        <c:auto val="1"/>
        <c:lblAlgn val="ctr"/>
        <c:lblOffset val="100"/>
        <c:noMultiLvlLbl val="0"/>
      </c:catAx>
      <c:valAx>
        <c:axId val="1"/>
        <c:scaling>
          <c:orientation val="minMax"/>
          <c:max val="2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 G1T Phase'!$A$7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'PZT_L G1T Phase'!$B$8:$N$8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 G1T Phase'!$B$10:$N$10</c:f>
              <c:numCache>
                <c:formatCode>0.000</c:formatCode>
                <c:ptCount val="13"/>
                <c:pt idx="0">
                  <c:v>1.9288005245842208</c:v>
                </c:pt>
                <c:pt idx="1">
                  <c:v>2.0876486725984371</c:v>
                </c:pt>
                <c:pt idx="2">
                  <c:v>1.8630279276525212</c:v>
                </c:pt>
                <c:pt idx="3">
                  <c:v>2.2670367059132173</c:v>
                </c:pt>
                <c:pt idx="4">
                  <c:v>2.1021000755174382</c:v>
                </c:pt>
                <c:pt idx="5">
                  <c:v>2.2116145439861739</c:v>
                </c:pt>
                <c:pt idx="6">
                  <c:v>2.2982632869841737</c:v>
                </c:pt>
                <c:pt idx="7">
                  <c:v>2.3112180903145121</c:v>
                </c:pt>
                <c:pt idx="8">
                  <c:v>2.82255049464796</c:v>
                </c:pt>
                <c:pt idx="9">
                  <c:v>2.045407202979566</c:v>
                </c:pt>
                <c:pt idx="10">
                  <c:v>2.2581180742491203</c:v>
                </c:pt>
                <c:pt idx="11">
                  <c:v>2.348224682138317</c:v>
                </c:pt>
                <c:pt idx="12">
                  <c:v>1.9632546629861589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65-4B9F-9FEC-DE412450C8BE}"/>
            </c:ext>
          </c:extLst>
        </c:ser>
        <c:ser>
          <c:idx val="1"/>
          <c:order val="1"/>
          <c:tx>
            <c:strRef>
              <c:f>'PZT_L G1T Phase'!$A$17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'PZT_L G1T Phase'!$B$20:$N$20</c:f>
              <c:numCache>
                <c:formatCode>0.000</c:formatCode>
                <c:ptCount val="13"/>
                <c:pt idx="0">
                  <c:v>1.4315009961559824</c:v>
                </c:pt>
                <c:pt idx="1">
                  <c:v>1.0423722971710057</c:v>
                </c:pt>
                <c:pt idx="2">
                  <c:v>3.0459371622931832</c:v>
                </c:pt>
                <c:pt idx="3">
                  <c:v>1.8340630428867546</c:v>
                </c:pt>
                <c:pt idx="4">
                  <c:v>1.764119014239933</c:v>
                </c:pt>
                <c:pt idx="5">
                  <c:v>1.8228148864028257</c:v>
                </c:pt>
                <c:pt idx="6">
                  <c:v>1.9769320537631849</c:v>
                </c:pt>
                <c:pt idx="7">
                  <c:v>2.0885420610465637</c:v>
                </c:pt>
                <c:pt idx="8">
                  <c:v>1.945689664849102</c:v>
                </c:pt>
                <c:pt idx="9">
                  <c:v>2.0007578097132321</c:v>
                </c:pt>
                <c:pt idx="10">
                  <c:v>2.6714861284771825</c:v>
                </c:pt>
                <c:pt idx="11">
                  <c:v>1.7956714249785213</c:v>
                </c:pt>
                <c:pt idx="12">
                  <c:v>2.3138967015048237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B9F-9FEC-DE412450C8BE}"/>
            </c:ext>
          </c:extLst>
        </c:ser>
        <c:ser>
          <c:idx val="5"/>
          <c:order val="2"/>
          <c:tx>
            <c:strRef>
              <c:f>'PZT_L G1T Phase'!$P$7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6365-4B9F-9FEC-DE412450C8BE}"/>
              </c:ext>
            </c:extLst>
          </c:dPt>
          <c:val>
            <c:numRef>
              <c:f>'PZT_L G1T Phase'!$Q$10:$AC$10</c:f>
              <c:numCache>
                <c:formatCode>0.000</c:formatCode>
                <c:ptCount val="13"/>
                <c:pt idx="4">
                  <c:v>1.8913379068707137</c:v>
                </c:pt>
                <c:pt idx="5">
                  <c:v>2.5632769578149333</c:v>
                </c:pt>
                <c:pt idx="6">
                  <c:v>1.4263517824195886</c:v>
                </c:pt>
                <c:pt idx="9">
                  <c:v>2.0896941150355985</c:v>
                </c:pt>
                <c:pt idx="10">
                  <c:v>2.6760334459669486</c:v>
                </c:pt>
                <c:pt idx="11">
                  <c:v>1.993504603642555</c:v>
                </c:pt>
                <c:pt idx="12">
                  <c:v>2.1973138665443548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65-4B9F-9FEC-DE412450C8BE}"/>
            </c:ext>
          </c:extLst>
        </c:ser>
        <c:ser>
          <c:idx val="6"/>
          <c:order val="3"/>
          <c:tx>
            <c:strRef>
              <c:f>'PZT_L G1T Phase'!$P$17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'PZT_L G1T Phase'!$Q$20:$AC$20</c:f>
              <c:numCache>
                <c:formatCode>0.000</c:formatCode>
                <c:ptCount val="13"/>
                <c:pt idx="4">
                  <c:v>2.3921950278292887</c:v>
                </c:pt>
                <c:pt idx="5">
                  <c:v>2.5511297030778519</c:v>
                </c:pt>
                <c:pt idx="6">
                  <c:v>0.99130172716772669</c:v>
                </c:pt>
                <c:pt idx="8">
                  <c:v>2.4270990183626013</c:v>
                </c:pt>
                <c:pt idx="9">
                  <c:v>2.2571094548694188</c:v>
                </c:pt>
                <c:pt idx="10">
                  <c:v>2.8243744408243723</c:v>
                </c:pt>
                <c:pt idx="11">
                  <c:v>2.5371623087100832</c:v>
                </c:pt>
                <c:pt idx="12">
                  <c:v>2.3653111345536013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365-4B9F-9FEC-DE412450C8BE}"/>
            </c:ext>
          </c:extLst>
        </c:ser>
        <c:ser>
          <c:idx val="7"/>
          <c:order val="4"/>
          <c:tx>
            <c:strRef>
              <c:f>'PZT_L G1T Phase'!$AE$7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'PZT_L G1T Phase'!$AF$10:$AR$10</c:f>
              <c:numCache>
                <c:formatCode>0.000</c:formatCode>
                <c:ptCount val="13"/>
                <c:pt idx="0">
                  <c:v>1.2223148195936246</c:v>
                </c:pt>
                <c:pt idx="1">
                  <c:v>1.6346638658172989</c:v>
                </c:pt>
                <c:pt idx="2">
                  <c:v>1.6787653846606125</c:v>
                </c:pt>
                <c:pt idx="3">
                  <c:v>2.12427072267774</c:v>
                </c:pt>
                <c:pt idx="4">
                  <c:v>2.0975652780694829</c:v>
                </c:pt>
                <c:pt idx="5">
                  <c:v>2.351251307579096</c:v>
                </c:pt>
                <c:pt idx="6">
                  <c:v>2.1255102431739852</c:v>
                </c:pt>
                <c:pt idx="7">
                  <c:v>1.5463540298761758</c:v>
                </c:pt>
                <c:pt idx="8">
                  <c:v>2.3654194476603871</c:v>
                </c:pt>
                <c:pt idx="9">
                  <c:v>1.2632161470821557</c:v>
                </c:pt>
                <c:pt idx="10">
                  <c:v>1.8978913808406919</c:v>
                </c:pt>
                <c:pt idx="11">
                  <c:v>2.249091249030295</c:v>
                </c:pt>
                <c:pt idx="12">
                  <c:v>1.496515520258118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365-4B9F-9FEC-DE412450C8BE}"/>
            </c:ext>
          </c:extLst>
        </c:ser>
        <c:ser>
          <c:idx val="8"/>
          <c:order val="5"/>
          <c:tx>
            <c:strRef>
              <c:f>'PZT_L G1T Phase'!$AE$17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'PZT_L G1T Phase'!$AF$20:$AR$20</c:f>
              <c:numCache>
                <c:formatCode>0.000</c:formatCode>
                <c:ptCount val="13"/>
                <c:pt idx="0">
                  <c:v>1.3632181418883098</c:v>
                </c:pt>
                <c:pt idx="1">
                  <c:v>1.2071784407778259</c:v>
                </c:pt>
                <c:pt idx="2">
                  <c:v>1.0490120077506557</c:v>
                </c:pt>
                <c:pt idx="3">
                  <c:v>1.564488012653561</c:v>
                </c:pt>
                <c:pt idx="4">
                  <c:v>1.8462606748514947</c:v>
                </c:pt>
                <c:pt idx="5">
                  <c:v>1.6797488983590569</c:v>
                </c:pt>
                <c:pt idx="6">
                  <c:v>1.9643107738264987</c:v>
                </c:pt>
                <c:pt idx="7">
                  <c:v>2.7866234813314965</c:v>
                </c:pt>
                <c:pt idx="8">
                  <c:v>1.5612949880607385</c:v>
                </c:pt>
                <c:pt idx="9">
                  <c:v>1.0334590823075809</c:v>
                </c:pt>
                <c:pt idx="10">
                  <c:v>1.6518374215967486</c:v>
                </c:pt>
                <c:pt idx="11">
                  <c:v>1.6181220944145187</c:v>
                </c:pt>
                <c:pt idx="12">
                  <c:v>1.2627903848367081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365-4B9F-9FEC-DE412450C8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8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 G1T Phase'!$A$7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'PZT_L G1T Phase'!$B$8:$N$8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 G1T Phase'!$B$13:$N$13</c:f>
              <c:numCache>
                <c:formatCode>0.00</c:formatCode>
                <c:ptCount val="13"/>
                <c:pt idx="0">
                  <c:v>3.3129209344968835</c:v>
                </c:pt>
                <c:pt idx="1">
                  <c:v>2.9907075594743158</c:v>
                </c:pt>
                <c:pt idx="2">
                  <c:v>3.369190093679562</c:v>
                </c:pt>
                <c:pt idx="3">
                  <c:v>2.771779751245965</c:v>
                </c:pt>
                <c:pt idx="4">
                  <c:v>2.9859575584908127</c:v>
                </c:pt>
                <c:pt idx="5">
                  <c:v>2.9679714789079106</c:v>
                </c:pt>
                <c:pt idx="6">
                  <c:v>2.7630832331469595</c:v>
                </c:pt>
                <c:pt idx="7">
                  <c:v>2.6677428277795845</c:v>
                </c:pt>
                <c:pt idx="8">
                  <c:v>2.1744691910904472</c:v>
                </c:pt>
                <c:pt idx="9">
                  <c:v>3.1227350214558536</c:v>
                </c:pt>
                <c:pt idx="10">
                  <c:v>2.8917080361218517</c:v>
                </c:pt>
                <c:pt idx="11">
                  <c:v>2.7685204000955999</c:v>
                </c:pt>
                <c:pt idx="12">
                  <c:v>3.2244731282762444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E8-45BE-8BB2-B685C93B1F8F}"/>
            </c:ext>
          </c:extLst>
        </c:ser>
        <c:ser>
          <c:idx val="1"/>
          <c:order val="1"/>
          <c:tx>
            <c:strRef>
              <c:f>'PZT_L G1T Phase'!$A$17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'PZT_L G1T Phase'!$B$23:$N$23</c:f>
              <c:numCache>
                <c:formatCode>0.00</c:formatCode>
                <c:ptCount val="13"/>
                <c:pt idx="0">
                  <c:v>4.3839129518090427</c:v>
                </c:pt>
                <c:pt idx="1">
                  <c:v>6.0969784460118008</c:v>
                </c:pt>
                <c:pt idx="2">
                  <c:v>1.9022873126789412</c:v>
                </c:pt>
                <c:pt idx="3">
                  <c:v>3.3823355695029402</c:v>
                </c:pt>
                <c:pt idx="4">
                  <c:v>3.6931748637191921</c:v>
                </c:pt>
                <c:pt idx="5">
                  <c:v>3.4737482380866869</c:v>
                </c:pt>
                <c:pt idx="6">
                  <c:v>3.3229034723071091</c:v>
                </c:pt>
                <c:pt idx="7">
                  <c:v>3.0524025491335225</c:v>
                </c:pt>
                <c:pt idx="8">
                  <c:v>3.1602908779505596</c:v>
                </c:pt>
                <c:pt idx="9">
                  <c:v>3.1418567574380369</c:v>
                </c:pt>
                <c:pt idx="10">
                  <c:v>2.5050339470319187</c:v>
                </c:pt>
                <c:pt idx="11">
                  <c:v>3.6203551293054712</c:v>
                </c:pt>
                <c:pt idx="12">
                  <c:v>2.8628301898806803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E8-45BE-8BB2-B685C93B1F8F}"/>
            </c:ext>
          </c:extLst>
        </c:ser>
        <c:ser>
          <c:idx val="5"/>
          <c:order val="2"/>
          <c:tx>
            <c:strRef>
              <c:f>'PZT_L G1T Phase'!$P$7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FDE8-45BE-8BB2-B685C93B1F8F}"/>
              </c:ext>
            </c:extLst>
          </c:dPt>
          <c:val>
            <c:numRef>
              <c:f>'PZT_L G1T Phase'!$Q$13:$AC$13</c:f>
              <c:numCache>
                <c:formatCode>0.00</c:formatCode>
                <c:ptCount val="13"/>
                <c:pt idx="4">
                  <c:v>3.2428895850493098</c:v>
                </c:pt>
                <c:pt idx="5">
                  <c:v>2.3526272788166813</c:v>
                </c:pt>
                <c:pt idx="6">
                  <c:v>4.2910297614908313</c:v>
                </c:pt>
                <c:pt idx="9">
                  <c:v>2.9960067996225006</c:v>
                </c:pt>
                <c:pt idx="10">
                  <c:v>2.2916309067897553</c:v>
                </c:pt>
                <c:pt idx="11">
                  <c:v>3.0857140605270246</c:v>
                </c:pt>
                <c:pt idx="12">
                  <c:v>2.8217725716859219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E8-45BE-8BB2-B685C93B1F8F}"/>
            </c:ext>
          </c:extLst>
        </c:ser>
        <c:ser>
          <c:idx val="6"/>
          <c:order val="3"/>
          <c:tx>
            <c:strRef>
              <c:f>'PZT_L G1T Phase'!$P$17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'PZT_L G1T Phase'!$Q$23:$AC$23</c:f>
              <c:numCache>
                <c:formatCode>0.00</c:formatCode>
                <c:ptCount val="13"/>
                <c:pt idx="4">
                  <c:v>2.6862284000536727</c:v>
                </c:pt>
                <c:pt idx="5">
                  <c:v>2.491714831915099</c:v>
                </c:pt>
                <c:pt idx="6">
                  <c:v>6.146261862579312</c:v>
                </c:pt>
                <c:pt idx="8">
                  <c:v>2.4307448063299164</c:v>
                </c:pt>
                <c:pt idx="9">
                  <c:v>2.7392343949086619</c:v>
                </c:pt>
                <c:pt idx="10">
                  <c:v>2.187772555782423</c:v>
                </c:pt>
                <c:pt idx="11">
                  <c:v>2.4642214662805881</c:v>
                </c:pt>
                <c:pt idx="12">
                  <c:v>2.6474938434890105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DE8-45BE-8BB2-B685C93B1F8F}"/>
            </c:ext>
          </c:extLst>
        </c:ser>
        <c:ser>
          <c:idx val="7"/>
          <c:order val="4"/>
          <c:tx>
            <c:strRef>
              <c:f>'PZT_L G1T Phase'!$AE$7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'PZT_L G1T Phase'!$AF$13:$AR$13</c:f>
              <c:numCache>
                <c:formatCode>0.00</c:formatCode>
                <c:ptCount val="13"/>
                <c:pt idx="0">
                  <c:v>5.158543726517812</c:v>
                </c:pt>
                <c:pt idx="1">
                  <c:v>3.8025832616282909</c:v>
                </c:pt>
                <c:pt idx="2">
                  <c:v>3.6693116200860021</c:v>
                </c:pt>
                <c:pt idx="3">
                  <c:v>2.8453646075598358</c:v>
                </c:pt>
                <c:pt idx="4">
                  <c:v>2.9474410473127608</c:v>
                </c:pt>
                <c:pt idx="5">
                  <c:v>2.5689370792464619</c:v>
                </c:pt>
                <c:pt idx="6">
                  <c:v>2.9729698071657449</c:v>
                </c:pt>
                <c:pt idx="7">
                  <c:v>4.0914089169950829</c:v>
                </c:pt>
                <c:pt idx="8">
                  <c:v>2.5643547528850328</c:v>
                </c:pt>
                <c:pt idx="9">
                  <c:v>4.9864381649164766</c:v>
                </c:pt>
                <c:pt idx="10">
                  <c:v>3.3472270317805788</c:v>
                </c:pt>
                <c:pt idx="11">
                  <c:v>2.7736996915502536</c:v>
                </c:pt>
                <c:pt idx="12">
                  <c:v>4.2011508834306035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E8-45BE-8BB2-B685C93B1F8F}"/>
            </c:ext>
          </c:extLst>
        </c:ser>
        <c:ser>
          <c:idx val="8"/>
          <c:order val="5"/>
          <c:tx>
            <c:strRef>
              <c:f>'PZT_L G1T Phase'!$AE$17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'PZT_L G1T Phase'!$AF$23:$AR$23</c:f>
              <c:numCache>
                <c:formatCode>0.00</c:formatCode>
                <c:ptCount val="13"/>
                <c:pt idx="0">
                  <c:v>4.5389256812284176</c:v>
                </c:pt>
                <c:pt idx="1">
                  <c:v>5.0964823662684529</c:v>
                </c:pt>
                <c:pt idx="2">
                  <c:v>5.9789909810299902</c:v>
                </c:pt>
                <c:pt idx="3">
                  <c:v>4.0296763804945179</c:v>
                </c:pt>
                <c:pt idx="4">
                  <c:v>3.3300307186574769</c:v>
                </c:pt>
                <c:pt idx="5">
                  <c:v>3.6786908621362664</c:v>
                </c:pt>
                <c:pt idx="6">
                  <c:v>3.1501922222240446</c:v>
                </c:pt>
                <c:pt idx="7">
                  <c:v>2.1453049480515669</c:v>
                </c:pt>
                <c:pt idx="8">
                  <c:v>3.9282490512401229</c:v>
                </c:pt>
                <c:pt idx="9">
                  <c:v>6.1004053340635744</c:v>
                </c:pt>
                <c:pt idx="10">
                  <c:v>3.6205634671002263</c:v>
                </c:pt>
                <c:pt idx="11">
                  <c:v>3.8004301537116585</c:v>
                </c:pt>
                <c:pt idx="12">
                  <c:v>4.7822065458831791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DE8-45BE-8BB2-B685C93B1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  <c:majorUnit val="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 G2T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'PZT_L G2T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 G2T Frequency '!$B$9:$N$9</c:f>
              <c:numCache>
                <c:formatCode>0.000</c:formatCode>
                <c:ptCount val="13"/>
                <c:pt idx="0">
                  <c:v>14422.375757575757</c:v>
                </c:pt>
                <c:pt idx="1">
                  <c:v>14516</c:v>
                </c:pt>
                <c:pt idx="2">
                  <c:v>14417.942857142858</c:v>
                </c:pt>
                <c:pt idx="3">
                  <c:v>14481.406896551724</c:v>
                </c:pt>
                <c:pt idx="4">
                  <c:v>14297.35172413793</c:v>
                </c:pt>
                <c:pt idx="5">
                  <c:v>14301.706666666667</c:v>
                </c:pt>
                <c:pt idx="6">
                  <c:v>14389.136231884058</c:v>
                </c:pt>
                <c:pt idx="7">
                  <c:v>14463.096774193549</c:v>
                </c:pt>
                <c:pt idx="8">
                  <c:v>14585.672727272728</c:v>
                </c:pt>
                <c:pt idx="9">
                  <c:v>14619.24705882353</c:v>
                </c:pt>
                <c:pt idx="10">
                  <c:v>14453.987878787879</c:v>
                </c:pt>
                <c:pt idx="11">
                  <c:v>14642.704761904763</c:v>
                </c:pt>
                <c:pt idx="12">
                  <c:v>14691.314285714287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73-4EBD-8D94-582CBCD71A66}"/>
            </c:ext>
          </c:extLst>
        </c:ser>
        <c:ser>
          <c:idx val="1"/>
          <c:order val="1"/>
          <c:tx>
            <c:strRef>
              <c:f>'PZT_L G2T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'PZT_L G2T Frequency '!$B$19:$N$19</c:f>
              <c:numCache>
                <c:formatCode>0.000</c:formatCode>
                <c:ptCount val="13"/>
                <c:pt idx="0">
                  <c:v>14588.775757575757</c:v>
                </c:pt>
                <c:pt idx="1">
                  <c:v>14475.542857142857</c:v>
                </c:pt>
                <c:pt idx="2">
                  <c:v>14379.542857142857</c:v>
                </c:pt>
                <c:pt idx="3">
                  <c:v>14596</c:v>
                </c:pt>
                <c:pt idx="4">
                  <c:v>14720.114285714286</c:v>
                </c:pt>
                <c:pt idx="5">
                  <c:v>14749.745454545455</c:v>
                </c:pt>
                <c:pt idx="6">
                  <c:v>14632.631578947368</c:v>
                </c:pt>
                <c:pt idx="7">
                  <c:v>14806.24</c:v>
                </c:pt>
                <c:pt idx="8">
                  <c:v>14562.235897435898</c:v>
                </c:pt>
                <c:pt idx="9">
                  <c:v>14680.977777777778</c:v>
                </c:pt>
                <c:pt idx="10">
                  <c:v>14750.683870967741</c:v>
                </c:pt>
                <c:pt idx="11">
                  <c:v>14638.895238095238</c:v>
                </c:pt>
                <c:pt idx="12">
                  <c:v>14630.026666666667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73-4EBD-8D94-582CBCD71A66}"/>
            </c:ext>
          </c:extLst>
        </c:ser>
        <c:ser>
          <c:idx val="5"/>
          <c:order val="2"/>
          <c:tx>
            <c:strRef>
              <c:f>'PZT_L G2T Frequency 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9E73-4EBD-8D94-582CBCD71A66}"/>
              </c:ext>
            </c:extLst>
          </c:dPt>
          <c:val>
            <c:numRef>
              <c:f>'PZT_L G2T Frequency '!$Q$9:$AC$9</c:f>
              <c:numCache>
                <c:formatCode>0.000</c:formatCode>
                <c:ptCount val="13"/>
                <c:pt idx="4">
                  <c:v>14479.733333333334</c:v>
                </c:pt>
                <c:pt idx="5">
                  <c:v>14778.117647058823</c:v>
                </c:pt>
                <c:pt idx="6">
                  <c:v>14682.523076923077</c:v>
                </c:pt>
                <c:pt idx="9">
                  <c:v>14324.746666666666</c:v>
                </c:pt>
                <c:pt idx="10">
                  <c:v>14440.8</c:v>
                </c:pt>
                <c:pt idx="11">
                  <c:v>14407.022222222222</c:v>
                </c:pt>
                <c:pt idx="12">
                  <c:v>14362.293333333333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73-4EBD-8D94-582CBCD71A66}"/>
            </c:ext>
          </c:extLst>
        </c:ser>
        <c:ser>
          <c:idx val="6"/>
          <c:order val="3"/>
          <c:tx>
            <c:strRef>
              <c:f>'PZT_L G2T Frequency 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'PZT_L G2T Frequency '!$Q$19:$AC$19</c:f>
              <c:numCache>
                <c:formatCode>0.000</c:formatCode>
                <c:ptCount val="13"/>
                <c:pt idx="4">
                  <c:v>14512.906666666666</c:v>
                </c:pt>
                <c:pt idx="5">
                  <c:v>14380.842105263158</c:v>
                </c:pt>
                <c:pt idx="6">
                  <c:v>14193.333333333334</c:v>
                </c:pt>
                <c:pt idx="8">
                  <c:v>14507.6</c:v>
                </c:pt>
                <c:pt idx="9">
                  <c:v>14405.244444444445</c:v>
                </c:pt>
                <c:pt idx="10">
                  <c:v>14505.226666666667</c:v>
                </c:pt>
                <c:pt idx="11">
                  <c:v>14367.368421052632</c:v>
                </c:pt>
                <c:pt idx="12">
                  <c:v>14319.626666666667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73-4EBD-8D94-582CBCD71A66}"/>
            </c:ext>
          </c:extLst>
        </c:ser>
        <c:ser>
          <c:idx val="7"/>
          <c:order val="4"/>
          <c:tx>
            <c:strRef>
              <c:f>'PZT_L G2T Frequency 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'PZT_L G2T Frequency '!$AF$9:$AR$9</c:f>
              <c:numCache>
                <c:formatCode>0.000</c:formatCode>
                <c:ptCount val="13"/>
                <c:pt idx="0">
                  <c:v>14663.946666666667</c:v>
                </c:pt>
                <c:pt idx="1">
                  <c:v>14716.581818181818</c:v>
                </c:pt>
                <c:pt idx="2">
                  <c:v>14554.72</c:v>
                </c:pt>
                <c:pt idx="3">
                  <c:v>14567.148387096775</c:v>
                </c:pt>
                <c:pt idx="4">
                  <c:v>14477.6</c:v>
                </c:pt>
                <c:pt idx="5">
                  <c:v>14694.4</c:v>
                </c:pt>
                <c:pt idx="6">
                  <c:v>14861.333333333334</c:v>
                </c:pt>
                <c:pt idx="7">
                  <c:v>14955.36</c:v>
                </c:pt>
                <c:pt idx="8">
                  <c:v>15040.266666666666</c:v>
                </c:pt>
                <c:pt idx="9">
                  <c:v>14805.904761904761</c:v>
                </c:pt>
                <c:pt idx="10">
                  <c:v>14872.16</c:v>
                </c:pt>
                <c:pt idx="11">
                  <c:v>15057.333333333334</c:v>
                </c:pt>
                <c:pt idx="12">
                  <c:v>14812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73-4EBD-8D94-582CBCD71A66}"/>
            </c:ext>
          </c:extLst>
        </c:ser>
        <c:ser>
          <c:idx val="8"/>
          <c:order val="5"/>
          <c:tx>
            <c:strRef>
              <c:f>'PZT_L G2T Frequency 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'PZT_L G2T Frequency '!$AF$19:$AR$19</c:f>
              <c:numCache>
                <c:formatCode>0.000</c:formatCode>
                <c:ptCount val="13"/>
                <c:pt idx="0">
                  <c:v>14514.8</c:v>
                </c:pt>
                <c:pt idx="1">
                  <c:v>14376.8</c:v>
                </c:pt>
                <c:pt idx="2">
                  <c:v>14578.8</c:v>
                </c:pt>
                <c:pt idx="3">
                  <c:v>14632.423529411764</c:v>
                </c:pt>
                <c:pt idx="4">
                  <c:v>14707.771428571428</c:v>
                </c:pt>
                <c:pt idx="5">
                  <c:v>14829.723076923077</c:v>
                </c:pt>
                <c:pt idx="6">
                  <c:v>14759.686956521738</c:v>
                </c:pt>
                <c:pt idx="7">
                  <c:v>14893.828571428572</c:v>
                </c:pt>
                <c:pt idx="8">
                  <c:v>14805.6</c:v>
                </c:pt>
                <c:pt idx="9">
                  <c:v>14857.136842105263</c:v>
                </c:pt>
                <c:pt idx="10">
                  <c:v>14779.573333333334</c:v>
                </c:pt>
                <c:pt idx="11">
                  <c:v>14854.666666666666</c:v>
                </c:pt>
                <c:pt idx="12">
                  <c:v>14749.28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E73-4EBD-8D94-582CBCD71A66}"/>
            </c:ext>
          </c:extLst>
        </c:ser>
        <c:ser>
          <c:idx val="3"/>
          <c:order val="6"/>
          <c:tx>
            <c:strRef>
              <c:f>'PZT_L G2T Frequency 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 G2T Frequency '!$B$25:$N$25</c:f>
              <c:numCache>
                <c:formatCode>General</c:formatCode>
                <c:ptCount val="13"/>
                <c:pt idx="0">
                  <c:v>17950</c:v>
                </c:pt>
                <c:pt idx="1">
                  <c:v>17950</c:v>
                </c:pt>
                <c:pt idx="2">
                  <c:v>17950</c:v>
                </c:pt>
                <c:pt idx="3">
                  <c:v>17950</c:v>
                </c:pt>
                <c:pt idx="4">
                  <c:v>17950</c:v>
                </c:pt>
                <c:pt idx="5">
                  <c:v>17950</c:v>
                </c:pt>
                <c:pt idx="6">
                  <c:v>17950</c:v>
                </c:pt>
                <c:pt idx="7">
                  <c:v>17950</c:v>
                </c:pt>
                <c:pt idx="8">
                  <c:v>17950</c:v>
                </c:pt>
                <c:pt idx="9">
                  <c:v>17950</c:v>
                </c:pt>
                <c:pt idx="10">
                  <c:v>17950</c:v>
                </c:pt>
                <c:pt idx="11">
                  <c:v>17950</c:v>
                </c:pt>
                <c:pt idx="12">
                  <c:v>17950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E73-4EBD-8D94-582CBCD71A66}"/>
            </c:ext>
          </c:extLst>
        </c:ser>
        <c:ser>
          <c:idx val="4"/>
          <c:order val="7"/>
          <c:tx>
            <c:strRef>
              <c:f>'PZT_L G2T Frequency 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 G2T Frequency '!$B$26:$N$26</c:f>
              <c:numCache>
                <c:formatCode>General</c:formatCode>
                <c:ptCount val="13"/>
                <c:pt idx="0">
                  <c:v>13116</c:v>
                </c:pt>
                <c:pt idx="1">
                  <c:v>13116</c:v>
                </c:pt>
                <c:pt idx="2">
                  <c:v>13116</c:v>
                </c:pt>
                <c:pt idx="3">
                  <c:v>13116</c:v>
                </c:pt>
                <c:pt idx="4">
                  <c:v>13116</c:v>
                </c:pt>
                <c:pt idx="5">
                  <c:v>13116</c:v>
                </c:pt>
                <c:pt idx="6">
                  <c:v>13116</c:v>
                </c:pt>
                <c:pt idx="7">
                  <c:v>13116</c:v>
                </c:pt>
                <c:pt idx="8">
                  <c:v>13116</c:v>
                </c:pt>
                <c:pt idx="9">
                  <c:v>13116</c:v>
                </c:pt>
                <c:pt idx="10">
                  <c:v>13116</c:v>
                </c:pt>
                <c:pt idx="11">
                  <c:v>13116</c:v>
                </c:pt>
                <c:pt idx="12">
                  <c:v>13116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E73-4EBD-8D94-582CBCD71A66}"/>
            </c:ext>
          </c:extLst>
        </c:ser>
        <c:ser>
          <c:idx val="2"/>
          <c:order val="8"/>
          <c:tx>
            <c:strRef>
              <c:f>'PZT_L G2T Frequency 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'PZT_L G2T Frequency '!$B$24:$N$24</c:f>
              <c:numCache>
                <c:formatCode>General</c:formatCode>
                <c:ptCount val="13"/>
                <c:pt idx="0">
                  <c:v>14750</c:v>
                </c:pt>
                <c:pt idx="1">
                  <c:v>14750</c:v>
                </c:pt>
                <c:pt idx="2">
                  <c:v>14750</c:v>
                </c:pt>
                <c:pt idx="3">
                  <c:v>14750</c:v>
                </c:pt>
                <c:pt idx="4">
                  <c:v>14750</c:v>
                </c:pt>
                <c:pt idx="5">
                  <c:v>14750</c:v>
                </c:pt>
                <c:pt idx="6">
                  <c:v>14750</c:v>
                </c:pt>
                <c:pt idx="7">
                  <c:v>14750</c:v>
                </c:pt>
                <c:pt idx="8">
                  <c:v>14750</c:v>
                </c:pt>
                <c:pt idx="9">
                  <c:v>14750</c:v>
                </c:pt>
                <c:pt idx="10">
                  <c:v>14750</c:v>
                </c:pt>
                <c:pt idx="11">
                  <c:v>14750</c:v>
                </c:pt>
                <c:pt idx="12">
                  <c:v>14750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E73-4EBD-8D94-582CBCD71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120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  <c:majorUnit val="150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 G2T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'PZT_L G2T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 G2T Frequency '!$B$10:$N$10</c:f>
              <c:numCache>
                <c:formatCode>0.000</c:formatCode>
                <c:ptCount val="13"/>
                <c:pt idx="0">
                  <c:v>437.03589113530353</c:v>
                </c:pt>
                <c:pt idx="1">
                  <c:v>355.99931903237564</c:v>
                </c:pt>
                <c:pt idx="2">
                  <c:v>378.10127796334604</c:v>
                </c:pt>
                <c:pt idx="3">
                  <c:v>480.08969787703506</c:v>
                </c:pt>
                <c:pt idx="4">
                  <c:v>392.6525805876559</c:v>
                </c:pt>
                <c:pt idx="5">
                  <c:v>300.68834423761808</c:v>
                </c:pt>
                <c:pt idx="6">
                  <c:v>418.87424778409337</c:v>
                </c:pt>
                <c:pt idx="7">
                  <c:v>396.06625403703504</c:v>
                </c:pt>
                <c:pt idx="8">
                  <c:v>398.13660195406266</c:v>
                </c:pt>
                <c:pt idx="9">
                  <c:v>422.10831515740807</c:v>
                </c:pt>
                <c:pt idx="10">
                  <c:v>413.14725993132936</c:v>
                </c:pt>
                <c:pt idx="11">
                  <c:v>482.39418700048293</c:v>
                </c:pt>
                <c:pt idx="12">
                  <c:v>417.90541571640068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FC-42D5-9977-6C1D78F5649F}"/>
            </c:ext>
          </c:extLst>
        </c:ser>
        <c:ser>
          <c:idx val="1"/>
          <c:order val="1"/>
          <c:tx>
            <c:strRef>
              <c:f>'PZT_L G2T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'PZT_L G2T Frequency '!$B$20:$N$20</c:f>
              <c:numCache>
                <c:formatCode>0.000</c:formatCode>
                <c:ptCount val="13"/>
                <c:pt idx="0">
                  <c:v>422.55180590906679</c:v>
                </c:pt>
                <c:pt idx="1">
                  <c:v>358.51109715480897</c:v>
                </c:pt>
                <c:pt idx="2">
                  <c:v>397.819671153027</c:v>
                </c:pt>
                <c:pt idx="3">
                  <c:v>417.53755527244863</c:v>
                </c:pt>
                <c:pt idx="4">
                  <c:v>443.10323408145314</c:v>
                </c:pt>
                <c:pt idx="5">
                  <c:v>475.68134496911506</c:v>
                </c:pt>
                <c:pt idx="6">
                  <c:v>485.07731457355931</c:v>
                </c:pt>
                <c:pt idx="7">
                  <c:v>422.37055012244679</c:v>
                </c:pt>
                <c:pt idx="8">
                  <c:v>376.15768483359585</c:v>
                </c:pt>
                <c:pt idx="9">
                  <c:v>385.43786253056271</c:v>
                </c:pt>
                <c:pt idx="10">
                  <c:v>373.01971945434923</c:v>
                </c:pt>
                <c:pt idx="11">
                  <c:v>402.76194599872503</c:v>
                </c:pt>
                <c:pt idx="12">
                  <c:v>373.27550590811882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FC-42D5-9977-6C1D78F5649F}"/>
            </c:ext>
          </c:extLst>
        </c:ser>
        <c:ser>
          <c:idx val="5"/>
          <c:order val="2"/>
          <c:tx>
            <c:strRef>
              <c:f>'PZT_L G2T Frequency 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04FC-42D5-9977-6C1D78F5649F}"/>
              </c:ext>
            </c:extLst>
          </c:dPt>
          <c:val>
            <c:numRef>
              <c:f>'PZT_L G2T Frequency '!$Q$10:$AC$10</c:f>
              <c:numCache>
                <c:formatCode>0.000</c:formatCode>
                <c:ptCount val="13"/>
                <c:pt idx="4">
                  <c:v>438.96325728121923</c:v>
                </c:pt>
                <c:pt idx="5">
                  <c:v>454.51998258143317</c:v>
                </c:pt>
                <c:pt idx="6">
                  <c:v>361.21708793381384</c:v>
                </c:pt>
                <c:pt idx="9">
                  <c:v>399.59584627515875</c:v>
                </c:pt>
                <c:pt idx="10">
                  <c:v>352.41714413215033</c:v>
                </c:pt>
                <c:pt idx="11">
                  <c:v>432.77263869611153</c:v>
                </c:pt>
                <c:pt idx="12">
                  <c:v>328.48821499010785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FC-42D5-9977-6C1D78F5649F}"/>
            </c:ext>
          </c:extLst>
        </c:ser>
        <c:ser>
          <c:idx val="6"/>
          <c:order val="3"/>
          <c:tx>
            <c:strRef>
              <c:f>'PZT_L G2T Frequency 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'PZT_L G2T Frequency '!$Q$20:$AC$20</c:f>
              <c:numCache>
                <c:formatCode>0.000</c:formatCode>
                <c:ptCount val="13"/>
                <c:pt idx="4">
                  <c:v>414.58364569683528</c:v>
                </c:pt>
                <c:pt idx="5">
                  <c:v>384.76072464528301</c:v>
                </c:pt>
                <c:pt idx="6">
                  <c:v>283.82154017386819</c:v>
                </c:pt>
                <c:pt idx="8">
                  <c:v>399.67966920358054</c:v>
                </c:pt>
                <c:pt idx="9">
                  <c:v>410.39598063802373</c:v>
                </c:pt>
                <c:pt idx="10">
                  <c:v>442.84582068808203</c:v>
                </c:pt>
                <c:pt idx="11">
                  <c:v>360.69640244510629</c:v>
                </c:pt>
                <c:pt idx="12">
                  <c:v>416.96000110624806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4FC-42D5-9977-6C1D78F5649F}"/>
            </c:ext>
          </c:extLst>
        </c:ser>
        <c:ser>
          <c:idx val="7"/>
          <c:order val="4"/>
          <c:tx>
            <c:strRef>
              <c:f>'PZT_L G2T Frequency 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'PZT_L G2T Frequency '!$AF$10:$AR$10</c:f>
              <c:numCache>
                <c:formatCode>0.000</c:formatCode>
                <c:ptCount val="13"/>
                <c:pt idx="0">
                  <c:v>461.08379649190385</c:v>
                </c:pt>
                <c:pt idx="1">
                  <c:v>384.32040504945047</c:v>
                </c:pt>
                <c:pt idx="2">
                  <c:v>358.43964795274786</c:v>
                </c:pt>
                <c:pt idx="3">
                  <c:v>433.78706538811281</c:v>
                </c:pt>
                <c:pt idx="4">
                  <c:v>421.59162504144314</c:v>
                </c:pt>
                <c:pt idx="5">
                  <c:v>479.60219802919011</c:v>
                </c:pt>
                <c:pt idx="6">
                  <c:v>447.70978995595902</c:v>
                </c:pt>
                <c:pt idx="7">
                  <c:v>489.13174887253246</c:v>
                </c:pt>
                <c:pt idx="8">
                  <c:v>463.91652653224537</c:v>
                </c:pt>
                <c:pt idx="9">
                  <c:v>406.06103945782314</c:v>
                </c:pt>
                <c:pt idx="10">
                  <c:v>449.19444269373901</c:v>
                </c:pt>
                <c:pt idx="11">
                  <c:v>416.78248087418029</c:v>
                </c:pt>
                <c:pt idx="12">
                  <c:v>424.83319138966664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4FC-42D5-9977-6C1D78F5649F}"/>
            </c:ext>
          </c:extLst>
        </c:ser>
        <c:ser>
          <c:idx val="8"/>
          <c:order val="5"/>
          <c:tx>
            <c:strRef>
              <c:f>'PZT_L G2T Frequency 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'PZT_L G2T Frequency '!$AF$20:$AR$20</c:f>
              <c:numCache>
                <c:formatCode>0.000</c:formatCode>
                <c:ptCount val="13"/>
                <c:pt idx="0">
                  <c:v>354.4839858195736</c:v>
                </c:pt>
                <c:pt idx="1">
                  <c:v>200.55980912694619</c:v>
                </c:pt>
                <c:pt idx="2">
                  <c:v>383.26321721616608</c:v>
                </c:pt>
                <c:pt idx="3">
                  <c:v>333.98375981584542</c:v>
                </c:pt>
                <c:pt idx="4">
                  <c:v>434.22929131129808</c:v>
                </c:pt>
                <c:pt idx="5">
                  <c:v>438.54416495420924</c:v>
                </c:pt>
                <c:pt idx="6">
                  <c:v>440.97408853378209</c:v>
                </c:pt>
                <c:pt idx="7">
                  <c:v>381.62106447758094</c:v>
                </c:pt>
                <c:pt idx="8">
                  <c:v>402.65946673814369</c:v>
                </c:pt>
                <c:pt idx="9">
                  <c:v>408.88167696276031</c:v>
                </c:pt>
                <c:pt idx="10">
                  <c:v>410.79465421050463</c:v>
                </c:pt>
                <c:pt idx="11">
                  <c:v>389.05975825764284</c:v>
                </c:pt>
                <c:pt idx="12">
                  <c:v>336.17251684377925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4FC-42D5-9977-6C1D78F56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 G2T Frequency 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'PZT_L G2T Frequency 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 G2T Frequency '!$B$13:$N$13</c:f>
              <c:numCache>
                <c:formatCode>0.00</c:formatCode>
                <c:ptCount val="13"/>
                <c:pt idx="0">
                  <c:v>0.99639090219199078</c:v>
                </c:pt>
                <c:pt idx="1">
                  <c:v>1.3108639306813581</c:v>
                </c:pt>
                <c:pt idx="2">
                  <c:v>1.1477902289000561</c:v>
                </c:pt>
                <c:pt idx="3">
                  <c:v>0.94802207628392254</c:v>
                </c:pt>
                <c:pt idx="4">
                  <c:v>1.0028812428957623</c:v>
                </c:pt>
                <c:pt idx="5">
                  <c:v>1.3144359039179181</c:v>
                </c:pt>
                <c:pt idx="6">
                  <c:v>1.0131411663676604</c:v>
                </c:pt>
                <c:pt idx="7">
                  <c:v>1.1337301612737969</c:v>
                </c:pt>
                <c:pt idx="8">
                  <c:v>1.2304593616525445</c:v>
                </c:pt>
                <c:pt idx="9">
                  <c:v>1.1870942479641</c:v>
                </c:pt>
                <c:pt idx="10">
                  <c:v>1.079508453402523</c:v>
                </c:pt>
                <c:pt idx="11">
                  <c:v>1.0549496677518588</c:v>
                </c:pt>
                <c:pt idx="12">
                  <c:v>1.2565158099341533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2D-4208-A9D1-A47FA12EBCAE}"/>
            </c:ext>
          </c:extLst>
        </c:ser>
        <c:ser>
          <c:idx val="1"/>
          <c:order val="1"/>
          <c:tx>
            <c:strRef>
              <c:f>'PZT_L G2T Frequency 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'PZT_L G2T Frequency '!$B$23:$N$23</c:f>
              <c:numCache>
                <c:formatCode>0.00</c:formatCode>
                <c:ptCount val="13"/>
                <c:pt idx="0">
                  <c:v>1.1618108020366609</c:v>
                </c:pt>
                <c:pt idx="1">
                  <c:v>1.2640639466322119</c:v>
                </c:pt>
                <c:pt idx="2">
                  <c:v>1.0587232932957178</c:v>
                </c:pt>
                <c:pt idx="3">
                  <c:v>1.1815304446361166</c:v>
                </c:pt>
                <c:pt idx="4">
                  <c:v>1.2067272833456013</c:v>
                </c:pt>
                <c:pt idx="5">
                  <c:v>1.1448458594002184</c:v>
                </c:pt>
                <c:pt idx="6">
                  <c:v>1.0421923360682328</c:v>
                </c:pt>
                <c:pt idx="7">
                  <c:v>1.3339313860069022</c:v>
                </c:pt>
                <c:pt idx="8">
                  <c:v>1.2815865577540808</c:v>
                </c:pt>
                <c:pt idx="9">
                  <c:v>1.3534198634102665</c:v>
                </c:pt>
                <c:pt idx="10">
                  <c:v>1.4607662684776614</c:v>
                </c:pt>
                <c:pt idx="11">
                  <c:v>1.2603766345725047</c:v>
                </c:pt>
                <c:pt idx="12">
                  <c:v>1.3520189446338347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2D-4208-A9D1-A47FA12EBCAE}"/>
            </c:ext>
          </c:extLst>
        </c:ser>
        <c:ser>
          <c:idx val="5"/>
          <c:order val="2"/>
          <c:tx>
            <c:strRef>
              <c:f>'PZT_L G2T Frequency 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332D-4208-A9D1-A47FA12EBCAE}"/>
              </c:ext>
            </c:extLst>
          </c:dPt>
          <c:val>
            <c:numRef>
              <c:f>'PZT_L G2T Frequency '!$Q$13:$AC$13</c:f>
              <c:numCache>
                <c:formatCode>0.00</c:formatCode>
                <c:ptCount val="13"/>
                <c:pt idx="4">
                  <c:v>1.0355713610138337</c:v>
                </c:pt>
                <c:pt idx="5">
                  <c:v>1.2189545826778059</c:v>
                </c:pt>
                <c:pt idx="6">
                  <c:v>1.4455970562224272</c:v>
                </c:pt>
                <c:pt idx="9">
                  <c:v>1.0083076671375373</c:v>
                </c:pt>
                <c:pt idx="10">
                  <c:v>1.2530604919561104</c:v>
                </c:pt>
                <c:pt idx="11">
                  <c:v>0.99438065686708399</c:v>
                </c:pt>
                <c:pt idx="12">
                  <c:v>1.2646758457487475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2D-4208-A9D1-A47FA12EBCAE}"/>
            </c:ext>
          </c:extLst>
        </c:ser>
        <c:ser>
          <c:idx val="6"/>
          <c:order val="3"/>
          <c:tx>
            <c:strRef>
              <c:f>'PZT_L G2T Frequency 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'PZT_L G2T Frequency '!$Q$23:$AC$23</c:f>
              <c:numCache>
                <c:formatCode>0.00</c:formatCode>
                <c:ptCount val="13"/>
                <c:pt idx="4">
                  <c:v>1.1231401923076623</c:v>
                </c:pt>
                <c:pt idx="5">
                  <c:v>1.0957824125017233</c:v>
                </c:pt>
                <c:pt idx="6">
                  <c:v>1.2652708138047626</c:v>
                </c:pt>
                <c:pt idx="8">
                  <c:v>1.160596103351937</c:v>
                </c:pt>
                <c:pt idx="9">
                  <c:v>1.0471548660882071</c:v>
                </c:pt>
                <c:pt idx="10">
                  <c:v>1.0456812143694647</c:v>
                </c:pt>
                <c:pt idx="11">
                  <c:v>1.1564373921944648</c:v>
                </c:pt>
                <c:pt idx="12">
                  <c:v>0.96222392513533828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2D-4208-A9D1-A47FA12EBCAE}"/>
            </c:ext>
          </c:extLst>
        </c:ser>
        <c:ser>
          <c:idx val="7"/>
          <c:order val="4"/>
          <c:tx>
            <c:strRef>
              <c:f>'PZT_L G2T Frequency 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'PZT_L G2T Frequency '!$AF$13:$AR$13</c:f>
              <c:numCache>
                <c:formatCode>0.00</c:formatCode>
                <c:ptCount val="13"/>
                <c:pt idx="0">
                  <c:v>1.1190638798153523</c:v>
                </c:pt>
                <c:pt idx="1">
                  <c:v>1.3882356120503767</c:v>
                </c:pt>
                <c:pt idx="2">
                  <c:v>1.337947227859553</c:v>
                </c:pt>
                <c:pt idx="3">
                  <c:v>1.1151003974714497</c:v>
                </c:pt>
                <c:pt idx="4">
                  <c:v>1.0765552247914103</c:v>
                </c:pt>
                <c:pt idx="5">
                  <c:v>1.0970202711650439</c:v>
                </c:pt>
                <c:pt idx="6">
                  <c:v>1.2994528840546622</c:v>
                </c:pt>
                <c:pt idx="7">
                  <c:v>1.2534864101814398</c:v>
                </c:pt>
                <c:pt idx="8">
                  <c:v>1.3826242126289909</c:v>
                </c:pt>
                <c:pt idx="9">
                  <c:v>1.3872337716854422</c:v>
                </c:pt>
                <c:pt idx="10">
                  <c:v>1.3031921391462615</c:v>
                </c:pt>
                <c:pt idx="11">
                  <c:v>1.5526351053763783</c:v>
                </c:pt>
                <c:pt idx="12">
                  <c:v>1.3307183732139158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2D-4208-A9D1-A47FA12EBCAE}"/>
            </c:ext>
          </c:extLst>
        </c:ser>
        <c:ser>
          <c:idx val="8"/>
          <c:order val="5"/>
          <c:tx>
            <c:strRef>
              <c:f>'PZT_L G2T Frequency 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'PZT_L G2T Frequency '!$AF$23:$AR$23</c:f>
              <c:numCache>
                <c:formatCode>0.00</c:formatCode>
                <c:ptCount val="13"/>
                <c:pt idx="0">
                  <c:v>1.3153391558398591</c:v>
                </c:pt>
                <c:pt idx="1">
                  <c:v>2.0954680227116427</c:v>
                </c:pt>
                <c:pt idx="2">
                  <c:v>1.2722327061325747</c:v>
                </c:pt>
                <c:pt idx="3">
                  <c:v>1.5134703258704372</c:v>
                </c:pt>
                <c:pt idx="4">
                  <c:v>1.2219131385360571</c:v>
                </c:pt>
                <c:pt idx="5">
                  <c:v>1.3025849419309277</c:v>
                </c:pt>
                <c:pt idx="6">
                  <c:v>1.2424667716773108</c:v>
                </c:pt>
                <c:pt idx="7">
                  <c:v>1.5528742487545208</c:v>
                </c:pt>
                <c:pt idx="8">
                  <c:v>1.3987005063170628</c:v>
                </c:pt>
                <c:pt idx="9">
                  <c:v>1.4194300700377929</c:v>
                </c:pt>
                <c:pt idx="10">
                  <c:v>1.3498823287030608</c:v>
                </c:pt>
                <c:pt idx="11">
                  <c:v>1.4896312025459146</c:v>
                </c:pt>
                <c:pt idx="12">
                  <c:v>1.6194859466149167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32D-4208-A9D1-A47FA12EBC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 G2T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'PZT_L G2T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 G2T Gain'!$B$9:$N$9</c:f>
              <c:numCache>
                <c:formatCode>0.000</c:formatCode>
                <c:ptCount val="13"/>
                <c:pt idx="0">
                  <c:v>1.6026848484848488</c:v>
                </c:pt>
                <c:pt idx="1">
                  <c:v>1.4986599999999999</c:v>
                </c:pt>
                <c:pt idx="2">
                  <c:v>1.4506999999999999</c:v>
                </c:pt>
                <c:pt idx="3">
                  <c:v>1.4638896551724145</c:v>
                </c:pt>
                <c:pt idx="4">
                  <c:v>1.4675586206896551</c:v>
                </c:pt>
                <c:pt idx="5">
                  <c:v>1.5625200000000004</c:v>
                </c:pt>
                <c:pt idx="6">
                  <c:v>1.4890550724637683</c:v>
                </c:pt>
                <c:pt idx="7">
                  <c:v>1.5347096774193549</c:v>
                </c:pt>
                <c:pt idx="8">
                  <c:v>1.5371090909090916</c:v>
                </c:pt>
                <c:pt idx="9">
                  <c:v>1.553529411764706</c:v>
                </c:pt>
                <c:pt idx="10">
                  <c:v>1.5717030303030302</c:v>
                </c:pt>
                <c:pt idx="11">
                  <c:v>1.5979999999999999</c:v>
                </c:pt>
                <c:pt idx="12">
                  <c:v>1.6306142857142858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0A-4856-A4A0-48A74A4165CB}"/>
            </c:ext>
          </c:extLst>
        </c:ser>
        <c:ser>
          <c:idx val="1"/>
          <c:order val="1"/>
          <c:tx>
            <c:strRef>
              <c:f>'PZT_L G2T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'PZT_L G2T Gain'!$B$19:$N$19</c:f>
              <c:numCache>
                <c:formatCode>0.000</c:formatCode>
                <c:ptCount val="13"/>
                <c:pt idx="0">
                  <c:v>1.5098848484848484</c:v>
                </c:pt>
                <c:pt idx="1">
                  <c:v>1.4404642857142858</c:v>
                </c:pt>
                <c:pt idx="2">
                  <c:v>1.3977714285714289</c:v>
                </c:pt>
                <c:pt idx="3">
                  <c:v>1.4766687500000006</c:v>
                </c:pt>
                <c:pt idx="4">
                  <c:v>1.4867928571428575</c:v>
                </c:pt>
                <c:pt idx="5">
                  <c:v>1.5150090909090912</c:v>
                </c:pt>
                <c:pt idx="6">
                  <c:v>1.6497368421052627</c:v>
                </c:pt>
                <c:pt idx="7">
                  <c:v>1.6280600000000005</c:v>
                </c:pt>
                <c:pt idx="8">
                  <c:v>1.5163076923076921</c:v>
                </c:pt>
                <c:pt idx="9">
                  <c:v>1.5950666666666664</c:v>
                </c:pt>
                <c:pt idx="10">
                  <c:v>1.6370645161290329</c:v>
                </c:pt>
                <c:pt idx="11">
                  <c:v>1.6010523809523804</c:v>
                </c:pt>
                <c:pt idx="12">
                  <c:v>1.6281266666666669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0A-4856-A4A0-48A74A4165CB}"/>
            </c:ext>
          </c:extLst>
        </c:ser>
        <c:ser>
          <c:idx val="5"/>
          <c:order val="2"/>
          <c:tx>
            <c:strRef>
              <c:f>'PZT_L G2T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320A-4856-A4A0-48A74A4165CB}"/>
              </c:ext>
            </c:extLst>
          </c:dPt>
          <c:val>
            <c:numRef>
              <c:f>'PZT_L G2T Gain'!$Q$9:$AC$9</c:f>
              <c:numCache>
                <c:formatCode>0.000</c:formatCode>
                <c:ptCount val="13"/>
                <c:pt idx="4">
                  <c:v>1.4369833333333335</c:v>
                </c:pt>
                <c:pt idx="5">
                  <c:v>1.4041176470588237</c:v>
                </c:pt>
                <c:pt idx="6">
                  <c:v>1.4737384615384612</c:v>
                </c:pt>
                <c:pt idx="9">
                  <c:v>1.5526266666666668</c:v>
                </c:pt>
                <c:pt idx="10">
                  <c:v>1.6115000000000002</c:v>
                </c:pt>
                <c:pt idx="11">
                  <c:v>1.5994888888888892</c:v>
                </c:pt>
                <c:pt idx="12">
                  <c:v>1.6530399999999996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0A-4856-A4A0-48A74A4165CB}"/>
            </c:ext>
          </c:extLst>
        </c:ser>
        <c:ser>
          <c:idx val="6"/>
          <c:order val="3"/>
          <c:tx>
            <c:strRef>
              <c:f>'PZT_L G2T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'PZT_L G2T Gain'!$Q$19:$AC$19</c:f>
              <c:numCache>
                <c:formatCode>0.000</c:formatCode>
                <c:ptCount val="13"/>
                <c:pt idx="4">
                  <c:v>1.5350933333333334</c:v>
                </c:pt>
                <c:pt idx="5">
                  <c:v>1.5438947368421052</c:v>
                </c:pt>
                <c:pt idx="6">
                  <c:v>1.6187333333333334</c:v>
                </c:pt>
                <c:pt idx="8">
                  <c:v>1.5500874999999998</c:v>
                </c:pt>
                <c:pt idx="9">
                  <c:v>1.6089777777777781</c:v>
                </c:pt>
                <c:pt idx="10">
                  <c:v>1.60056</c:v>
                </c:pt>
                <c:pt idx="11">
                  <c:v>1.4882736842105269</c:v>
                </c:pt>
                <c:pt idx="12">
                  <c:v>1.5955333333333335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20A-4856-A4A0-48A74A4165CB}"/>
            </c:ext>
          </c:extLst>
        </c:ser>
        <c:ser>
          <c:idx val="7"/>
          <c:order val="4"/>
          <c:tx>
            <c:strRef>
              <c:f>'PZT_L G2T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'PZT_L G2T Gain'!$AF$9:$AR$9</c:f>
              <c:numCache>
                <c:formatCode>0.000</c:formatCode>
                <c:ptCount val="13"/>
                <c:pt idx="0">
                  <c:v>1.4594133333333335</c:v>
                </c:pt>
                <c:pt idx="1">
                  <c:v>1.3239272727272726</c:v>
                </c:pt>
                <c:pt idx="2">
                  <c:v>1.3194799999999995</c:v>
                </c:pt>
                <c:pt idx="3">
                  <c:v>1.3839354838709674</c:v>
                </c:pt>
                <c:pt idx="4">
                  <c:v>1.3981999999999999</c:v>
                </c:pt>
                <c:pt idx="5">
                  <c:v>1.4588250000000005</c:v>
                </c:pt>
                <c:pt idx="6">
                  <c:v>1.483966666666666</c:v>
                </c:pt>
                <c:pt idx="7">
                  <c:v>1.5134000000000001</c:v>
                </c:pt>
                <c:pt idx="8">
                  <c:v>1.5336476190476194</c:v>
                </c:pt>
                <c:pt idx="9">
                  <c:v>1.395933333333333</c:v>
                </c:pt>
                <c:pt idx="10">
                  <c:v>1.4426400000000001</c:v>
                </c:pt>
                <c:pt idx="11">
                  <c:v>1.5665111111111114</c:v>
                </c:pt>
                <c:pt idx="12">
                  <c:v>1.5076874999999996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20A-4856-A4A0-48A74A4165CB}"/>
            </c:ext>
          </c:extLst>
        </c:ser>
        <c:ser>
          <c:idx val="8"/>
          <c:order val="5"/>
          <c:tx>
            <c:strRef>
              <c:f>'PZT_L G2T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'PZT_L G2T Gain'!$AF$19:$AR$19</c:f>
              <c:numCache>
                <c:formatCode>0.000</c:formatCode>
                <c:ptCount val="13"/>
                <c:pt idx="0">
                  <c:v>1.5226874999999997</c:v>
                </c:pt>
                <c:pt idx="1">
                  <c:v>1.4157636363636361</c:v>
                </c:pt>
                <c:pt idx="2">
                  <c:v>1.4634625000000003</c:v>
                </c:pt>
                <c:pt idx="3">
                  <c:v>1.4637999999999998</c:v>
                </c:pt>
                <c:pt idx="4">
                  <c:v>1.4821428571428574</c:v>
                </c:pt>
                <c:pt idx="5">
                  <c:v>1.4422615384615394</c:v>
                </c:pt>
                <c:pt idx="6">
                  <c:v>1.5965478260869563</c:v>
                </c:pt>
                <c:pt idx="7">
                  <c:v>1.4946142857142866</c:v>
                </c:pt>
                <c:pt idx="8">
                  <c:v>1.5203333333333333</c:v>
                </c:pt>
                <c:pt idx="9">
                  <c:v>1.5612526315789472</c:v>
                </c:pt>
                <c:pt idx="10">
                  <c:v>1.5277199999999997</c:v>
                </c:pt>
                <c:pt idx="11">
                  <c:v>1.5657466666666671</c:v>
                </c:pt>
                <c:pt idx="12">
                  <c:v>1.4903733333333331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20A-4856-A4A0-48A74A4165CB}"/>
            </c:ext>
          </c:extLst>
        </c:ser>
        <c:ser>
          <c:idx val="3"/>
          <c:order val="6"/>
          <c:tx>
            <c:strRef>
              <c:f>'PZT_L G2T Gain'!$A$25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 G2T Gain'!$B$25:$N$25</c:f>
              <c:numCache>
                <c:formatCode>General</c:formatCode>
                <c:ptCount val="13"/>
                <c:pt idx="0">
                  <c:v>4.5999999999999996</c:v>
                </c:pt>
                <c:pt idx="1">
                  <c:v>4.5999999999999996</c:v>
                </c:pt>
                <c:pt idx="2">
                  <c:v>4.5999999999999996</c:v>
                </c:pt>
                <c:pt idx="3">
                  <c:v>4.5999999999999996</c:v>
                </c:pt>
                <c:pt idx="4">
                  <c:v>4.5999999999999996</c:v>
                </c:pt>
                <c:pt idx="5">
                  <c:v>4.5999999999999996</c:v>
                </c:pt>
                <c:pt idx="6">
                  <c:v>4.5999999999999996</c:v>
                </c:pt>
                <c:pt idx="7">
                  <c:v>4.5999999999999996</c:v>
                </c:pt>
                <c:pt idx="8">
                  <c:v>4.5999999999999996</c:v>
                </c:pt>
                <c:pt idx="9">
                  <c:v>4.5999999999999996</c:v>
                </c:pt>
                <c:pt idx="10">
                  <c:v>4.5999999999999996</c:v>
                </c:pt>
                <c:pt idx="11">
                  <c:v>4.5999999999999996</c:v>
                </c:pt>
                <c:pt idx="12">
                  <c:v>4.5999999999999996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20A-4856-A4A0-48A74A4165CB}"/>
            </c:ext>
          </c:extLst>
        </c:ser>
        <c:ser>
          <c:idx val="4"/>
          <c:order val="7"/>
          <c:tx>
            <c:strRef>
              <c:f>'PZT_L G2T Gain'!$A$26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 G2T Gain'!$B$26:$N$26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20A-4856-A4A0-48A74A4165CB}"/>
            </c:ext>
          </c:extLst>
        </c:ser>
        <c:ser>
          <c:idx val="2"/>
          <c:order val="8"/>
          <c:tx>
            <c:strRef>
              <c:f>'PZT_L G2T Gain'!$A$24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'PZT_L G2T Gain'!$B$24:$N$24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20A-4856-A4A0-48A74A416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 G2T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'PZT_L G2T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 G2T Gain'!$B$10:$N$10</c:f>
              <c:numCache>
                <c:formatCode>0.000</c:formatCode>
                <c:ptCount val="13"/>
                <c:pt idx="0">
                  <c:v>0.27900528463525265</c:v>
                </c:pt>
                <c:pt idx="1">
                  <c:v>0.1855545453308291</c:v>
                </c:pt>
                <c:pt idx="2">
                  <c:v>0.20759040984802676</c:v>
                </c:pt>
                <c:pt idx="3">
                  <c:v>0.19299446297617187</c:v>
                </c:pt>
                <c:pt idx="4">
                  <c:v>0.2276083037644494</c:v>
                </c:pt>
                <c:pt idx="5">
                  <c:v>0.30793946228509167</c:v>
                </c:pt>
                <c:pt idx="6">
                  <c:v>0.23888740386560317</c:v>
                </c:pt>
                <c:pt idx="7">
                  <c:v>0.20600346636037753</c:v>
                </c:pt>
                <c:pt idx="8">
                  <c:v>0.25278363217992272</c:v>
                </c:pt>
                <c:pt idx="9">
                  <c:v>0.22698588899837943</c:v>
                </c:pt>
                <c:pt idx="10">
                  <c:v>0.21424024081261059</c:v>
                </c:pt>
                <c:pt idx="11">
                  <c:v>0.26821328012677464</c:v>
                </c:pt>
                <c:pt idx="12">
                  <c:v>0.27711298336570978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EC-4782-AB9F-1D11E649DDD3}"/>
            </c:ext>
          </c:extLst>
        </c:ser>
        <c:ser>
          <c:idx val="1"/>
          <c:order val="1"/>
          <c:tx>
            <c:strRef>
              <c:f>'PZT_L G2T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'PZT_L G2T Gain'!$B$20:$N$20</c:f>
              <c:numCache>
                <c:formatCode>0.000</c:formatCode>
                <c:ptCount val="13"/>
                <c:pt idx="0">
                  <c:v>0.24324870355507838</c:v>
                </c:pt>
                <c:pt idx="1">
                  <c:v>0.18725988599367502</c:v>
                </c:pt>
                <c:pt idx="2">
                  <c:v>0.22721279035485553</c:v>
                </c:pt>
                <c:pt idx="3">
                  <c:v>0.20361715592529078</c:v>
                </c:pt>
                <c:pt idx="4">
                  <c:v>0.20360960304516104</c:v>
                </c:pt>
                <c:pt idx="5">
                  <c:v>0.2395099927223171</c:v>
                </c:pt>
                <c:pt idx="6">
                  <c:v>0.29652649481546151</c:v>
                </c:pt>
                <c:pt idx="7">
                  <c:v>0.26131043612309857</c:v>
                </c:pt>
                <c:pt idx="8">
                  <c:v>0.20461439139837706</c:v>
                </c:pt>
                <c:pt idx="9">
                  <c:v>0.29940799316103228</c:v>
                </c:pt>
                <c:pt idx="10">
                  <c:v>0.26770129402680348</c:v>
                </c:pt>
                <c:pt idx="11">
                  <c:v>0.23544093240090586</c:v>
                </c:pt>
                <c:pt idx="12">
                  <c:v>0.20957234488474902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EC-4782-AB9F-1D11E649DDD3}"/>
            </c:ext>
          </c:extLst>
        </c:ser>
        <c:ser>
          <c:idx val="5"/>
          <c:order val="2"/>
          <c:tx>
            <c:strRef>
              <c:f>'PZT_L G2T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18EC-4782-AB9F-1D11E649DDD3}"/>
              </c:ext>
            </c:extLst>
          </c:dPt>
          <c:val>
            <c:numRef>
              <c:f>'PZT_L G2T Gain'!$Q$10:$AC$10</c:f>
              <c:numCache>
                <c:formatCode>0.000</c:formatCode>
                <c:ptCount val="13"/>
                <c:pt idx="4">
                  <c:v>0.18500283934299769</c:v>
                </c:pt>
                <c:pt idx="5">
                  <c:v>0.23077243025505895</c:v>
                </c:pt>
                <c:pt idx="6">
                  <c:v>0.22635945397497179</c:v>
                </c:pt>
                <c:pt idx="9">
                  <c:v>0.28448016951423155</c:v>
                </c:pt>
                <c:pt idx="10">
                  <c:v>0.24570913345024128</c:v>
                </c:pt>
                <c:pt idx="11">
                  <c:v>0.27183112918961883</c:v>
                </c:pt>
                <c:pt idx="12">
                  <c:v>0.30075200522797929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EC-4782-AB9F-1D11E649DDD3}"/>
            </c:ext>
          </c:extLst>
        </c:ser>
        <c:ser>
          <c:idx val="6"/>
          <c:order val="3"/>
          <c:tx>
            <c:strRef>
              <c:f>'PZT_L G2T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'PZT_L G2T Gain'!$Q$20:$AC$20</c:f>
              <c:numCache>
                <c:formatCode>0.000</c:formatCode>
                <c:ptCount val="13"/>
                <c:pt idx="4">
                  <c:v>0.1813464783921255</c:v>
                </c:pt>
                <c:pt idx="5">
                  <c:v>0.24797835671190632</c:v>
                </c:pt>
                <c:pt idx="6">
                  <c:v>0.17480416253080272</c:v>
                </c:pt>
                <c:pt idx="8">
                  <c:v>0.22330935537098084</c:v>
                </c:pt>
                <c:pt idx="9">
                  <c:v>0.31634730515392689</c:v>
                </c:pt>
                <c:pt idx="10">
                  <c:v>0.27885495793972903</c:v>
                </c:pt>
                <c:pt idx="11">
                  <c:v>0.19688291380137388</c:v>
                </c:pt>
                <c:pt idx="12">
                  <c:v>0.28433104674682419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8EC-4782-AB9F-1D11E649DDD3}"/>
            </c:ext>
          </c:extLst>
        </c:ser>
        <c:ser>
          <c:idx val="7"/>
          <c:order val="4"/>
          <c:tx>
            <c:strRef>
              <c:f>'PZT_L G2T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'PZT_L G2T Gain'!$AF$10:$AR$10</c:f>
              <c:numCache>
                <c:formatCode>0.000</c:formatCode>
                <c:ptCount val="13"/>
                <c:pt idx="0">
                  <c:v>0.21087738805474693</c:v>
                </c:pt>
                <c:pt idx="1">
                  <c:v>0.16695351477066067</c:v>
                </c:pt>
                <c:pt idx="2">
                  <c:v>0.15285357005170905</c:v>
                </c:pt>
                <c:pt idx="3">
                  <c:v>0.18791334274625077</c:v>
                </c:pt>
                <c:pt idx="4">
                  <c:v>0.15260759471960111</c:v>
                </c:pt>
                <c:pt idx="5">
                  <c:v>0.24149344279170668</c:v>
                </c:pt>
                <c:pt idx="6">
                  <c:v>0.22164635824495593</c:v>
                </c:pt>
                <c:pt idx="7">
                  <c:v>0.44712875377119154</c:v>
                </c:pt>
                <c:pt idx="8">
                  <c:v>0.43001949823754382</c:v>
                </c:pt>
                <c:pt idx="9">
                  <c:v>0.24935911185811374</c:v>
                </c:pt>
                <c:pt idx="10">
                  <c:v>0.3135698834976578</c:v>
                </c:pt>
                <c:pt idx="11">
                  <c:v>0.29605448072197049</c:v>
                </c:pt>
                <c:pt idx="12">
                  <c:v>0.25061522243309597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8EC-4782-AB9F-1D11E649DDD3}"/>
            </c:ext>
          </c:extLst>
        </c:ser>
        <c:ser>
          <c:idx val="8"/>
          <c:order val="5"/>
          <c:tx>
            <c:strRef>
              <c:f>'PZT_L G2T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'PZT_L G2T Gain'!$AF$20:$AR$20</c:f>
              <c:numCache>
                <c:formatCode>0.000</c:formatCode>
                <c:ptCount val="13"/>
                <c:pt idx="0">
                  <c:v>0.23607216198560629</c:v>
                </c:pt>
                <c:pt idx="1">
                  <c:v>0.2861409885351382</c:v>
                </c:pt>
                <c:pt idx="2">
                  <c:v>0.21843771778388477</c:v>
                </c:pt>
                <c:pt idx="3">
                  <c:v>0.18569603939669663</c:v>
                </c:pt>
                <c:pt idx="4">
                  <c:v>0.20862477833815737</c:v>
                </c:pt>
                <c:pt idx="5">
                  <c:v>0.25233975589241542</c:v>
                </c:pt>
                <c:pt idx="6">
                  <c:v>0.33269825229262429</c:v>
                </c:pt>
                <c:pt idx="7">
                  <c:v>0.25901839746964034</c:v>
                </c:pt>
                <c:pt idx="8">
                  <c:v>0.26175163164088622</c:v>
                </c:pt>
                <c:pt idx="9">
                  <c:v>0.28008892844728084</c:v>
                </c:pt>
                <c:pt idx="10">
                  <c:v>0.32074366965167356</c:v>
                </c:pt>
                <c:pt idx="11">
                  <c:v>0.21532797695064321</c:v>
                </c:pt>
                <c:pt idx="12">
                  <c:v>0.1784293162596953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8EC-4782-AB9F-1D11E649D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0.8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 G2T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'PZT_L G2T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 G2T Gain'!$B$13:$N$13</c:f>
              <c:numCache>
                <c:formatCode>0.00</c:formatCode>
                <c:ptCount val="13"/>
                <c:pt idx="0">
                  <c:v>3.5809538583156009</c:v>
                </c:pt>
                <c:pt idx="1">
                  <c:v>5.5712997930438828</c:v>
                </c:pt>
                <c:pt idx="2">
                  <c:v>5.0569131176877677</c:v>
                </c:pt>
                <c:pt idx="3">
                  <c:v>5.4165808636260993</c:v>
                </c:pt>
                <c:pt idx="4">
                  <c:v>4.5874737835459802</c:v>
                </c:pt>
                <c:pt idx="5">
                  <c:v>3.2879622696618291</c:v>
                </c:pt>
                <c:pt idx="6">
                  <c:v>4.3408803718067848</c:v>
                </c:pt>
                <c:pt idx="7">
                  <c:v>4.9599332424473213</c:v>
                </c:pt>
                <c:pt idx="8">
                  <c:v>4.0388834813361214</c:v>
                </c:pt>
                <c:pt idx="9">
                  <c:v>4.473803197896947</c:v>
                </c:pt>
                <c:pt idx="10">
                  <c:v>4.711684039392221</c:v>
                </c:pt>
                <c:pt idx="11">
                  <c:v>3.7308617462703113</c:v>
                </c:pt>
                <c:pt idx="12">
                  <c:v>3.5718111294301638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FA-4BC6-818D-AF0DB02CF696}"/>
            </c:ext>
          </c:extLst>
        </c:ser>
        <c:ser>
          <c:idx val="1"/>
          <c:order val="1"/>
          <c:tx>
            <c:strRef>
              <c:f>'PZT_L G2T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'PZT_L G2T Gain'!$B$23:$N$23</c:f>
              <c:numCache>
                <c:formatCode>0.00</c:formatCode>
                <c:ptCount val="13"/>
                <c:pt idx="0">
                  <c:v>4.2345071886689585</c:v>
                </c:pt>
                <c:pt idx="1">
                  <c:v>5.6241547186680654</c:v>
                </c:pt>
                <c:pt idx="2">
                  <c:v>4.6978408308021251</c:v>
                </c:pt>
                <c:pt idx="3">
                  <c:v>5.1130780799662103</c:v>
                </c:pt>
                <c:pt idx="4">
                  <c:v>5.0966933718521226</c:v>
                </c:pt>
                <c:pt idx="5">
                  <c:v>4.2934755721133007</c:v>
                </c:pt>
                <c:pt idx="6">
                  <c:v>3.3164694212016208</c:v>
                </c:pt>
                <c:pt idx="7">
                  <c:v>3.7910719577996144</c:v>
                </c:pt>
                <c:pt idx="8">
                  <c:v>5.0235832820583743</c:v>
                </c:pt>
                <c:pt idx="9">
                  <c:v>3.3454165129977818</c:v>
                </c:pt>
                <c:pt idx="10">
                  <c:v>3.6893552004699486</c:v>
                </c:pt>
                <c:pt idx="11">
                  <c:v>4.2458598687802356</c:v>
                </c:pt>
                <c:pt idx="12">
                  <c:v>4.7268853387560394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FA-4BC6-818D-AF0DB02CF696}"/>
            </c:ext>
          </c:extLst>
        </c:ser>
        <c:ser>
          <c:idx val="5"/>
          <c:order val="2"/>
          <c:tx>
            <c:strRef>
              <c:f>'PZT_L G2T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41FA-4BC6-818D-AF0DB02CF696}"/>
              </c:ext>
            </c:extLst>
          </c:dPt>
          <c:val>
            <c:numRef>
              <c:f>'PZT_L G2T Gain'!$Q$13:$AC$13</c:f>
              <c:numCache>
                <c:formatCode>0.00</c:formatCode>
                <c:ptCount val="13"/>
                <c:pt idx="4">
                  <c:v>5.6990416613775885</c:v>
                </c:pt>
                <c:pt idx="5">
                  <c:v>4.6162105086368115</c:v>
                </c:pt>
                <c:pt idx="6">
                  <c:v>4.6036830412322942</c:v>
                </c:pt>
                <c:pt idx="9">
                  <c:v>3.5706921605314017</c:v>
                </c:pt>
                <c:pt idx="10">
                  <c:v>4.0542516783097149</c:v>
                </c:pt>
                <c:pt idx="11">
                  <c:v>3.6793812884936008</c:v>
                </c:pt>
                <c:pt idx="12">
                  <c:v>3.2662126367382691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FA-4BC6-818D-AF0DB02CF696}"/>
            </c:ext>
          </c:extLst>
        </c:ser>
        <c:ser>
          <c:idx val="6"/>
          <c:order val="3"/>
          <c:tx>
            <c:strRef>
              <c:f>'PZT_L G2T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'PZT_L G2T Gain'!$Q$23:$AC$23</c:f>
              <c:numCache>
                <c:formatCode>0.00</c:formatCode>
                <c:ptCount val="13"/>
                <c:pt idx="4">
                  <c:v>5.6336112209825924</c:v>
                </c:pt>
                <c:pt idx="5">
                  <c:v>4.1080268773998743</c:v>
                </c:pt>
                <c:pt idx="6">
                  <c:v>5.6849650555686457</c:v>
                </c:pt>
                <c:pt idx="8">
                  <c:v>4.5525969940268451</c:v>
                </c:pt>
                <c:pt idx="9">
                  <c:v>3.1516228877697809</c:v>
                </c:pt>
                <c:pt idx="10">
                  <c:v>3.5854242675844059</c:v>
                </c:pt>
                <c:pt idx="11">
                  <c:v>5.2683195572246735</c:v>
                </c:pt>
                <c:pt idx="12">
                  <c:v>3.5222635739129839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FA-4BC6-818D-AF0DB02CF696}"/>
            </c:ext>
          </c:extLst>
        </c:ser>
        <c:ser>
          <c:idx val="7"/>
          <c:order val="4"/>
          <c:tx>
            <c:strRef>
              <c:f>'PZT_L G2T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'PZT_L G2T Gain'!$AF$13:$AR$13</c:f>
              <c:numCache>
                <c:formatCode>0.00</c:formatCode>
                <c:ptCount val="13"/>
                <c:pt idx="0">
                  <c:v>4.9643170938291448</c:v>
                </c:pt>
                <c:pt idx="1">
                  <c:v>6.5408880066066608</c:v>
                </c:pt>
                <c:pt idx="2">
                  <c:v>7.1539491442479406</c:v>
                </c:pt>
                <c:pt idx="3">
                  <c:v>5.7048716696182176</c:v>
                </c:pt>
                <c:pt idx="4">
                  <c:v>6.9935357321347356</c:v>
                </c:pt>
                <c:pt idx="5">
                  <c:v>4.3357629972439602</c:v>
                </c:pt>
                <c:pt idx="6">
                  <c:v>4.6861937457590299</c:v>
                </c:pt>
                <c:pt idx="7">
                  <c:v>2.3010523433998764</c:v>
                </c:pt>
                <c:pt idx="8">
                  <c:v>2.3769095692326956</c:v>
                </c:pt>
                <c:pt idx="9">
                  <c:v>4.2830687608076294</c:v>
                </c:pt>
                <c:pt idx="10">
                  <c:v>3.3563597421854912</c:v>
                </c:pt>
                <c:pt idx="11">
                  <c:v>3.4154624530495181</c:v>
                </c:pt>
                <c:pt idx="12">
                  <c:v>4.1129617878998035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1FA-4BC6-818D-AF0DB02CF696}"/>
            </c:ext>
          </c:extLst>
        </c:ser>
        <c:ser>
          <c:idx val="8"/>
          <c:order val="5"/>
          <c:tx>
            <c:strRef>
              <c:f>'PZT_L G2T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'PZT_L G2T Gain'!$AF$23:$AR$23</c:f>
              <c:numCache>
                <c:formatCode>0.00</c:formatCode>
                <c:ptCount val="13"/>
                <c:pt idx="0">
                  <c:v>4.3451579580818018</c:v>
                </c:pt>
                <c:pt idx="1">
                  <c:v>3.7094025803359503</c:v>
                </c:pt>
                <c:pt idx="2">
                  <c:v>4.7863185470304002</c:v>
                </c:pt>
                <c:pt idx="3">
                  <c:v>5.6296300308632032</c:v>
                </c:pt>
                <c:pt idx="4">
                  <c:v>4.9816024854015586</c:v>
                </c:pt>
                <c:pt idx="5">
                  <c:v>4.1712788516299115</c:v>
                </c:pt>
                <c:pt idx="6">
                  <c:v>3.009185403706661</c:v>
                </c:pt>
                <c:pt idx="7">
                  <c:v>3.996351539275889</c:v>
                </c:pt>
                <c:pt idx="8">
                  <c:v>3.9218687926421509</c:v>
                </c:pt>
                <c:pt idx="9">
                  <c:v>3.6164078140787281</c:v>
                </c:pt>
                <c:pt idx="10">
                  <c:v>3.1928715364686537</c:v>
                </c:pt>
                <c:pt idx="11">
                  <c:v>4.6971034238138571</c:v>
                </c:pt>
                <c:pt idx="12">
                  <c:v>5.80925962140428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1FA-4BC6-818D-AF0DB02CF6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8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  <c:majorUnit val="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 BT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'PZT_L BT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 BT Frequency'!$B$9:$N$9</c:f>
              <c:numCache>
                <c:formatCode>0.000</c:formatCode>
                <c:ptCount val="13"/>
                <c:pt idx="0">
                  <c:v>20163.175757575758</c:v>
                </c:pt>
                <c:pt idx="1">
                  <c:v>20220</c:v>
                </c:pt>
                <c:pt idx="2">
                  <c:v>20266.628571428573</c:v>
                </c:pt>
                <c:pt idx="3">
                  <c:v>20083.172413793105</c:v>
                </c:pt>
                <c:pt idx="4">
                  <c:v>20179.172413793105</c:v>
                </c:pt>
                <c:pt idx="5">
                  <c:v>20082.186666666668</c:v>
                </c:pt>
                <c:pt idx="6">
                  <c:v>20119.640579710143</c:v>
                </c:pt>
                <c:pt idx="7">
                  <c:v>19980.309677419355</c:v>
                </c:pt>
                <c:pt idx="8">
                  <c:v>19992.043636363636</c:v>
                </c:pt>
                <c:pt idx="9">
                  <c:v>19992.611764705882</c:v>
                </c:pt>
                <c:pt idx="10">
                  <c:v>20071.248484848486</c:v>
                </c:pt>
                <c:pt idx="11">
                  <c:v>20108.304761904761</c:v>
                </c:pt>
                <c:pt idx="12">
                  <c:v>19926.742857142857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38-4CE4-B770-1A14A5EBBC25}"/>
            </c:ext>
          </c:extLst>
        </c:ser>
        <c:ser>
          <c:idx val="1"/>
          <c:order val="1"/>
          <c:tx>
            <c:strRef>
              <c:f>'PZT_L BT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'PZT_L BT Frequency'!$B$19:$N$19</c:f>
              <c:numCache>
                <c:formatCode>0.000</c:formatCode>
                <c:ptCount val="13"/>
                <c:pt idx="0">
                  <c:v>20075.127272727274</c:v>
                </c:pt>
                <c:pt idx="1">
                  <c:v>20022.514285714286</c:v>
                </c:pt>
                <c:pt idx="2">
                  <c:v>20142.285714285714</c:v>
                </c:pt>
                <c:pt idx="3">
                  <c:v>19907.2</c:v>
                </c:pt>
                <c:pt idx="4">
                  <c:v>19810.17142857143</c:v>
                </c:pt>
                <c:pt idx="5">
                  <c:v>19836</c:v>
                </c:pt>
                <c:pt idx="6">
                  <c:v>19871.36842105263</c:v>
                </c:pt>
                <c:pt idx="7">
                  <c:v>19825.546666666665</c:v>
                </c:pt>
                <c:pt idx="8">
                  <c:v>19685.517948717948</c:v>
                </c:pt>
                <c:pt idx="9">
                  <c:v>19644.355555555554</c:v>
                </c:pt>
                <c:pt idx="10">
                  <c:v>19748.051612903226</c:v>
                </c:pt>
                <c:pt idx="11">
                  <c:v>19854.133333333335</c:v>
                </c:pt>
                <c:pt idx="12">
                  <c:v>19488.693333333333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38-4CE4-B770-1A14A5EBBC25}"/>
            </c:ext>
          </c:extLst>
        </c:ser>
        <c:ser>
          <c:idx val="5"/>
          <c:order val="2"/>
          <c:tx>
            <c:strRef>
              <c:f>'PZT_L BT Frequency'!$P$7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1838-4CE4-B770-1A14A5EBBC25}"/>
              </c:ext>
            </c:extLst>
          </c:dPt>
          <c:val>
            <c:numRef>
              <c:f>'PZT_L BT Frequency'!$Q$9:$AC$9</c:f>
              <c:numCache>
                <c:formatCode>0.000</c:formatCode>
                <c:ptCount val="13"/>
                <c:pt idx="4">
                  <c:v>20065.333333333332</c:v>
                </c:pt>
                <c:pt idx="5">
                  <c:v>20030.258823529413</c:v>
                </c:pt>
                <c:pt idx="6">
                  <c:v>19957.107692307691</c:v>
                </c:pt>
                <c:pt idx="9">
                  <c:v>20129.546666666665</c:v>
                </c:pt>
                <c:pt idx="10">
                  <c:v>20201.257142857143</c:v>
                </c:pt>
                <c:pt idx="11">
                  <c:v>20103.022222222222</c:v>
                </c:pt>
                <c:pt idx="12">
                  <c:v>20018.186666666668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38-4CE4-B770-1A14A5EBBC25}"/>
            </c:ext>
          </c:extLst>
        </c:ser>
        <c:ser>
          <c:idx val="6"/>
          <c:order val="3"/>
          <c:tx>
            <c:strRef>
              <c:f>'PZT_L BT Frequency'!$P$17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'PZT_L BT Frequency'!$Q$19:$AC$19</c:f>
              <c:numCache>
                <c:formatCode>0.000</c:formatCode>
                <c:ptCount val="13"/>
                <c:pt idx="4">
                  <c:v>20079.626666666667</c:v>
                </c:pt>
                <c:pt idx="5">
                  <c:v>20091.663157894738</c:v>
                </c:pt>
                <c:pt idx="6">
                  <c:v>20068.533333333333</c:v>
                </c:pt>
                <c:pt idx="8">
                  <c:v>20101.599999999999</c:v>
                </c:pt>
                <c:pt idx="9">
                  <c:v>20090.577777777777</c:v>
                </c:pt>
                <c:pt idx="10">
                  <c:v>20146.186666666668</c:v>
                </c:pt>
                <c:pt idx="11">
                  <c:v>20226.063157894736</c:v>
                </c:pt>
                <c:pt idx="12">
                  <c:v>20142.346666666668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838-4CE4-B770-1A14A5EBBC25}"/>
            </c:ext>
          </c:extLst>
        </c:ser>
        <c:ser>
          <c:idx val="7"/>
          <c:order val="4"/>
          <c:tx>
            <c:strRef>
              <c:f>'PZT_L BT Frequency'!$AE$7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'PZT_L BT Frequency'!$AF$9:$AR$9</c:f>
              <c:numCache>
                <c:formatCode>0.000</c:formatCode>
                <c:ptCount val="13"/>
                <c:pt idx="0">
                  <c:v>20074.080000000002</c:v>
                </c:pt>
                <c:pt idx="1">
                  <c:v>20109.454545454544</c:v>
                </c:pt>
                <c:pt idx="2">
                  <c:v>20172.64</c:v>
                </c:pt>
                <c:pt idx="3">
                  <c:v>20134.941935483872</c:v>
                </c:pt>
                <c:pt idx="4">
                  <c:v>20023.733333333334</c:v>
                </c:pt>
                <c:pt idx="5">
                  <c:v>19910</c:v>
                </c:pt>
                <c:pt idx="6">
                  <c:v>19944</c:v>
                </c:pt>
                <c:pt idx="7">
                  <c:v>19999.2</c:v>
                </c:pt>
                <c:pt idx="8">
                  <c:v>19935.657142857144</c:v>
                </c:pt>
                <c:pt idx="9">
                  <c:v>19840.876190476192</c:v>
                </c:pt>
                <c:pt idx="10">
                  <c:v>19923.04</c:v>
                </c:pt>
                <c:pt idx="11">
                  <c:v>20106.933333333334</c:v>
                </c:pt>
                <c:pt idx="12">
                  <c:v>19958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838-4CE4-B770-1A14A5EBBC25}"/>
            </c:ext>
          </c:extLst>
        </c:ser>
        <c:ser>
          <c:idx val="8"/>
          <c:order val="5"/>
          <c:tx>
            <c:strRef>
              <c:f>'PZT_L BT Frequency'!$AE$17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'PZT_L BT Frequency'!$AF$19:$AR$19</c:f>
              <c:numCache>
                <c:formatCode>0.000</c:formatCode>
                <c:ptCount val="13"/>
                <c:pt idx="0">
                  <c:v>19780.8</c:v>
                </c:pt>
                <c:pt idx="1">
                  <c:v>19752.218181818182</c:v>
                </c:pt>
                <c:pt idx="2">
                  <c:v>19958.400000000001</c:v>
                </c:pt>
                <c:pt idx="3">
                  <c:v>19613.882352941175</c:v>
                </c:pt>
                <c:pt idx="4">
                  <c:v>19747.771428571428</c:v>
                </c:pt>
                <c:pt idx="5">
                  <c:v>19697.169230769232</c:v>
                </c:pt>
                <c:pt idx="6">
                  <c:v>19694.921739130434</c:v>
                </c:pt>
                <c:pt idx="7">
                  <c:v>19617.942857142858</c:v>
                </c:pt>
                <c:pt idx="8">
                  <c:v>19548.609523809522</c:v>
                </c:pt>
                <c:pt idx="9">
                  <c:v>19692.168421052633</c:v>
                </c:pt>
                <c:pt idx="10">
                  <c:v>19695.626666666667</c:v>
                </c:pt>
                <c:pt idx="11">
                  <c:v>19872.693333333333</c:v>
                </c:pt>
                <c:pt idx="12">
                  <c:v>19513.439999999999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838-4CE4-B770-1A14A5EBBC25}"/>
            </c:ext>
          </c:extLst>
        </c:ser>
        <c:ser>
          <c:idx val="3"/>
          <c:order val="6"/>
          <c:tx>
            <c:strRef>
              <c:f>'PZT_L BT Frequency'!$A$25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 BT Frequency'!$B$25:$N$25</c:f>
              <c:numCache>
                <c:formatCode>General</c:formatCode>
                <c:ptCount val="13"/>
                <c:pt idx="0">
                  <c:v>20600</c:v>
                </c:pt>
                <c:pt idx="1">
                  <c:v>20600</c:v>
                </c:pt>
                <c:pt idx="2">
                  <c:v>20600</c:v>
                </c:pt>
                <c:pt idx="3">
                  <c:v>20600</c:v>
                </c:pt>
                <c:pt idx="4">
                  <c:v>20600</c:v>
                </c:pt>
                <c:pt idx="5">
                  <c:v>20600</c:v>
                </c:pt>
                <c:pt idx="6">
                  <c:v>20600</c:v>
                </c:pt>
                <c:pt idx="7">
                  <c:v>20600</c:v>
                </c:pt>
                <c:pt idx="8">
                  <c:v>20600</c:v>
                </c:pt>
                <c:pt idx="9">
                  <c:v>20600</c:v>
                </c:pt>
                <c:pt idx="10">
                  <c:v>20600</c:v>
                </c:pt>
                <c:pt idx="11">
                  <c:v>20600</c:v>
                </c:pt>
                <c:pt idx="12">
                  <c:v>20600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838-4CE4-B770-1A14A5EBBC25}"/>
            </c:ext>
          </c:extLst>
        </c:ser>
        <c:ser>
          <c:idx val="4"/>
          <c:order val="7"/>
          <c:tx>
            <c:strRef>
              <c:f>'PZT_L BT Frequency'!$A$26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 BT Frequency'!$B$26:$N$26</c:f>
              <c:numCache>
                <c:formatCode>General</c:formatCode>
                <c:ptCount val="13"/>
                <c:pt idx="0">
                  <c:v>18652</c:v>
                </c:pt>
                <c:pt idx="1">
                  <c:v>18652</c:v>
                </c:pt>
                <c:pt idx="2">
                  <c:v>18652</c:v>
                </c:pt>
                <c:pt idx="3">
                  <c:v>18652</c:v>
                </c:pt>
                <c:pt idx="4">
                  <c:v>18652</c:v>
                </c:pt>
                <c:pt idx="5">
                  <c:v>18652</c:v>
                </c:pt>
                <c:pt idx="6">
                  <c:v>18652</c:v>
                </c:pt>
                <c:pt idx="7">
                  <c:v>18652</c:v>
                </c:pt>
                <c:pt idx="8">
                  <c:v>18652</c:v>
                </c:pt>
                <c:pt idx="9">
                  <c:v>18652</c:v>
                </c:pt>
                <c:pt idx="10">
                  <c:v>18652</c:v>
                </c:pt>
                <c:pt idx="11">
                  <c:v>18652</c:v>
                </c:pt>
                <c:pt idx="12">
                  <c:v>18652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838-4CE4-B770-1A14A5EBBC25}"/>
            </c:ext>
          </c:extLst>
        </c:ser>
        <c:ser>
          <c:idx val="2"/>
          <c:order val="8"/>
          <c:tx>
            <c:strRef>
              <c:f>'PZT_L BT Frequency'!$A$24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'PZT_L BT Frequency'!$B$24:$N$24</c:f>
              <c:numCache>
                <c:formatCode>General</c:formatCode>
                <c:ptCount val="13"/>
                <c:pt idx="0">
                  <c:v>19830</c:v>
                </c:pt>
                <c:pt idx="1">
                  <c:v>19830</c:v>
                </c:pt>
                <c:pt idx="2">
                  <c:v>19830</c:v>
                </c:pt>
                <c:pt idx="3">
                  <c:v>19830</c:v>
                </c:pt>
                <c:pt idx="4">
                  <c:v>19830</c:v>
                </c:pt>
                <c:pt idx="5">
                  <c:v>19830</c:v>
                </c:pt>
                <c:pt idx="6">
                  <c:v>19830</c:v>
                </c:pt>
                <c:pt idx="7">
                  <c:v>19830</c:v>
                </c:pt>
                <c:pt idx="8">
                  <c:v>19830</c:v>
                </c:pt>
                <c:pt idx="9">
                  <c:v>19830</c:v>
                </c:pt>
                <c:pt idx="10">
                  <c:v>19830</c:v>
                </c:pt>
                <c:pt idx="11">
                  <c:v>19830</c:v>
                </c:pt>
                <c:pt idx="12">
                  <c:v>19830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838-4CE4-B770-1A14A5EBB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180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 BT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'PZT_L BT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 BT Frequency'!$B$10:$N$10</c:f>
              <c:numCache>
                <c:formatCode>0.000</c:formatCode>
                <c:ptCount val="13"/>
                <c:pt idx="0">
                  <c:v>143.25450452693596</c:v>
                </c:pt>
                <c:pt idx="1">
                  <c:v>186.0352958799252</c:v>
                </c:pt>
                <c:pt idx="2">
                  <c:v>115.78668184891463</c:v>
                </c:pt>
                <c:pt idx="3">
                  <c:v>184.11523960807449</c:v>
                </c:pt>
                <c:pt idx="4">
                  <c:v>146.37463088612651</c:v>
                </c:pt>
                <c:pt idx="5">
                  <c:v>137.18134509269623</c:v>
                </c:pt>
                <c:pt idx="6">
                  <c:v>167.03240383199753</c:v>
                </c:pt>
                <c:pt idx="7">
                  <c:v>144.65043253655386</c:v>
                </c:pt>
                <c:pt idx="8">
                  <c:v>152.82965418532953</c:v>
                </c:pt>
                <c:pt idx="9">
                  <c:v>188.69091812449861</c:v>
                </c:pt>
                <c:pt idx="10">
                  <c:v>186.34957335219201</c:v>
                </c:pt>
                <c:pt idx="11">
                  <c:v>170.83297888809506</c:v>
                </c:pt>
                <c:pt idx="12">
                  <c:v>219.61959824711485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1A-4D4C-8DDE-38EE7524C8F2}"/>
            </c:ext>
          </c:extLst>
        </c:ser>
        <c:ser>
          <c:idx val="1"/>
          <c:order val="1"/>
          <c:tx>
            <c:strRef>
              <c:f>'PZT_L BT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'PZT_L BT Frequency'!$B$20:$N$20</c:f>
              <c:numCache>
                <c:formatCode>0.000</c:formatCode>
                <c:ptCount val="13"/>
                <c:pt idx="0">
                  <c:v>199.67000714094007</c:v>
                </c:pt>
                <c:pt idx="1">
                  <c:v>167.44433137910931</c:v>
                </c:pt>
                <c:pt idx="2">
                  <c:v>113.08002669337672</c:v>
                </c:pt>
                <c:pt idx="3">
                  <c:v>331.17493904517028</c:v>
                </c:pt>
                <c:pt idx="4">
                  <c:v>177.06503877044452</c:v>
                </c:pt>
                <c:pt idx="5">
                  <c:v>124.35167650474715</c:v>
                </c:pt>
                <c:pt idx="6">
                  <c:v>201.74083918052125</c:v>
                </c:pt>
                <c:pt idx="7">
                  <c:v>243.6341350618541</c:v>
                </c:pt>
                <c:pt idx="8">
                  <c:v>211.94979330579329</c:v>
                </c:pt>
                <c:pt idx="9">
                  <c:v>151.49654280850731</c:v>
                </c:pt>
                <c:pt idx="10">
                  <c:v>189.93149118770231</c:v>
                </c:pt>
                <c:pt idx="11">
                  <c:v>158.93335045973606</c:v>
                </c:pt>
                <c:pt idx="12">
                  <c:v>175.09023356013657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1A-4D4C-8DDE-38EE7524C8F2}"/>
            </c:ext>
          </c:extLst>
        </c:ser>
        <c:ser>
          <c:idx val="5"/>
          <c:order val="2"/>
          <c:tx>
            <c:strRef>
              <c:f>'PZT_L BT Frequency'!$P$7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A51A-4D4C-8DDE-38EE7524C8F2}"/>
              </c:ext>
            </c:extLst>
          </c:dPt>
          <c:val>
            <c:numRef>
              <c:f>'PZT_L BT Frequency'!$Q$10:$AC$10</c:f>
              <c:numCache>
                <c:formatCode>0.000</c:formatCode>
                <c:ptCount val="13"/>
                <c:pt idx="4">
                  <c:v>142.39913666976275</c:v>
                </c:pt>
                <c:pt idx="5">
                  <c:v>203.75377022168647</c:v>
                </c:pt>
                <c:pt idx="6">
                  <c:v>133.08551328433097</c:v>
                </c:pt>
                <c:pt idx="9">
                  <c:v>100.69572756353453</c:v>
                </c:pt>
                <c:pt idx="10">
                  <c:v>120.04162149133593</c:v>
                </c:pt>
                <c:pt idx="11">
                  <c:v>186.60039487040945</c:v>
                </c:pt>
                <c:pt idx="12">
                  <c:v>130.4599652097244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1A-4D4C-8DDE-38EE7524C8F2}"/>
            </c:ext>
          </c:extLst>
        </c:ser>
        <c:ser>
          <c:idx val="6"/>
          <c:order val="3"/>
          <c:tx>
            <c:strRef>
              <c:f>'PZT_L BT Frequency'!$P$17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'PZT_L BT Frequency'!$Q$20:$AC$20</c:f>
              <c:numCache>
                <c:formatCode>0.000</c:formatCode>
                <c:ptCount val="13"/>
                <c:pt idx="4">
                  <c:v>125.58735232125501</c:v>
                </c:pt>
                <c:pt idx="5">
                  <c:v>131.48405052748075</c:v>
                </c:pt>
                <c:pt idx="6">
                  <c:v>89.261947312924107</c:v>
                </c:pt>
                <c:pt idx="8">
                  <c:v>78.779551417350618</c:v>
                </c:pt>
                <c:pt idx="9">
                  <c:v>97.002835331870401</c:v>
                </c:pt>
                <c:pt idx="10">
                  <c:v>113.43919592085965</c:v>
                </c:pt>
                <c:pt idx="11">
                  <c:v>100.46845705126576</c:v>
                </c:pt>
                <c:pt idx="12">
                  <c:v>167.86493068820241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1A-4D4C-8DDE-38EE7524C8F2}"/>
            </c:ext>
          </c:extLst>
        </c:ser>
        <c:ser>
          <c:idx val="7"/>
          <c:order val="4"/>
          <c:tx>
            <c:strRef>
              <c:f>'PZT_L BT Frequency'!$AE$7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'PZT_L BT Frequency'!$AF$10:$AR$10</c:f>
              <c:numCache>
                <c:formatCode>0.000</c:formatCode>
                <c:ptCount val="13"/>
                <c:pt idx="0">
                  <c:v>174.26089170659719</c:v>
                </c:pt>
                <c:pt idx="1">
                  <c:v>181.20970235877616</c:v>
                </c:pt>
                <c:pt idx="2">
                  <c:v>170.70965445003094</c:v>
                </c:pt>
                <c:pt idx="3">
                  <c:v>139.64859602893605</c:v>
                </c:pt>
                <c:pt idx="4">
                  <c:v>138.60685367977166</c:v>
                </c:pt>
                <c:pt idx="5">
                  <c:v>139.02809114197848</c:v>
                </c:pt>
                <c:pt idx="6">
                  <c:v>155.83486195867943</c:v>
                </c:pt>
                <c:pt idx="7">
                  <c:v>149.43048346222764</c:v>
                </c:pt>
                <c:pt idx="8">
                  <c:v>142.64761777591252</c:v>
                </c:pt>
                <c:pt idx="9">
                  <c:v>144.19002520966339</c:v>
                </c:pt>
                <c:pt idx="10">
                  <c:v>160.33141187132685</c:v>
                </c:pt>
                <c:pt idx="11">
                  <c:v>200.02618010468723</c:v>
                </c:pt>
                <c:pt idx="12">
                  <c:v>213.24449627100208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51A-4D4C-8DDE-38EE7524C8F2}"/>
            </c:ext>
          </c:extLst>
        </c:ser>
        <c:ser>
          <c:idx val="8"/>
          <c:order val="5"/>
          <c:tx>
            <c:strRef>
              <c:f>'PZT_L BT Frequency'!$AE$17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'PZT_L BT Frequency'!$AF$20:$AR$20</c:f>
              <c:numCache>
                <c:formatCode>0.000</c:formatCode>
                <c:ptCount val="13"/>
                <c:pt idx="0">
                  <c:v>137.37561923243021</c:v>
                </c:pt>
                <c:pt idx="1">
                  <c:v>159.82104470302508</c:v>
                </c:pt>
                <c:pt idx="2">
                  <c:v>158.06628957097121</c:v>
                </c:pt>
                <c:pt idx="3">
                  <c:v>215.6457308468986</c:v>
                </c:pt>
                <c:pt idx="4">
                  <c:v>177.49547219606345</c:v>
                </c:pt>
                <c:pt idx="5">
                  <c:v>207.48219571438304</c:v>
                </c:pt>
                <c:pt idx="6">
                  <c:v>192.08866500920607</c:v>
                </c:pt>
                <c:pt idx="7">
                  <c:v>146.72263942301026</c:v>
                </c:pt>
                <c:pt idx="8">
                  <c:v>179.04943962912006</c:v>
                </c:pt>
                <c:pt idx="9">
                  <c:v>152.31760299995085</c:v>
                </c:pt>
                <c:pt idx="10">
                  <c:v>223.12684389931309</c:v>
                </c:pt>
                <c:pt idx="11">
                  <c:v>161.6086341462937</c:v>
                </c:pt>
                <c:pt idx="12">
                  <c:v>186.3500222989276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51A-4D4C-8DDE-38EE7524C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8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 BT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'PZT_L BT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 BT Frequency'!$B$13:$N$13</c:f>
              <c:numCache>
                <c:formatCode>0.00</c:formatCode>
                <c:ptCount val="13"/>
                <c:pt idx="0">
                  <c:v>1.0164293352513887</c:v>
                </c:pt>
                <c:pt idx="1">
                  <c:v>0.68087437960387109</c:v>
                </c:pt>
                <c:pt idx="2">
                  <c:v>0.95972876801850071</c:v>
                </c:pt>
                <c:pt idx="3">
                  <c:v>0.93569583069651396</c:v>
                </c:pt>
                <c:pt idx="4">
                  <c:v>0.95833452299595456</c:v>
                </c:pt>
                <c:pt idx="5">
                  <c:v>1.2582209653055345</c:v>
                </c:pt>
                <c:pt idx="6">
                  <c:v>0.95861523327135534</c:v>
                </c:pt>
                <c:pt idx="7">
                  <c:v>1.4280181347402163</c:v>
                </c:pt>
                <c:pt idx="8">
                  <c:v>1.3259999984451596</c:v>
                </c:pt>
                <c:pt idx="9">
                  <c:v>1.0729861675931542</c:v>
                </c:pt>
                <c:pt idx="10">
                  <c:v>0.94580578790700842</c:v>
                </c:pt>
                <c:pt idx="11">
                  <c:v>0.95940733320452964</c:v>
                </c:pt>
                <c:pt idx="12">
                  <c:v>1.0218534657664404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20-49C0-8088-C6DD27919875}"/>
            </c:ext>
          </c:extLst>
        </c:ser>
        <c:ser>
          <c:idx val="1"/>
          <c:order val="1"/>
          <c:tx>
            <c:strRef>
              <c:f>'PZT_L BT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'PZT_L BT Frequency'!$B$23:$N$23</c:f>
              <c:numCache>
                <c:formatCode>0.00</c:formatCode>
                <c:ptCount val="13"/>
                <c:pt idx="0">
                  <c:v>0.87623363299666257</c:v>
                </c:pt>
                <c:pt idx="1">
                  <c:v>1.1496073740436832</c:v>
                </c:pt>
                <c:pt idx="2">
                  <c:v>1.3492341046676204</c:v>
                </c:pt>
                <c:pt idx="3">
                  <c:v>0.69731524371726439</c:v>
                </c:pt>
                <c:pt idx="4">
                  <c:v>1.486889745736389</c:v>
                </c:pt>
                <c:pt idx="5">
                  <c:v>2.0479552332930928</c:v>
                </c:pt>
                <c:pt idx="6">
                  <c:v>1.2039069232042101</c:v>
                </c:pt>
                <c:pt idx="7">
                  <c:v>1.0595851482205967</c:v>
                </c:pt>
                <c:pt idx="8">
                  <c:v>1.4382054621188374</c:v>
                </c:pt>
                <c:pt idx="9">
                  <c:v>2.1026760231142418</c:v>
                </c:pt>
                <c:pt idx="10">
                  <c:v>1.4951854161892246</c:v>
                </c:pt>
                <c:pt idx="11">
                  <c:v>1.5643175048097111</c:v>
                </c:pt>
                <c:pt idx="12">
                  <c:v>1.5928802658315444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20-49C0-8088-C6DD27919875}"/>
            </c:ext>
          </c:extLst>
        </c:ser>
        <c:ser>
          <c:idx val="5"/>
          <c:order val="2"/>
          <c:tx>
            <c:strRef>
              <c:f>'PZT_L BT Frequency'!$P$7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E020-49C0-8088-C6DD27919875}"/>
              </c:ext>
            </c:extLst>
          </c:dPt>
          <c:val>
            <c:numRef>
              <c:f>'PZT_L BT Frequency'!$Q$13:$AC$13</c:f>
              <c:numCache>
                <c:formatCode>0.00</c:formatCode>
                <c:ptCount val="13"/>
                <c:pt idx="4">
                  <c:v>1.2515681372109513</c:v>
                </c:pt>
                <c:pt idx="5">
                  <c:v>0.93207465699195258</c:v>
                </c:pt>
                <c:pt idx="6">
                  <c:v>1.6102236119388891</c:v>
                </c:pt>
                <c:pt idx="9">
                  <c:v>1.5573429138672561</c:v>
                </c:pt>
                <c:pt idx="10">
                  <c:v>1.1072350078499973</c:v>
                </c:pt>
                <c:pt idx="11">
                  <c:v>0.88777550215961054</c:v>
                </c:pt>
                <c:pt idx="12">
                  <c:v>1.4865692894061973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20-49C0-8088-C6DD27919875}"/>
            </c:ext>
          </c:extLst>
        </c:ser>
        <c:ser>
          <c:idx val="6"/>
          <c:order val="3"/>
          <c:tx>
            <c:strRef>
              <c:f>'PZT_L BT Frequency'!$P$17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'PZT_L BT Frequency'!$Q$23:$AC$23</c:f>
              <c:numCache>
                <c:formatCode>0.00</c:formatCode>
                <c:ptCount val="13"/>
                <c:pt idx="4">
                  <c:v>1.3811723439639776</c:v>
                </c:pt>
                <c:pt idx="5">
                  <c:v>1.2887161093327621</c:v>
                </c:pt>
                <c:pt idx="6">
                  <c:v>1.9846705218574772</c:v>
                </c:pt>
                <c:pt idx="8">
                  <c:v>2.1088382752169892</c:v>
                </c:pt>
                <c:pt idx="9">
                  <c:v>1.7505406602441584</c:v>
                </c:pt>
                <c:pt idx="10">
                  <c:v>1.3334995006192056</c:v>
                </c:pt>
                <c:pt idx="11">
                  <c:v>1.2406442548578751</c:v>
                </c:pt>
                <c:pt idx="12">
                  <c:v>0.90877296696630361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020-49C0-8088-C6DD27919875}"/>
            </c:ext>
          </c:extLst>
        </c:ser>
        <c:ser>
          <c:idx val="7"/>
          <c:order val="4"/>
          <c:tx>
            <c:strRef>
              <c:f>'PZT_L BT Frequency'!$AE$7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'PZT_L BT Frequency'!$AF$13:$AR$13</c:f>
              <c:numCache>
                <c:formatCode>0.00</c:formatCode>
                <c:ptCount val="13"/>
                <c:pt idx="0">
                  <c:v>1.0060012028506642</c:v>
                </c:pt>
                <c:pt idx="1">
                  <c:v>0.90235318190308134</c:v>
                </c:pt>
                <c:pt idx="2">
                  <c:v>0.8344773105672918</c:v>
                </c:pt>
                <c:pt idx="3">
                  <c:v>1.1100674066682945</c:v>
                </c:pt>
                <c:pt idx="4">
                  <c:v>1.3858541896685614</c:v>
                </c:pt>
                <c:pt idx="5">
                  <c:v>1.6543419255114353</c:v>
                </c:pt>
                <c:pt idx="6">
                  <c:v>1.4031947917061554</c:v>
                </c:pt>
                <c:pt idx="7">
                  <c:v>1.3401995498280572</c:v>
                </c:pt>
                <c:pt idx="8">
                  <c:v>1.5524102154688226</c:v>
                </c:pt>
                <c:pt idx="9">
                  <c:v>1.7549152201986773</c:v>
                </c:pt>
                <c:pt idx="10">
                  <c:v>1.4074181141399165</c:v>
                </c:pt>
                <c:pt idx="11">
                  <c:v>0.82167022071579254</c:v>
                </c:pt>
                <c:pt idx="12">
                  <c:v>1.0035428990769253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020-49C0-8088-C6DD27919875}"/>
            </c:ext>
          </c:extLst>
        </c:ser>
        <c:ser>
          <c:idx val="8"/>
          <c:order val="5"/>
          <c:tx>
            <c:strRef>
              <c:f>'PZT_L BT Frequency'!$AE$17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'PZT_L BT Frequency'!$AF$23:$AR$23</c:f>
              <c:numCache>
                <c:formatCode>0.00</c:formatCode>
                <c:ptCount val="13"/>
                <c:pt idx="0">
                  <c:v>1.9877374762158972</c:v>
                </c:pt>
                <c:pt idx="1">
                  <c:v>1.7681897895176915</c:v>
                </c:pt>
                <c:pt idx="2">
                  <c:v>1.3530188330930664</c:v>
                </c:pt>
                <c:pt idx="3">
                  <c:v>1.4868249407080845</c:v>
                </c:pt>
                <c:pt idx="4">
                  <c:v>1.6004700681175512</c:v>
                </c:pt>
                <c:pt idx="5">
                  <c:v>1.4504550075123741</c:v>
                </c:pt>
                <c:pt idx="6">
                  <c:v>1.5705911309692835</c:v>
                </c:pt>
                <c:pt idx="7">
                  <c:v>2.194487187847419</c:v>
                </c:pt>
                <c:pt idx="8">
                  <c:v>1.6692028854651242</c:v>
                </c:pt>
                <c:pt idx="9">
                  <c:v>1.9867075134834331</c:v>
                </c:pt>
                <c:pt idx="10">
                  <c:v>1.3510601078273297</c:v>
                </c:pt>
                <c:pt idx="11">
                  <c:v>1.5001398708443681</c:v>
                </c:pt>
                <c:pt idx="12">
                  <c:v>1.5408995562450152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020-49C0-8088-C6DD27919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6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 BT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'PZT_L BT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 BT Gain'!$B$9:$N$9</c:f>
              <c:numCache>
                <c:formatCode>0.000</c:formatCode>
                <c:ptCount val="13"/>
                <c:pt idx="0">
                  <c:v>7.8697212121212141</c:v>
                </c:pt>
                <c:pt idx="1">
                  <c:v>7.4845199999999981</c:v>
                </c:pt>
                <c:pt idx="2">
                  <c:v>7.6380714285714282</c:v>
                </c:pt>
                <c:pt idx="3">
                  <c:v>7.775427586206896</c:v>
                </c:pt>
                <c:pt idx="4">
                  <c:v>8.0627241379310384</c:v>
                </c:pt>
                <c:pt idx="5">
                  <c:v>8.3301999999999996</c:v>
                </c:pt>
                <c:pt idx="6">
                  <c:v>7.9496289855072435</c:v>
                </c:pt>
                <c:pt idx="7">
                  <c:v>8.467529032258069</c:v>
                </c:pt>
                <c:pt idx="8">
                  <c:v>8.2410072727272681</c:v>
                </c:pt>
                <c:pt idx="9">
                  <c:v>8.2094352941176396</c:v>
                </c:pt>
                <c:pt idx="10">
                  <c:v>8.2569636363636345</c:v>
                </c:pt>
                <c:pt idx="11">
                  <c:v>8.1312142857142842</c:v>
                </c:pt>
                <c:pt idx="12">
                  <c:v>8.3067714285714285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79-4026-B8BA-50C8AB6623D8}"/>
            </c:ext>
          </c:extLst>
        </c:ser>
        <c:ser>
          <c:idx val="1"/>
          <c:order val="1"/>
          <c:tx>
            <c:strRef>
              <c:f>'PZT_L BT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'PZT_L BT Gain'!$B$19:$N$19</c:f>
              <c:numCache>
                <c:formatCode>0.000</c:formatCode>
                <c:ptCount val="13"/>
                <c:pt idx="0">
                  <c:v>8.1301333333333297</c:v>
                </c:pt>
                <c:pt idx="1">
                  <c:v>7.9101285714285758</c:v>
                </c:pt>
                <c:pt idx="2">
                  <c:v>8.2025428571428556</c:v>
                </c:pt>
                <c:pt idx="3">
                  <c:v>7.6994937499999994</c:v>
                </c:pt>
                <c:pt idx="4">
                  <c:v>8.3830642857142799</c:v>
                </c:pt>
                <c:pt idx="5">
                  <c:v>8.2736363636363652</c:v>
                </c:pt>
                <c:pt idx="6">
                  <c:v>8.5806263157894715</c:v>
                </c:pt>
                <c:pt idx="7">
                  <c:v>8.1952733333333381</c:v>
                </c:pt>
                <c:pt idx="8">
                  <c:v>8.6845384615384642</c:v>
                </c:pt>
                <c:pt idx="9">
                  <c:v>8.8512388888888918</c:v>
                </c:pt>
                <c:pt idx="10">
                  <c:v>8.6463354838709687</c:v>
                </c:pt>
                <c:pt idx="11">
                  <c:v>8.8919809523809494</c:v>
                </c:pt>
                <c:pt idx="12">
                  <c:v>9.0145533333333301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79-4026-B8BA-50C8AB6623D8}"/>
            </c:ext>
          </c:extLst>
        </c:ser>
        <c:ser>
          <c:idx val="5"/>
          <c:order val="2"/>
          <c:tx>
            <c:strRef>
              <c:f>'PZT_L BT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8579-4026-B8BA-50C8AB6623D8}"/>
              </c:ext>
            </c:extLst>
          </c:dPt>
          <c:val>
            <c:numRef>
              <c:f>'PZT_L BT Gain'!$Q$9:$AC$9</c:f>
              <c:numCache>
                <c:formatCode>0.000</c:formatCode>
                <c:ptCount val="13"/>
                <c:pt idx="4">
                  <c:v>7.7660666666666662</c:v>
                </c:pt>
                <c:pt idx="5">
                  <c:v>7.8950823529411753</c:v>
                </c:pt>
                <c:pt idx="6">
                  <c:v>7.7790769230769223</c:v>
                </c:pt>
                <c:pt idx="9">
                  <c:v>8.1255599999999966</c:v>
                </c:pt>
                <c:pt idx="10">
                  <c:v>8.3084285714285713</c:v>
                </c:pt>
                <c:pt idx="11">
                  <c:v>8.0398222222222184</c:v>
                </c:pt>
                <c:pt idx="12">
                  <c:v>8.5614266666666659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79-4026-B8BA-50C8AB6623D8}"/>
            </c:ext>
          </c:extLst>
        </c:ser>
        <c:ser>
          <c:idx val="6"/>
          <c:order val="3"/>
          <c:tx>
            <c:strRef>
              <c:f>'PZT_L BT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'PZT_L BT Gain'!$Q$19:$AC$19</c:f>
              <c:numCache>
                <c:formatCode>0.000</c:formatCode>
                <c:ptCount val="13"/>
                <c:pt idx="4">
                  <c:v>7.5326266666666664</c:v>
                </c:pt>
                <c:pt idx="5">
                  <c:v>8.1005368421052655</c:v>
                </c:pt>
                <c:pt idx="6">
                  <c:v>8.6946000000000012</c:v>
                </c:pt>
                <c:pt idx="8">
                  <c:v>8.3477750000000022</c:v>
                </c:pt>
                <c:pt idx="9">
                  <c:v>8.5946444444444428</c:v>
                </c:pt>
                <c:pt idx="10">
                  <c:v>8.0162666666666702</c:v>
                </c:pt>
                <c:pt idx="11">
                  <c:v>8.3662631578947373</c:v>
                </c:pt>
                <c:pt idx="12">
                  <c:v>8.4733333333333345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579-4026-B8BA-50C8AB6623D8}"/>
            </c:ext>
          </c:extLst>
        </c:ser>
        <c:ser>
          <c:idx val="7"/>
          <c:order val="4"/>
          <c:tx>
            <c:strRef>
              <c:f>'PZT_L BT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'PZT_L BT Gain'!$AF$9:$AR$9</c:f>
              <c:numCache>
                <c:formatCode>0.000</c:formatCode>
                <c:ptCount val="13"/>
                <c:pt idx="0">
                  <c:v>7.5904933333333338</c:v>
                </c:pt>
                <c:pt idx="1">
                  <c:v>7.9154363636363625</c:v>
                </c:pt>
                <c:pt idx="2">
                  <c:v>8.2965599999999995</c:v>
                </c:pt>
                <c:pt idx="3">
                  <c:v>7.8417806451612924</c:v>
                </c:pt>
                <c:pt idx="4">
                  <c:v>8.0318499999999968</c:v>
                </c:pt>
                <c:pt idx="5">
                  <c:v>8.5048749999999949</c:v>
                </c:pt>
                <c:pt idx="6">
                  <c:v>8.3489500000000003</c:v>
                </c:pt>
                <c:pt idx="7">
                  <c:v>8.577399999999999</c:v>
                </c:pt>
                <c:pt idx="8">
                  <c:v>8.6157047619047624</c:v>
                </c:pt>
                <c:pt idx="9">
                  <c:v>8.8488571428571436</c:v>
                </c:pt>
                <c:pt idx="10">
                  <c:v>8.6106399999999983</c:v>
                </c:pt>
                <c:pt idx="11">
                  <c:v>8.5931999999999995</c:v>
                </c:pt>
                <c:pt idx="12">
                  <c:v>8.3027874999999973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579-4026-B8BA-50C8AB6623D8}"/>
            </c:ext>
          </c:extLst>
        </c:ser>
        <c:ser>
          <c:idx val="8"/>
          <c:order val="5"/>
          <c:tx>
            <c:strRef>
              <c:f>'PZT_L BT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'PZT_L BT Gain'!$AF$19:$AR$19</c:f>
              <c:numCache>
                <c:formatCode>0.000</c:formatCode>
                <c:ptCount val="13"/>
                <c:pt idx="0">
                  <c:v>8.1874000000000002</c:v>
                </c:pt>
                <c:pt idx="1">
                  <c:v>7.8416181818181814</c:v>
                </c:pt>
                <c:pt idx="2">
                  <c:v>8.5587625000000038</c:v>
                </c:pt>
                <c:pt idx="3">
                  <c:v>8.0104235294117636</c:v>
                </c:pt>
                <c:pt idx="4">
                  <c:v>8.5581857142857132</c:v>
                </c:pt>
                <c:pt idx="5">
                  <c:v>7.9540307692307701</c:v>
                </c:pt>
                <c:pt idx="6">
                  <c:v>8.5684086956521721</c:v>
                </c:pt>
                <c:pt idx="7">
                  <c:v>8.3912999999999975</c:v>
                </c:pt>
                <c:pt idx="8">
                  <c:v>8.3533333333333299</c:v>
                </c:pt>
                <c:pt idx="9">
                  <c:v>8.6089052631578955</c:v>
                </c:pt>
                <c:pt idx="10">
                  <c:v>8.514759999999999</c:v>
                </c:pt>
                <c:pt idx="11">
                  <c:v>7.9550133333333362</c:v>
                </c:pt>
                <c:pt idx="12">
                  <c:v>8.5794533333333263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579-4026-B8BA-50C8AB6623D8}"/>
            </c:ext>
          </c:extLst>
        </c:ser>
        <c:ser>
          <c:idx val="3"/>
          <c:order val="6"/>
          <c:tx>
            <c:strRef>
              <c:f>'PZT_L BT Gain'!$A$25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 BT Gain'!$B$25:$N$25</c:f>
              <c:numCache>
                <c:formatCode>General</c:formatCode>
                <c:ptCount val="13"/>
                <c:pt idx="0">
                  <c:v>25.5</c:v>
                </c:pt>
                <c:pt idx="1">
                  <c:v>25.5</c:v>
                </c:pt>
                <c:pt idx="2">
                  <c:v>25.5</c:v>
                </c:pt>
                <c:pt idx="3">
                  <c:v>25.5</c:v>
                </c:pt>
                <c:pt idx="4">
                  <c:v>25.5</c:v>
                </c:pt>
                <c:pt idx="5">
                  <c:v>25.5</c:v>
                </c:pt>
                <c:pt idx="6">
                  <c:v>25.5</c:v>
                </c:pt>
                <c:pt idx="7">
                  <c:v>25.5</c:v>
                </c:pt>
                <c:pt idx="8">
                  <c:v>25.5</c:v>
                </c:pt>
                <c:pt idx="9">
                  <c:v>25.5</c:v>
                </c:pt>
                <c:pt idx="10">
                  <c:v>25.5</c:v>
                </c:pt>
                <c:pt idx="11">
                  <c:v>25.5</c:v>
                </c:pt>
                <c:pt idx="12">
                  <c:v>25.5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579-4026-B8BA-50C8AB6623D8}"/>
            </c:ext>
          </c:extLst>
        </c:ser>
        <c:ser>
          <c:idx val="4"/>
          <c:order val="7"/>
          <c:tx>
            <c:strRef>
              <c:f>'PZT_L BT Gain'!$A$26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 BT Gain'!$B$26:$N$26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579-4026-B8BA-50C8AB6623D8}"/>
            </c:ext>
          </c:extLst>
        </c:ser>
        <c:ser>
          <c:idx val="2"/>
          <c:order val="8"/>
          <c:tx>
            <c:strRef>
              <c:f>'PZT_L BT Gain'!$A$24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'PZT_L BT Gain'!$B$24:$N$24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579-4026-B8BA-50C8AB662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 BT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'PZT_L BT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 BT Gain'!$B$10:$N$10</c:f>
              <c:numCache>
                <c:formatCode>0.000</c:formatCode>
                <c:ptCount val="13"/>
                <c:pt idx="0">
                  <c:v>1.2331584847993533</c:v>
                </c:pt>
                <c:pt idx="1">
                  <c:v>1.1553374554473874</c:v>
                </c:pt>
                <c:pt idx="2">
                  <c:v>1.3716295114072006</c:v>
                </c:pt>
                <c:pt idx="3">
                  <c:v>1.4966730546672722</c:v>
                </c:pt>
                <c:pt idx="4">
                  <c:v>1.1955255787655406</c:v>
                </c:pt>
                <c:pt idx="5">
                  <c:v>0.87627007437390059</c:v>
                </c:pt>
                <c:pt idx="6">
                  <c:v>1.2675436079262463</c:v>
                </c:pt>
                <c:pt idx="7">
                  <c:v>1.1515380697569775</c:v>
                </c:pt>
                <c:pt idx="8">
                  <c:v>1.268204201915921</c:v>
                </c:pt>
                <c:pt idx="9">
                  <c:v>1.3740553630618164</c:v>
                </c:pt>
                <c:pt idx="10">
                  <c:v>1.2111399532979441</c:v>
                </c:pt>
                <c:pt idx="11">
                  <c:v>1.4289851475603521</c:v>
                </c:pt>
                <c:pt idx="12">
                  <c:v>1.3151156600002083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BF-4388-8024-6E0BC6087F71}"/>
            </c:ext>
          </c:extLst>
        </c:ser>
        <c:ser>
          <c:idx val="1"/>
          <c:order val="1"/>
          <c:tx>
            <c:strRef>
              <c:f>'PZT_L BT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'PZT_L BT Gain'!$B$20:$N$20</c:f>
              <c:numCache>
                <c:formatCode>0.000</c:formatCode>
                <c:ptCount val="13"/>
                <c:pt idx="0">
                  <c:v>1.3396118819676839</c:v>
                </c:pt>
                <c:pt idx="1">
                  <c:v>1.4160512267836982</c:v>
                </c:pt>
                <c:pt idx="2">
                  <c:v>1.6622017882537494</c:v>
                </c:pt>
                <c:pt idx="3">
                  <c:v>1.6224101761992658</c:v>
                </c:pt>
                <c:pt idx="4">
                  <c:v>1.4629093718922246</c:v>
                </c:pt>
                <c:pt idx="5">
                  <c:v>1.478416979623133</c:v>
                </c:pt>
                <c:pt idx="6">
                  <c:v>1.5312544611202414</c:v>
                </c:pt>
                <c:pt idx="7">
                  <c:v>1.4693355019888654</c:v>
                </c:pt>
                <c:pt idx="8">
                  <c:v>1.5209869904306881</c:v>
                </c:pt>
                <c:pt idx="9">
                  <c:v>1.3490579596026944</c:v>
                </c:pt>
                <c:pt idx="10">
                  <c:v>1.4249137421030071</c:v>
                </c:pt>
                <c:pt idx="11">
                  <c:v>1.5686535077532677</c:v>
                </c:pt>
                <c:pt idx="12">
                  <c:v>1.3663247991850467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BF-4388-8024-6E0BC6087F71}"/>
            </c:ext>
          </c:extLst>
        </c:ser>
        <c:ser>
          <c:idx val="5"/>
          <c:order val="2"/>
          <c:tx>
            <c:strRef>
              <c:f>'PZT_L BT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FEBF-4388-8024-6E0BC6087F71}"/>
              </c:ext>
            </c:extLst>
          </c:dPt>
          <c:val>
            <c:numRef>
              <c:f>'PZT_L BT Gain'!$Q$10:$AC$10</c:f>
              <c:numCache>
                <c:formatCode>0.000</c:formatCode>
                <c:ptCount val="13"/>
                <c:pt idx="4">
                  <c:v>1.3617824295058034</c:v>
                </c:pt>
                <c:pt idx="5">
                  <c:v>1.3481257113538996</c:v>
                </c:pt>
                <c:pt idx="6">
                  <c:v>1.1974193254100292</c:v>
                </c:pt>
                <c:pt idx="9">
                  <c:v>1.3402487389146152</c:v>
                </c:pt>
                <c:pt idx="10">
                  <c:v>1.1518764473225838</c:v>
                </c:pt>
                <c:pt idx="11">
                  <c:v>1.314313368630696</c:v>
                </c:pt>
                <c:pt idx="12">
                  <c:v>1.67825664188646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BF-4388-8024-6E0BC6087F71}"/>
            </c:ext>
          </c:extLst>
        </c:ser>
        <c:ser>
          <c:idx val="6"/>
          <c:order val="3"/>
          <c:tx>
            <c:strRef>
              <c:f>'PZT_L BT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'PZT_L BT Gain'!$Q$20:$AC$20</c:f>
              <c:numCache>
                <c:formatCode>0.000</c:formatCode>
                <c:ptCount val="13"/>
                <c:pt idx="4">
                  <c:v>1.2190333540138212</c:v>
                </c:pt>
                <c:pt idx="5">
                  <c:v>0.98447365579142154</c:v>
                </c:pt>
                <c:pt idx="6">
                  <c:v>0.94349478005974696</c:v>
                </c:pt>
                <c:pt idx="8">
                  <c:v>1.1522786558089524</c:v>
                </c:pt>
                <c:pt idx="9">
                  <c:v>1.0828187136089913</c:v>
                </c:pt>
                <c:pt idx="10">
                  <c:v>1.1164396031077286</c:v>
                </c:pt>
                <c:pt idx="11">
                  <c:v>1.298830777067578</c:v>
                </c:pt>
                <c:pt idx="12">
                  <c:v>1.4317074415529767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EBF-4388-8024-6E0BC6087F71}"/>
            </c:ext>
          </c:extLst>
        </c:ser>
        <c:ser>
          <c:idx val="7"/>
          <c:order val="4"/>
          <c:tx>
            <c:strRef>
              <c:f>'PZT_L BT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'PZT_L BT Gain'!$AF$10:$AR$10</c:f>
              <c:numCache>
                <c:formatCode>0.000</c:formatCode>
                <c:ptCount val="13"/>
                <c:pt idx="0">
                  <c:v>1.3906288716759521</c:v>
                </c:pt>
                <c:pt idx="1">
                  <c:v>1.4554764494657779</c:v>
                </c:pt>
                <c:pt idx="2">
                  <c:v>1.0676351926055061</c:v>
                </c:pt>
                <c:pt idx="3">
                  <c:v>1.4935334216016352</c:v>
                </c:pt>
                <c:pt idx="4">
                  <c:v>1.4900320645509189</c:v>
                </c:pt>
                <c:pt idx="5">
                  <c:v>1.2984692484770615</c:v>
                </c:pt>
                <c:pt idx="6">
                  <c:v>1.5875578139409698</c:v>
                </c:pt>
                <c:pt idx="7">
                  <c:v>1.6478379898571258</c:v>
                </c:pt>
                <c:pt idx="8">
                  <c:v>1.967582546034057</c:v>
                </c:pt>
                <c:pt idx="9">
                  <c:v>1.8850772654465167</c:v>
                </c:pt>
                <c:pt idx="10">
                  <c:v>1.5354624213398962</c:v>
                </c:pt>
                <c:pt idx="11">
                  <c:v>1.9798779645587878</c:v>
                </c:pt>
                <c:pt idx="12">
                  <c:v>1.9341262554429384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EBF-4388-8024-6E0BC6087F71}"/>
            </c:ext>
          </c:extLst>
        </c:ser>
        <c:ser>
          <c:idx val="8"/>
          <c:order val="5"/>
          <c:tx>
            <c:strRef>
              <c:f>'PZT_L BT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'PZT_L BT Gain'!$AF$20:$AR$20</c:f>
              <c:numCache>
                <c:formatCode>0.000</c:formatCode>
                <c:ptCount val="13"/>
                <c:pt idx="0">
                  <c:v>1.426474467908545</c:v>
                </c:pt>
                <c:pt idx="1">
                  <c:v>1.0971514040309118</c:v>
                </c:pt>
                <c:pt idx="2">
                  <c:v>1.4163314551971733</c:v>
                </c:pt>
                <c:pt idx="3">
                  <c:v>1.4993647097264746</c:v>
                </c:pt>
                <c:pt idx="4">
                  <c:v>1.4833796829709249</c:v>
                </c:pt>
                <c:pt idx="5">
                  <c:v>1.5329268162696073</c:v>
                </c:pt>
                <c:pt idx="6">
                  <c:v>1.5450803697693325</c:v>
                </c:pt>
                <c:pt idx="7">
                  <c:v>1.7941550378939</c:v>
                </c:pt>
                <c:pt idx="8">
                  <c:v>1.5093681094231632</c:v>
                </c:pt>
                <c:pt idx="9">
                  <c:v>1.2332349181197741</c:v>
                </c:pt>
                <c:pt idx="10">
                  <c:v>1.4066390155260193</c:v>
                </c:pt>
                <c:pt idx="11">
                  <c:v>1.7961047228643034</c:v>
                </c:pt>
                <c:pt idx="12">
                  <c:v>1.5550961584358991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EBF-4388-8024-6E0BC6087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 BT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'PZT_L BT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 BT Gain'!$B$13:$N$13</c:f>
              <c:numCache>
                <c:formatCode>0.00</c:formatCode>
                <c:ptCount val="13"/>
                <c:pt idx="0">
                  <c:v>4.765615829919704</c:v>
                </c:pt>
                <c:pt idx="1">
                  <c:v>5.1977541035182586</c:v>
                </c:pt>
                <c:pt idx="2">
                  <c:v>4.3408049629726957</c:v>
                </c:pt>
                <c:pt idx="3">
                  <c:v>3.9475493904118966</c:v>
                </c:pt>
                <c:pt idx="4">
                  <c:v>4.8618159164424029</c:v>
                </c:pt>
                <c:pt idx="5">
                  <c:v>6.5313957808680962</c:v>
                </c:pt>
                <c:pt idx="6">
                  <c:v>4.615323397881852</c:v>
                </c:pt>
                <c:pt idx="7">
                  <c:v>4.9303539949650386</c:v>
                </c:pt>
                <c:pt idx="8">
                  <c:v>4.536333791566312</c:v>
                </c:pt>
                <c:pt idx="9">
                  <c:v>4.1945337310023385</c:v>
                </c:pt>
                <c:pt idx="10">
                  <c:v>4.7456768082233687</c:v>
                </c:pt>
                <c:pt idx="11">
                  <c:v>4.0515433263806679</c:v>
                </c:pt>
                <c:pt idx="12">
                  <c:v>4.3578495525445131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B6-4C0A-9E44-036AC4496861}"/>
            </c:ext>
          </c:extLst>
        </c:ser>
        <c:ser>
          <c:idx val="1"/>
          <c:order val="1"/>
          <c:tx>
            <c:strRef>
              <c:f>'PZT_L BT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'PZT_L BT Gain'!$B$23:$N$23</c:f>
              <c:numCache>
                <c:formatCode>0.00</c:formatCode>
                <c:ptCount val="13"/>
                <c:pt idx="0">
                  <c:v>4.3221142134474073</c:v>
                </c:pt>
                <c:pt idx="1">
                  <c:v>4.1405920670736389</c:v>
                </c:pt>
                <c:pt idx="2">
                  <c:v>3.4687840479803684</c:v>
                </c:pt>
                <c:pt idx="3">
                  <c:v>3.6572145382084784</c:v>
                </c:pt>
                <c:pt idx="4">
                  <c:v>3.900204173765855</c:v>
                </c:pt>
                <c:pt idx="5">
                  <c:v>3.8839659522748113</c:v>
                </c:pt>
                <c:pt idx="6">
                  <c:v>3.6831182349301983</c:v>
                </c:pt>
                <c:pt idx="7">
                  <c:v>3.9257488942548751</c:v>
                </c:pt>
                <c:pt idx="8">
                  <c:v>3.6852082768746555</c:v>
                </c:pt>
                <c:pt idx="9">
                  <c:v>4.1136757672527446</c:v>
                </c:pt>
                <c:pt idx="10">
                  <c:v>3.9426163184809067</c:v>
                </c:pt>
                <c:pt idx="11">
                  <c:v>3.5291454243043101</c:v>
                </c:pt>
                <c:pt idx="12">
                  <c:v>4.0218467030434537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B6-4C0A-9E44-036AC4496861}"/>
            </c:ext>
          </c:extLst>
        </c:ser>
        <c:ser>
          <c:idx val="5"/>
          <c:order val="2"/>
          <c:tx>
            <c:strRef>
              <c:f>'PZT_L BT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99B6-4C0A-9E44-036AC4496861}"/>
              </c:ext>
            </c:extLst>
          </c:dPt>
          <c:val>
            <c:numRef>
              <c:f>'PZT_L BT Gain'!$Q$13:$AC$13</c:f>
              <c:numCache>
                <c:formatCode>0.00</c:formatCode>
                <c:ptCount val="13"/>
                <c:pt idx="4">
                  <c:v>4.3408631092826999</c:v>
                </c:pt>
                <c:pt idx="5">
                  <c:v>4.3529366979133597</c:v>
                </c:pt>
                <c:pt idx="6">
                  <c:v>4.9330875438741142</c:v>
                </c:pt>
                <c:pt idx="9">
                  <c:v>4.321197873082995</c:v>
                </c:pt>
                <c:pt idx="10">
                  <c:v>4.9749465950482907</c:v>
                </c:pt>
                <c:pt idx="11">
                  <c:v>4.4282127825594815</c:v>
                </c:pt>
                <c:pt idx="12">
                  <c:v>3.364319240688038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B6-4C0A-9E44-036AC4496861}"/>
            </c:ext>
          </c:extLst>
        </c:ser>
        <c:ser>
          <c:idx val="6"/>
          <c:order val="3"/>
          <c:tx>
            <c:strRef>
              <c:f>'PZT_L BT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'PZT_L BT Gain'!$Q$23:$AC$23</c:f>
              <c:numCache>
                <c:formatCode>0.00</c:formatCode>
                <c:ptCount val="13"/>
                <c:pt idx="4">
                  <c:v>4.9130111368359994</c:v>
                </c:pt>
                <c:pt idx="5">
                  <c:v>5.8912912687024459</c:v>
                </c:pt>
                <c:pt idx="6">
                  <c:v>5.9372877501720414</c:v>
                </c:pt>
                <c:pt idx="8">
                  <c:v>4.9618278569253285</c:v>
                </c:pt>
                <c:pt idx="9">
                  <c:v>5.2041199950607577</c:v>
                </c:pt>
                <c:pt idx="10">
                  <c:v>5.220086330589222</c:v>
                </c:pt>
                <c:pt idx="11">
                  <c:v>4.3972207271909554</c:v>
                </c:pt>
                <c:pt idx="12">
                  <c:v>3.9641866702873774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B6-4C0A-9E44-036AC4496861}"/>
            </c:ext>
          </c:extLst>
        </c:ser>
        <c:ser>
          <c:idx val="7"/>
          <c:order val="4"/>
          <c:tx>
            <c:strRef>
              <c:f>'PZT_L BT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'PZT_L BT Gain'!$AF$13:$AR$13</c:f>
              <c:numCache>
                <c:formatCode>0.00</c:formatCode>
                <c:ptCount val="13"/>
                <c:pt idx="0">
                  <c:v>4.292903503693875</c:v>
                </c:pt>
                <c:pt idx="1">
                  <c:v>4.0272181760636805</c:v>
                </c:pt>
                <c:pt idx="2">
                  <c:v>5.37119798946053</c:v>
                </c:pt>
                <c:pt idx="3">
                  <c:v>3.9410387696362781</c:v>
                </c:pt>
                <c:pt idx="4">
                  <c:v>3.9077794399153265</c:v>
                </c:pt>
                <c:pt idx="5">
                  <c:v>4.3628616336590476</c:v>
                </c:pt>
                <c:pt idx="6">
                  <c:v>3.6011391940899999</c:v>
                </c:pt>
                <c:pt idx="7">
                  <c:v>3.4231925112709369</c:v>
                </c:pt>
                <c:pt idx="8">
                  <c:v>2.8604128574136047</c:v>
                </c:pt>
                <c:pt idx="9">
                  <c:v>2.9443784900064762</c:v>
                </c:pt>
                <c:pt idx="10">
                  <c:v>3.6665089216276141</c:v>
                </c:pt>
                <c:pt idx="11">
                  <c:v>2.8464380638005045</c:v>
                </c:pt>
                <c:pt idx="12">
                  <c:v>2.9638210796915518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9B6-4C0A-9E44-036AC4496861}"/>
            </c:ext>
          </c:extLst>
        </c:ser>
        <c:ser>
          <c:idx val="8"/>
          <c:order val="5"/>
          <c:tx>
            <c:strRef>
              <c:f>'PZT_L BT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'PZT_L BT Gain'!$AF$23:$AR$23</c:f>
              <c:numCache>
                <c:formatCode>0.00</c:formatCode>
                <c:ptCount val="13"/>
                <c:pt idx="0">
                  <c:v>4.0455450107899527</c:v>
                </c:pt>
                <c:pt idx="1">
                  <c:v>5.3649179603669666</c:v>
                </c:pt>
                <c:pt idx="2">
                  <c:v>3.9871169604720191</c:v>
                </c:pt>
                <c:pt idx="3">
                  <c:v>3.8882193142940782</c:v>
                </c:pt>
                <c:pt idx="4">
                  <c:v>3.8070303196151558</c:v>
                </c:pt>
                <c:pt idx="5">
                  <c:v>3.8153526627508376</c:v>
                </c:pt>
                <c:pt idx="6">
                  <c:v>3.6527962418929207</c:v>
                </c:pt>
                <c:pt idx="7">
                  <c:v>3.1785993292388204</c:v>
                </c:pt>
                <c:pt idx="8">
                  <c:v>3.7867207607426367</c:v>
                </c:pt>
                <c:pt idx="9">
                  <c:v>4.5655250508677776</c:v>
                </c:pt>
                <c:pt idx="10">
                  <c:v>4.0250175092359637</c:v>
                </c:pt>
                <c:pt idx="11">
                  <c:v>3.256117983790153</c:v>
                </c:pt>
                <c:pt idx="12">
                  <c:v>3.6269025498044227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9B6-4C0A-9E44-036AC4496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  <c:majorUnit val="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 1st Sway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'PZT_L 1st Sway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 1st Sway Frequency'!$B$9:$N$9</c:f>
              <c:numCache>
                <c:formatCode>0.000</c:formatCode>
                <c:ptCount val="13"/>
                <c:pt idx="0">
                  <c:v>25568.266666666666</c:v>
                </c:pt>
                <c:pt idx="1">
                  <c:v>25410.400000000001</c:v>
                </c:pt>
                <c:pt idx="2">
                  <c:v>25450.628571428573</c:v>
                </c:pt>
                <c:pt idx="3">
                  <c:v>25635.724137931036</c:v>
                </c:pt>
                <c:pt idx="4">
                  <c:v>25620.275862068964</c:v>
                </c:pt>
                <c:pt idx="5">
                  <c:v>25685.599999999999</c:v>
                </c:pt>
                <c:pt idx="6">
                  <c:v>25649.982608695653</c:v>
                </c:pt>
                <c:pt idx="7">
                  <c:v>25708.929032258064</c:v>
                </c:pt>
                <c:pt idx="8">
                  <c:v>25629.629090909089</c:v>
                </c:pt>
                <c:pt idx="9">
                  <c:v>25476.470588235294</c:v>
                </c:pt>
                <c:pt idx="10">
                  <c:v>25387.127272727274</c:v>
                </c:pt>
                <c:pt idx="11">
                  <c:v>25404.304761904761</c:v>
                </c:pt>
                <c:pt idx="12">
                  <c:v>25267.314285714285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15-4AF3-A823-83252BA8CD5E}"/>
            </c:ext>
          </c:extLst>
        </c:ser>
        <c:ser>
          <c:idx val="1"/>
          <c:order val="1"/>
          <c:tx>
            <c:strRef>
              <c:f>'PZT_L 1st Sway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'PZT_L 1st Sway Frequency'!$B$19:$N$19</c:f>
              <c:numCache>
                <c:formatCode>0.000</c:formatCode>
                <c:ptCount val="13"/>
                <c:pt idx="0">
                  <c:v>25444.339393939394</c:v>
                </c:pt>
                <c:pt idx="1">
                  <c:v>25313.485714285714</c:v>
                </c:pt>
                <c:pt idx="2">
                  <c:v>25776.114285714284</c:v>
                </c:pt>
                <c:pt idx="3">
                  <c:v>25425.200000000001</c:v>
                </c:pt>
                <c:pt idx="4">
                  <c:v>25507.771428571428</c:v>
                </c:pt>
                <c:pt idx="5">
                  <c:v>25703.345454545455</c:v>
                </c:pt>
                <c:pt idx="6">
                  <c:v>25718.442105263159</c:v>
                </c:pt>
                <c:pt idx="7">
                  <c:v>25720.373333333333</c:v>
                </c:pt>
                <c:pt idx="8">
                  <c:v>25643.425641025642</c:v>
                </c:pt>
                <c:pt idx="9">
                  <c:v>25719.37777777778</c:v>
                </c:pt>
                <c:pt idx="10">
                  <c:v>25607.767741935484</c:v>
                </c:pt>
                <c:pt idx="11">
                  <c:v>25597.980952380953</c:v>
                </c:pt>
                <c:pt idx="12">
                  <c:v>25420.853333333333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15-4AF3-A823-83252BA8CD5E}"/>
            </c:ext>
          </c:extLst>
        </c:ser>
        <c:ser>
          <c:idx val="5"/>
          <c:order val="2"/>
          <c:tx>
            <c:strRef>
              <c:f>'PZT_L 1st Sway Frequency'!$P$7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5B15-4AF3-A823-83252BA8CD5E}"/>
              </c:ext>
            </c:extLst>
          </c:dPt>
          <c:val>
            <c:numRef>
              <c:f>'PZT_L 1st Sway Frequency'!$Q$9:$AC$9</c:f>
              <c:numCache>
                <c:formatCode>0.000</c:formatCode>
                <c:ptCount val="13"/>
                <c:pt idx="4">
                  <c:v>25488.266666666666</c:v>
                </c:pt>
                <c:pt idx="5">
                  <c:v>25594.117647058825</c:v>
                </c:pt>
                <c:pt idx="6">
                  <c:v>25394.646153846155</c:v>
                </c:pt>
                <c:pt idx="9">
                  <c:v>25354.933333333334</c:v>
                </c:pt>
                <c:pt idx="10">
                  <c:v>25371.542857142857</c:v>
                </c:pt>
                <c:pt idx="11">
                  <c:v>25269.599999999999</c:v>
                </c:pt>
                <c:pt idx="12">
                  <c:v>25278.560000000001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15-4AF3-A823-83252BA8CD5E}"/>
            </c:ext>
          </c:extLst>
        </c:ser>
        <c:ser>
          <c:idx val="6"/>
          <c:order val="3"/>
          <c:tx>
            <c:strRef>
              <c:f>'PZT_L 1st Sway Frequency'!$P$17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'PZT_L 1st Sway Frequency'!$Q$19:$AC$19</c:f>
              <c:numCache>
                <c:formatCode>0.000</c:formatCode>
                <c:ptCount val="13"/>
                <c:pt idx="4">
                  <c:v>25607.52</c:v>
                </c:pt>
                <c:pt idx="5">
                  <c:v>25574.778947368421</c:v>
                </c:pt>
                <c:pt idx="6">
                  <c:v>25572.533333333333</c:v>
                </c:pt>
                <c:pt idx="8">
                  <c:v>25663.200000000001</c:v>
                </c:pt>
                <c:pt idx="9">
                  <c:v>25583.555555555555</c:v>
                </c:pt>
                <c:pt idx="10">
                  <c:v>25546.080000000002</c:v>
                </c:pt>
                <c:pt idx="11">
                  <c:v>25579.494736842105</c:v>
                </c:pt>
                <c:pt idx="12">
                  <c:v>25478.240000000002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B15-4AF3-A823-83252BA8CD5E}"/>
            </c:ext>
          </c:extLst>
        </c:ser>
        <c:ser>
          <c:idx val="7"/>
          <c:order val="4"/>
          <c:tx>
            <c:strRef>
              <c:f>'PZT_L 1st Sway Frequency'!$AE$7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'PZT_L 1st Sway Frequency'!$AF$9:$AR$9</c:f>
              <c:numCache>
                <c:formatCode>0.000</c:formatCode>
                <c:ptCount val="13"/>
                <c:pt idx="0">
                  <c:v>25601.546666666665</c:v>
                </c:pt>
                <c:pt idx="1">
                  <c:v>25818.254545454547</c:v>
                </c:pt>
                <c:pt idx="2">
                  <c:v>25728.48</c:v>
                </c:pt>
                <c:pt idx="3">
                  <c:v>25647.200000000001</c:v>
                </c:pt>
                <c:pt idx="4">
                  <c:v>25864.266666666666</c:v>
                </c:pt>
                <c:pt idx="5">
                  <c:v>25946.799999999999</c:v>
                </c:pt>
                <c:pt idx="6">
                  <c:v>25792.266666666666</c:v>
                </c:pt>
                <c:pt idx="7">
                  <c:v>25829.599999999999</c:v>
                </c:pt>
                <c:pt idx="8">
                  <c:v>25763.619047619046</c:v>
                </c:pt>
                <c:pt idx="9">
                  <c:v>25768.495238095238</c:v>
                </c:pt>
                <c:pt idx="10">
                  <c:v>25703.52</c:v>
                </c:pt>
                <c:pt idx="11">
                  <c:v>25639.37777777778</c:v>
                </c:pt>
                <c:pt idx="12">
                  <c:v>25392.400000000001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B15-4AF3-A823-83252BA8CD5E}"/>
            </c:ext>
          </c:extLst>
        </c:ser>
        <c:ser>
          <c:idx val="8"/>
          <c:order val="5"/>
          <c:tx>
            <c:strRef>
              <c:f>'PZT_L 1st Sway Frequency'!$AE$17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'PZT_L 1st Sway Frequency'!$AF$19:$AR$19</c:f>
              <c:numCache>
                <c:formatCode>0.000</c:formatCode>
                <c:ptCount val="13"/>
                <c:pt idx="0">
                  <c:v>25327.599999999999</c:v>
                </c:pt>
                <c:pt idx="1">
                  <c:v>25204.436363636363</c:v>
                </c:pt>
                <c:pt idx="2">
                  <c:v>25259.599999999999</c:v>
                </c:pt>
                <c:pt idx="3">
                  <c:v>25119.388235294118</c:v>
                </c:pt>
                <c:pt idx="4">
                  <c:v>25614.742857142857</c:v>
                </c:pt>
                <c:pt idx="5">
                  <c:v>25679.200000000001</c:v>
                </c:pt>
                <c:pt idx="6">
                  <c:v>25693.113043478261</c:v>
                </c:pt>
                <c:pt idx="7">
                  <c:v>25656.799999999999</c:v>
                </c:pt>
                <c:pt idx="8">
                  <c:v>25604.533333333333</c:v>
                </c:pt>
                <c:pt idx="9">
                  <c:v>25641.473684210527</c:v>
                </c:pt>
                <c:pt idx="10">
                  <c:v>25541.813333333332</c:v>
                </c:pt>
                <c:pt idx="11">
                  <c:v>25579.360000000001</c:v>
                </c:pt>
                <c:pt idx="12">
                  <c:v>25344.693333333333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B15-4AF3-A823-83252BA8CD5E}"/>
            </c:ext>
          </c:extLst>
        </c:ser>
        <c:ser>
          <c:idx val="3"/>
          <c:order val="6"/>
          <c:tx>
            <c:strRef>
              <c:f>'PZT_L 1st Sway Frequency'!$A$25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 1st Sway Frequency'!$B$25:$N$25</c:f>
              <c:numCache>
                <c:formatCode>General</c:formatCode>
                <c:ptCount val="13"/>
                <c:pt idx="0">
                  <c:v>26450</c:v>
                </c:pt>
                <c:pt idx="1">
                  <c:v>26450</c:v>
                </c:pt>
                <c:pt idx="2">
                  <c:v>26450</c:v>
                </c:pt>
                <c:pt idx="3">
                  <c:v>26450</c:v>
                </c:pt>
                <c:pt idx="4">
                  <c:v>26450</c:v>
                </c:pt>
                <c:pt idx="5">
                  <c:v>26450</c:v>
                </c:pt>
                <c:pt idx="6">
                  <c:v>26450</c:v>
                </c:pt>
                <c:pt idx="7">
                  <c:v>26450</c:v>
                </c:pt>
                <c:pt idx="8">
                  <c:v>26450</c:v>
                </c:pt>
                <c:pt idx="9">
                  <c:v>26450</c:v>
                </c:pt>
                <c:pt idx="10">
                  <c:v>26450</c:v>
                </c:pt>
                <c:pt idx="11">
                  <c:v>26450</c:v>
                </c:pt>
                <c:pt idx="12">
                  <c:v>26450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B15-4AF3-A823-83252BA8CD5E}"/>
            </c:ext>
          </c:extLst>
        </c:ser>
        <c:ser>
          <c:idx val="4"/>
          <c:order val="7"/>
          <c:tx>
            <c:strRef>
              <c:f>'PZT_L 1st Sway Frequency'!$A$26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 1st Sway Frequency'!$B$26:$N$26</c:f>
              <c:numCache>
                <c:formatCode>General</c:formatCode>
                <c:ptCount val="13"/>
                <c:pt idx="0">
                  <c:v>24220</c:v>
                </c:pt>
                <c:pt idx="1">
                  <c:v>24220</c:v>
                </c:pt>
                <c:pt idx="2">
                  <c:v>24220</c:v>
                </c:pt>
                <c:pt idx="3">
                  <c:v>24220</c:v>
                </c:pt>
                <c:pt idx="4">
                  <c:v>24220</c:v>
                </c:pt>
                <c:pt idx="5">
                  <c:v>24220</c:v>
                </c:pt>
                <c:pt idx="6">
                  <c:v>24220</c:v>
                </c:pt>
                <c:pt idx="7">
                  <c:v>24220</c:v>
                </c:pt>
                <c:pt idx="8">
                  <c:v>24220</c:v>
                </c:pt>
                <c:pt idx="9">
                  <c:v>24220</c:v>
                </c:pt>
                <c:pt idx="10">
                  <c:v>24220</c:v>
                </c:pt>
                <c:pt idx="11">
                  <c:v>24220</c:v>
                </c:pt>
                <c:pt idx="12">
                  <c:v>24220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B15-4AF3-A823-83252BA8CD5E}"/>
            </c:ext>
          </c:extLst>
        </c:ser>
        <c:ser>
          <c:idx val="2"/>
          <c:order val="8"/>
          <c:tx>
            <c:strRef>
              <c:f>'PZT_L 1st Sway Frequency'!$A$24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'PZT_L 1st Sway Frequency'!$B$24:$N$24</c:f>
              <c:numCache>
                <c:formatCode>General</c:formatCode>
                <c:ptCount val="13"/>
                <c:pt idx="0">
                  <c:v>25134</c:v>
                </c:pt>
                <c:pt idx="1">
                  <c:v>25134</c:v>
                </c:pt>
                <c:pt idx="2">
                  <c:v>25134</c:v>
                </c:pt>
                <c:pt idx="3">
                  <c:v>25134</c:v>
                </c:pt>
                <c:pt idx="4">
                  <c:v>25134</c:v>
                </c:pt>
                <c:pt idx="5">
                  <c:v>25134</c:v>
                </c:pt>
                <c:pt idx="6">
                  <c:v>25134</c:v>
                </c:pt>
                <c:pt idx="7">
                  <c:v>25134</c:v>
                </c:pt>
                <c:pt idx="8">
                  <c:v>25134</c:v>
                </c:pt>
                <c:pt idx="9">
                  <c:v>25134</c:v>
                </c:pt>
                <c:pt idx="10">
                  <c:v>25134</c:v>
                </c:pt>
                <c:pt idx="11">
                  <c:v>25134</c:v>
                </c:pt>
                <c:pt idx="12">
                  <c:v>25134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B15-4AF3-A823-83252BA8C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240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 1st Sway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'PZT_L 1st Sway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 1st Sway Frequency'!$B$10:$N$10</c:f>
              <c:numCache>
                <c:formatCode>0.000</c:formatCode>
                <c:ptCount val="13"/>
                <c:pt idx="0">
                  <c:v>145.25344264982502</c:v>
                </c:pt>
                <c:pt idx="1">
                  <c:v>143.39716689930606</c:v>
                </c:pt>
                <c:pt idx="2">
                  <c:v>130.26240756264465</c:v>
                </c:pt>
                <c:pt idx="3">
                  <c:v>168.87711191041569</c:v>
                </c:pt>
                <c:pt idx="4">
                  <c:v>166.11753213540894</c:v>
                </c:pt>
                <c:pt idx="5">
                  <c:v>171.11652423090189</c:v>
                </c:pt>
                <c:pt idx="6">
                  <c:v>172.13680923036824</c:v>
                </c:pt>
                <c:pt idx="7">
                  <c:v>186.85076723575384</c:v>
                </c:pt>
                <c:pt idx="8">
                  <c:v>258.39237807729705</c:v>
                </c:pt>
                <c:pt idx="9">
                  <c:v>248.3238288644495</c:v>
                </c:pt>
                <c:pt idx="10">
                  <c:v>228.6776718556529</c:v>
                </c:pt>
                <c:pt idx="11">
                  <c:v>232.23660282163632</c:v>
                </c:pt>
                <c:pt idx="12">
                  <c:v>220.09648262740069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CD-4C21-8EB5-2685C7F363B1}"/>
            </c:ext>
          </c:extLst>
        </c:ser>
        <c:ser>
          <c:idx val="1"/>
          <c:order val="1"/>
          <c:tx>
            <c:strRef>
              <c:f>'PZT_L 1st Sway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'PZT_L 1st Sway Frequency'!$B$20:$N$20</c:f>
              <c:numCache>
                <c:formatCode>0.000</c:formatCode>
                <c:ptCount val="13"/>
                <c:pt idx="0">
                  <c:v>199.24217697314066</c:v>
                </c:pt>
                <c:pt idx="1">
                  <c:v>248.13658010131851</c:v>
                </c:pt>
                <c:pt idx="2">
                  <c:v>141.21984767783619</c:v>
                </c:pt>
                <c:pt idx="3">
                  <c:v>279.52045187940712</c:v>
                </c:pt>
                <c:pt idx="4">
                  <c:v>311.48076012171595</c:v>
                </c:pt>
                <c:pt idx="5">
                  <c:v>104.80356779798093</c:v>
                </c:pt>
                <c:pt idx="6">
                  <c:v>130.87291107286967</c:v>
                </c:pt>
                <c:pt idx="7">
                  <c:v>140.85937328593221</c:v>
                </c:pt>
                <c:pt idx="8">
                  <c:v>151.29624915790833</c:v>
                </c:pt>
                <c:pt idx="9">
                  <c:v>155.19478319990134</c:v>
                </c:pt>
                <c:pt idx="10">
                  <c:v>153.55407776029949</c:v>
                </c:pt>
                <c:pt idx="11">
                  <c:v>149.0811397807353</c:v>
                </c:pt>
                <c:pt idx="12">
                  <c:v>168.66508598528964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CD-4C21-8EB5-2685C7F363B1}"/>
            </c:ext>
          </c:extLst>
        </c:ser>
        <c:ser>
          <c:idx val="5"/>
          <c:order val="2"/>
          <c:tx>
            <c:strRef>
              <c:f>'PZT_L 1st Sway Frequency'!$P$7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8FCD-4C21-8EB5-2685C7F363B1}"/>
              </c:ext>
            </c:extLst>
          </c:dPt>
          <c:val>
            <c:numRef>
              <c:f>'PZT_L 1st Sway Frequency'!$Q$10:$AC$10</c:f>
              <c:numCache>
                <c:formatCode>0.000</c:formatCode>
                <c:ptCount val="13"/>
                <c:pt idx="4">
                  <c:v>148.11057100334813</c:v>
                </c:pt>
                <c:pt idx="5">
                  <c:v>178.397723918103</c:v>
                </c:pt>
                <c:pt idx="6">
                  <c:v>148.56358390109762</c:v>
                </c:pt>
                <c:pt idx="9">
                  <c:v>157.76456401124329</c:v>
                </c:pt>
                <c:pt idx="10">
                  <c:v>137.3395966329908</c:v>
                </c:pt>
                <c:pt idx="11">
                  <c:v>175.87411228144543</c:v>
                </c:pt>
                <c:pt idx="12">
                  <c:v>137.26067526051648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CD-4C21-8EB5-2685C7F363B1}"/>
            </c:ext>
          </c:extLst>
        </c:ser>
        <c:ser>
          <c:idx val="6"/>
          <c:order val="3"/>
          <c:tx>
            <c:strRef>
              <c:f>'PZT_L 1st Sway Frequency'!$P$17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'PZT_L 1st Sway Frequency'!$Q$20:$AC$20</c:f>
              <c:numCache>
                <c:formatCode>0.000</c:formatCode>
                <c:ptCount val="13"/>
                <c:pt idx="4">
                  <c:v>154.87042186152766</c:v>
                </c:pt>
                <c:pt idx="5">
                  <c:v>167.55673405309543</c:v>
                </c:pt>
                <c:pt idx="6">
                  <c:v>118.79265649902452</c:v>
                </c:pt>
                <c:pt idx="8">
                  <c:v>137.34023168943003</c:v>
                </c:pt>
                <c:pt idx="9">
                  <c:v>132.04349905597886</c:v>
                </c:pt>
                <c:pt idx="10">
                  <c:v>152.49331044255595</c:v>
                </c:pt>
                <c:pt idx="11">
                  <c:v>166.79123616475223</c:v>
                </c:pt>
                <c:pt idx="12">
                  <c:v>189.76428052234209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FCD-4C21-8EB5-2685C7F363B1}"/>
            </c:ext>
          </c:extLst>
        </c:ser>
        <c:ser>
          <c:idx val="7"/>
          <c:order val="4"/>
          <c:tx>
            <c:strRef>
              <c:f>'PZT_L 1st Sway Frequency'!$AE$7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'PZT_L 1st Sway Frequency'!$AF$10:$AR$10</c:f>
              <c:numCache>
                <c:formatCode>0.000</c:formatCode>
                <c:ptCount val="13"/>
                <c:pt idx="0">
                  <c:v>153.50026792241201</c:v>
                </c:pt>
                <c:pt idx="1">
                  <c:v>163.10099327329073</c:v>
                </c:pt>
                <c:pt idx="2">
                  <c:v>146.99968624150878</c:v>
                </c:pt>
                <c:pt idx="3">
                  <c:v>240.59078800470994</c:v>
                </c:pt>
                <c:pt idx="4">
                  <c:v>135.52032390785669</c:v>
                </c:pt>
                <c:pt idx="5">
                  <c:v>115.3713212724543</c:v>
                </c:pt>
                <c:pt idx="6">
                  <c:v>177.17236223061241</c:v>
                </c:pt>
                <c:pt idx="7">
                  <c:v>184.93109582782881</c:v>
                </c:pt>
                <c:pt idx="8">
                  <c:v>199.17485461428765</c:v>
                </c:pt>
                <c:pt idx="9">
                  <c:v>181.20935214284435</c:v>
                </c:pt>
                <c:pt idx="10">
                  <c:v>188.45821709821175</c:v>
                </c:pt>
                <c:pt idx="11">
                  <c:v>160.31322875274927</c:v>
                </c:pt>
                <c:pt idx="12">
                  <c:v>216.98938899565781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FCD-4C21-8EB5-2685C7F363B1}"/>
            </c:ext>
          </c:extLst>
        </c:ser>
        <c:ser>
          <c:idx val="8"/>
          <c:order val="5"/>
          <c:tx>
            <c:strRef>
              <c:f>'PZT_L 1st Sway Frequency'!$AE$17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'PZT_L 1st Sway Frequency'!$AF$20:$AR$20</c:f>
              <c:numCache>
                <c:formatCode>0.000</c:formatCode>
                <c:ptCount val="13"/>
                <c:pt idx="0">
                  <c:v>138.73876736377699</c:v>
                </c:pt>
                <c:pt idx="1">
                  <c:v>154.69285741326308</c:v>
                </c:pt>
                <c:pt idx="2">
                  <c:v>165.92522335930545</c:v>
                </c:pt>
                <c:pt idx="3">
                  <c:v>178.30685790016511</c:v>
                </c:pt>
                <c:pt idx="4">
                  <c:v>238.81401930750502</c:v>
                </c:pt>
                <c:pt idx="5">
                  <c:v>145.08480278788682</c:v>
                </c:pt>
                <c:pt idx="6">
                  <c:v>137.73052543061343</c:v>
                </c:pt>
                <c:pt idx="7">
                  <c:v>148.1176187545129</c:v>
                </c:pt>
                <c:pt idx="8">
                  <c:v>163.00360228833696</c:v>
                </c:pt>
                <c:pt idx="9">
                  <c:v>169.6224118387199</c:v>
                </c:pt>
                <c:pt idx="10">
                  <c:v>191.92599174240655</c:v>
                </c:pt>
                <c:pt idx="11">
                  <c:v>140.21302711578886</c:v>
                </c:pt>
                <c:pt idx="12">
                  <c:v>139.94960225442281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FCD-4C21-8EB5-2685C7F36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8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 1st Sway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'PZT_L 1st Sway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 1st Sway Frequency'!$B$13:$N$13</c:f>
              <c:numCache>
                <c:formatCode>0.00</c:formatCode>
                <c:ptCount val="13"/>
                <c:pt idx="0">
                  <c:v>2.0234364552698971</c:v>
                </c:pt>
                <c:pt idx="1">
                  <c:v>2.4165981854904404</c:v>
                </c:pt>
                <c:pt idx="2">
                  <c:v>2.5573288238481693</c:v>
                </c:pt>
                <c:pt idx="3">
                  <c:v>1.6072354878990607</c:v>
                </c:pt>
                <c:pt idx="4">
                  <c:v>1.6649339120823914</c:v>
                </c:pt>
                <c:pt idx="5">
                  <c:v>1.48904380301798</c:v>
                </c:pt>
                <c:pt idx="6">
                  <c:v>1.5491890721131689</c:v>
                </c:pt>
                <c:pt idx="7">
                  <c:v>1.3220371506545834</c:v>
                </c:pt>
                <c:pt idx="8">
                  <c:v>1.0583012228602449</c:v>
                </c:pt>
                <c:pt idx="9">
                  <c:v>1.3068009035037322</c:v>
                </c:pt>
                <c:pt idx="10">
                  <c:v>1.5493025891681551</c:v>
                </c:pt>
                <c:pt idx="11">
                  <c:v>1.5009050043364032</c:v>
                </c:pt>
                <c:pt idx="12">
                  <c:v>1.5861442115626985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EA-4CEC-B37C-279E90AD7DF5}"/>
            </c:ext>
          </c:extLst>
        </c:ser>
        <c:ser>
          <c:idx val="1"/>
          <c:order val="1"/>
          <c:tx>
            <c:strRef>
              <c:f>'PZT_L 1st Sway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'PZT_L 1st Sway Frequency'!$B$23:$N$23</c:f>
              <c:numCache>
                <c:formatCode>0.00</c:formatCode>
                <c:ptCount val="13"/>
                <c:pt idx="0">
                  <c:v>1.682476105776501</c:v>
                </c:pt>
                <c:pt idx="1">
                  <c:v>1.4689298850915427</c:v>
                </c:pt>
                <c:pt idx="2">
                  <c:v>1.5906303194789979</c:v>
                </c:pt>
                <c:pt idx="3">
                  <c:v>1.2220930443664832</c:v>
                </c:pt>
                <c:pt idx="4">
                  <c:v>1.0083325543236137</c:v>
                </c:pt>
                <c:pt idx="5">
                  <c:v>2.3747745779475564</c:v>
                </c:pt>
                <c:pt idx="6">
                  <c:v>1.8632781190537637</c:v>
                </c:pt>
                <c:pt idx="7">
                  <c:v>1.7266077735217251</c:v>
                </c:pt>
                <c:pt idx="8">
                  <c:v>1.777030965106817</c:v>
                </c:pt>
                <c:pt idx="9">
                  <c:v>1.5692585518615227</c:v>
                </c:pt>
                <c:pt idx="10">
                  <c:v>1.8283075911520341</c:v>
                </c:pt>
                <c:pt idx="11">
                  <c:v>1.9050454646648014</c:v>
                </c:pt>
                <c:pt idx="12">
                  <c:v>2.0339057540267027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EA-4CEC-B37C-279E90AD7DF5}"/>
            </c:ext>
          </c:extLst>
        </c:ser>
        <c:ser>
          <c:idx val="5"/>
          <c:order val="2"/>
          <c:tx>
            <c:strRef>
              <c:f>'PZT_L 1st Sway Frequency'!$P$7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D9EA-4CEC-B37C-279E90AD7DF5}"/>
              </c:ext>
            </c:extLst>
          </c:dPt>
          <c:val>
            <c:numRef>
              <c:f>'PZT_L 1st Sway Frequency'!$Q$13:$AC$13</c:f>
              <c:numCache>
                <c:formatCode>0.00</c:formatCode>
                <c:ptCount val="13"/>
                <c:pt idx="4">
                  <c:v>2.1644490032418484</c:v>
                </c:pt>
                <c:pt idx="5">
                  <c:v>1.5992026769244441</c:v>
                </c:pt>
                <c:pt idx="6">
                  <c:v>2.3679060921067068</c:v>
                </c:pt>
                <c:pt idx="9">
                  <c:v>2.3137148985890654</c:v>
                </c:pt>
                <c:pt idx="10">
                  <c:v>2.6174950494893272</c:v>
                </c:pt>
                <c:pt idx="11">
                  <c:v>1.9893016779341934</c:v>
                </c:pt>
                <c:pt idx="12">
                  <c:v>2.5706804418937117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EA-4CEC-B37C-279E90AD7DF5}"/>
            </c:ext>
          </c:extLst>
        </c:ser>
        <c:ser>
          <c:idx val="6"/>
          <c:order val="3"/>
          <c:tx>
            <c:strRef>
              <c:f>'PZT_L 1st Sway Frequency'!$P$17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'PZT_L 1st Sway Frequency'!$Q$23:$AC$23</c:f>
              <c:numCache>
                <c:formatCode>0.00</c:formatCode>
                <c:ptCount val="13"/>
                <c:pt idx="4">
                  <c:v>1.813300843964631</c:v>
                </c:pt>
                <c:pt idx="5">
                  <c:v>1.7411436939606757</c:v>
                </c:pt>
                <c:pt idx="6">
                  <c:v>2.4621798813909921</c:v>
                </c:pt>
                <c:pt idx="8">
                  <c:v>1.9096128165833797</c:v>
                </c:pt>
                <c:pt idx="9">
                  <c:v>2.1872702320041837</c:v>
                </c:pt>
                <c:pt idx="10">
                  <c:v>1.9758680940969404</c:v>
                </c:pt>
                <c:pt idx="11">
                  <c:v>1.7397102373293187</c:v>
                </c:pt>
                <c:pt idx="12">
                  <c:v>1.7069598088132421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9EA-4CEC-B37C-279E90AD7DF5}"/>
            </c:ext>
          </c:extLst>
        </c:ser>
        <c:ser>
          <c:idx val="7"/>
          <c:order val="4"/>
          <c:tx>
            <c:strRef>
              <c:f>'PZT_L 1st Sway Frequency'!$AE$7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'PZT_L 1st Sway Frequency'!$AF$13:$AR$13</c:f>
              <c:numCache>
                <c:formatCode>0.00</c:formatCode>
                <c:ptCount val="13"/>
                <c:pt idx="0">
                  <c:v>1.8424578771467088</c:v>
                </c:pt>
                <c:pt idx="1">
                  <c:v>1.291113033437929</c:v>
                </c:pt>
                <c:pt idx="2">
                  <c:v>1.6361032653602643</c:v>
                </c:pt>
                <c:pt idx="3">
                  <c:v>1.1122620372096752</c:v>
                </c:pt>
                <c:pt idx="4">
                  <c:v>1.4407023154489771</c:v>
                </c:pt>
                <c:pt idx="5">
                  <c:v>1.4538563958821633</c:v>
                </c:pt>
                <c:pt idx="6">
                  <c:v>1.237464137657486</c:v>
                </c:pt>
                <c:pt idx="7">
                  <c:v>1.1182543372399181</c:v>
                </c:pt>
                <c:pt idx="8">
                  <c:v>1.1487075074648454</c:v>
                </c:pt>
                <c:pt idx="9">
                  <c:v>1.2536232334696553</c:v>
                </c:pt>
                <c:pt idx="10">
                  <c:v>1.3203280307857037</c:v>
                </c:pt>
                <c:pt idx="11">
                  <c:v>1.6854966337441004</c:v>
                </c:pt>
                <c:pt idx="12">
                  <c:v>1.6246570164792133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9EA-4CEC-B37C-279E90AD7DF5}"/>
            </c:ext>
          </c:extLst>
        </c:ser>
        <c:ser>
          <c:idx val="8"/>
          <c:order val="5"/>
          <c:tx>
            <c:strRef>
              <c:f>'PZT_L 1st Sway Frequency'!$AE$17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'PZT_L 1st Sway Frequency'!$AF$23:$AR$23</c:f>
              <c:numCache>
                <c:formatCode>0.00</c:formatCode>
                <c:ptCount val="13"/>
                <c:pt idx="0">
                  <c:v>2.6611163340665027</c:v>
                </c:pt>
                <c:pt idx="1">
                  <c:v>2.1212708849821778</c:v>
                </c:pt>
                <c:pt idx="2">
                  <c:v>2.0884909859842504</c:v>
                </c:pt>
                <c:pt idx="3">
                  <c:v>1.6813491189398337</c:v>
                </c:pt>
                <c:pt idx="4">
                  <c:v>1.1658404662606754</c:v>
                </c:pt>
                <c:pt idx="5">
                  <c:v>1.7709183070605141</c:v>
                </c:pt>
                <c:pt idx="6">
                  <c:v>1.8318063579958954</c:v>
                </c:pt>
                <c:pt idx="7">
                  <c:v>1.7850678550146784</c:v>
                </c:pt>
                <c:pt idx="8">
                  <c:v>1.7289324791958109</c:v>
                </c:pt>
                <c:pt idx="9">
                  <c:v>1.5888747778570578</c:v>
                </c:pt>
                <c:pt idx="10">
                  <c:v>1.5773209565862083</c:v>
                </c:pt>
                <c:pt idx="11">
                  <c:v>2.0698029227603296</c:v>
                </c:pt>
                <c:pt idx="12">
                  <c:v>2.6326302441771472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9EA-4CEC-B37C-279E90AD7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8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 1st Sway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'PZT_L 1st Sway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 1st Sway Gain'!$B$9:$N$9</c:f>
              <c:numCache>
                <c:formatCode>0.000</c:formatCode>
                <c:ptCount val="13"/>
                <c:pt idx="0">
                  <c:v>12.70142424242424</c:v>
                </c:pt>
                <c:pt idx="1">
                  <c:v>13.293010000000006</c:v>
                </c:pt>
                <c:pt idx="2">
                  <c:v>13.024157142857142</c:v>
                </c:pt>
                <c:pt idx="3">
                  <c:v>12.49923448275862</c:v>
                </c:pt>
                <c:pt idx="4">
                  <c:v>12.610234482758623</c:v>
                </c:pt>
                <c:pt idx="5">
                  <c:v>12.581373333333334</c:v>
                </c:pt>
                <c:pt idx="6">
                  <c:v>12.511055072463776</c:v>
                </c:pt>
                <c:pt idx="7">
                  <c:v>12.264561290322582</c:v>
                </c:pt>
                <c:pt idx="8">
                  <c:v>12.895836363636366</c:v>
                </c:pt>
                <c:pt idx="9">
                  <c:v>13.224576470588243</c:v>
                </c:pt>
                <c:pt idx="10">
                  <c:v>13.142824242424236</c:v>
                </c:pt>
                <c:pt idx="11">
                  <c:v>13.198961904761902</c:v>
                </c:pt>
                <c:pt idx="12">
                  <c:v>12.90592857142858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58-444A-843A-0A57E043EF32}"/>
            </c:ext>
          </c:extLst>
        </c:ser>
        <c:ser>
          <c:idx val="1"/>
          <c:order val="1"/>
          <c:tx>
            <c:strRef>
              <c:f>'PZT_L 1st Sway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'PZT_L 1st Sway Gain'!$B$19:$N$19</c:f>
              <c:numCache>
                <c:formatCode>0.000</c:formatCode>
                <c:ptCount val="13"/>
                <c:pt idx="0">
                  <c:v>12.661187878787876</c:v>
                </c:pt>
                <c:pt idx="1">
                  <c:v>13.016957142857148</c:v>
                </c:pt>
                <c:pt idx="2">
                  <c:v>11.499514285714287</c:v>
                </c:pt>
                <c:pt idx="3">
                  <c:v>12.348825000000001</c:v>
                </c:pt>
                <c:pt idx="4">
                  <c:v>12.314292857142856</c:v>
                </c:pt>
                <c:pt idx="5">
                  <c:v>11.375954545454549</c:v>
                </c:pt>
                <c:pt idx="6">
                  <c:v>11.910615789473679</c:v>
                </c:pt>
                <c:pt idx="7">
                  <c:v>12.117380000000002</c:v>
                </c:pt>
                <c:pt idx="8">
                  <c:v>12.278133333333328</c:v>
                </c:pt>
                <c:pt idx="9">
                  <c:v>12.632716666666671</c:v>
                </c:pt>
                <c:pt idx="10">
                  <c:v>12.808774193548386</c:v>
                </c:pt>
                <c:pt idx="11">
                  <c:v>12.987304761904765</c:v>
                </c:pt>
                <c:pt idx="12">
                  <c:v>12.73237333333334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58-444A-843A-0A57E043EF32}"/>
            </c:ext>
          </c:extLst>
        </c:ser>
        <c:ser>
          <c:idx val="5"/>
          <c:order val="2"/>
          <c:tx>
            <c:strRef>
              <c:f>'PZT_L 1st Sway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6558-444A-843A-0A57E043EF32}"/>
              </c:ext>
            </c:extLst>
          </c:dPt>
          <c:val>
            <c:numRef>
              <c:f>'PZT_L 1st Sway Gain'!$Q$9:$AC$9</c:f>
              <c:numCache>
                <c:formatCode>0.000</c:formatCode>
                <c:ptCount val="13"/>
                <c:pt idx="4">
                  <c:v>12.777066666666666</c:v>
                </c:pt>
                <c:pt idx="5">
                  <c:v>12.095152941176467</c:v>
                </c:pt>
                <c:pt idx="6">
                  <c:v>12.909676923076919</c:v>
                </c:pt>
                <c:pt idx="9">
                  <c:v>13.678893333333333</c:v>
                </c:pt>
                <c:pt idx="10">
                  <c:v>13.395628571428574</c:v>
                </c:pt>
                <c:pt idx="11">
                  <c:v>13.447955555555559</c:v>
                </c:pt>
                <c:pt idx="12">
                  <c:v>13.453786666666668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58-444A-843A-0A57E043EF32}"/>
            </c:ext>
          </c:extLst>
        </c:ser>
        <c:ser>
          <c:idx val="6"/>
          <c:order val="3"/>
          <c:tx>
            <c:strRef>
              <c:f>'PZT_L 1st Sway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'PZT_L 1st Sway Gain'!$Q$19:$AC$19</c:f>
              <c:numCache>
                <c:formatCode>0.000</c:formatCode>
                <c:ptCount val="13"/>
                <c:pt idx="4">
                  <c:v>11.525186666666665</c:v>
                </c:pt>
                <c:pt idx="5">
                  <c:v>11.388084210526316</c:v>
                </c:pt>
                <c:pt idx="6">
                  <c:v>10.735600000000002</c:v>
                </c:pt>
                <c:pt idx="8">
                  <c:v>12.461650000000002</c:v>
                </c:pt>
                <c:pt idx="9">
                  <c:v>12.475455555555556</c:v>
                </c:pt>
                <c:pt idx="10">
                  <c:v>13.001679999999997</c:v>
                </c:pt>
                <c:pt idx="11">
                  <c:v>12.377568421052633</c:v>
                </c:pt>
                <c:pt idx="12">
                  <c:v>12.488546666666668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58-444A-843A-0A57E043EF32}"/>
            </c:ext>
          </c:extLst>
        </c:ser>
        <c:ser>
          <c:idx val="7"/>
          <c:order val="4"/>
          <c:tx>
            <c:strRef>
              <c:f>'PZT_L 1st Sway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'PZT_L 1st Sway Gain'!$AF$9:$AR$9</c:f>
              <c:numCache>
                <c:formatCode>0.000</c:formatCode>
                <c:ptCount val="13"/>
                <c:pt idx="0">
                  <c:v>11.98402666666666</c:v>
                </c:pt>
                <c:pt idx="1">
                  <c:v>11.226345454545454</c:v>
                </c:pt>
                <c:pt idx="2">
                  <c:v>11.662779999999998</c:v>
                </c:pt>
                <c:pt idx="3">
                  <c:v>11.939503225806449</c:v>
                </c:pt>
                <c:pt idx="4">
                  <c:v>10.694449999999996</c:v>
                </c:pt>
                <c:pt idx="5">
                  <c:v>11.032699999999998</c:v>
                </c:pt>
                <c:pt idx="6">
                  <c:v>11.426708333333329</c:v>
                </c:pt>
                <c:pt idx="7">
                  <c:v>11.102639999999999</c:v>
                </c:pt>
                <c:pt idx="8">
                  <c:v>11.083714285714285</c:v>
                </c:pt>
                <c:pt idx="9">
                  <c:v>11.24248571428571</c:v>
                </c:pt>
                <c:pt idx="10">
                  <c:v>11.629179999999998</c:v>
                </c:pt>
                <c:pt idx="11">
                  <c:v>11.431155555555559</c:v>
                </c:pt>
                <c:pt idx="12">
                  <c:v>12.270912499999994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558-444A-843A-0A57E043EF32}"/>
            </c:ext>
          </c:extLst>
        </c:ser>
        <c:ser>
          <c:idx val="8"/>
          <c:order val="5"/>
          <c:tx>
            <c:strRef>
              <c:f>'PZT_L 1st Sway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'PZT_L 1st Sway Gain'!$AF$19:$AR$19</c:f>
              <c:numCache>
                <c:formatCode>0.000</c:formatCode>
                <c:ptCount val="13"/>
                <c:pt idx="0">
                  <c:v>14.054387500000001</c:v>
                </c:pt>
                <c:pt idx="1">
                  <c:v>13.899381818181816</c:v>
                </c:pt>
                <c:pt idx="2">
                  <c:v>13.403625000000009</c:v>
                </c:pt>
                <c:pt idx="3">
                  <c:v>13.448999999999996</c:v>
                </c:pt>
                <c:pt idx="4">
                  <c:v>12.692400000000001</c:v>
                </c:pt>
                <c:pt idx="5">
                  <c:v>11.912230769230769</c:v>
                </c:pt>
                <c:pt idx="6">
                  <c:v>12.052226086956523</c:v>
                </c:pt>
                <c:pt idx="7">
                  <c:v>11.913514285714289</c:v>
                </c:pt>
                <c:pt idx="8">
                  <c:v>11.836923809523812</c:v>
                </c:pt>
                <c:pt idx="9">
                  <c:v>12.191442105263157</c:v>
                </c:pt>
                <c:pt idx="10">
                  <c:v>12.450533333333334</c:v>
                </c:pt>
                <c:pt idx="11">
                  <c:v>12.668693333333334</c:v>
                </c:pt>
                <c:pt idx="12">
                  <c:v>13.057826666666665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558-444A-843A-0A57E043EF32}"/>
            </c:ext>
          </c:extLst>
        </c:ser>
        <c:ser>
          <c:idx val="3"/>
          <c:order val="6"/>
          <c:tx>
            <c:strRef>
              <c:f>'PZT_L 1st Sway Gain'!$A$25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 1st Sway Gain'!$B$25:$N$25</c:f>
              <c:numCache>
                <c:formatCode>General</c:formatCode>
                <c:ptCount val="13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558-444A-843A-0A57E043EF32}"/>
            </c:ext>
          </c:extLst>
        </c:ser>
        <c:ser>
          <c:idx val="4"/>
          <c:order val="7"/>
          <c:tx>
            <c:strRef>
              <c:f>'PZT_L 1st Sway Gain'!$A$26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 1st Sway Gain'!$B$26:$N$26</c:f>
              <c:numCache>
                <c:formatCode>General</c:formatCode>
                <c:ptCount val="1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558-444A-843A-0A57E043EF32}"/>
            </c:ext>
          </c:extLst>
        </c:ser>
        <c:ser>
          <c:idx val="2"/>
          <c:order val="8"/>
          <c:tx>
            <c:strRef>
              <c:f>'PZT_L 1st Sway Gain'!$A$24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'PZT_L 1st Sway Gain'!$B$24:$N$24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558-444A-843A-0A57E043E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 1st Sway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'PZT_L 1st Sway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 1st Sway Gain'!$B$10:$N$10</c:f>
              <c:numCache>
                <c:formatCode>0.000</c:formatCode>
                <c:ptCount val="13"/>
                <c:pt idx="0">
                  <c:v>1.0073119878528876</c:v>
                </c:pt>
                <c:pt idx="1">
                  <c:v>0.89933140704468284</c:v>
                </c:pt>
                <c:pt idx="2">
                  <c:v>1.0529311831252388</c:v>
                </c:pt>
                <c:pt idx="3">
                  <c:v>1.0781162327424081</c:v>
                </c:pt>
                <c:pt idx="4">
                  <c:v>1.273816733143313</c:v>
                </c:pt>
                <c:pt idx="5">
                  <c:v>1.0057404126600751</c:v>
                </c:pt>
                <c:pt idx="6">
                  <c:v>1.1482562917280665</c:v>
                </c:pt>
                <c:pt idx="7">
                  <c:v>1.1295484621573175</c:v>
                </c:pt>
                <c:pt idx="8">
                  <c:v>1.4080876917216127</c:v>
                </c:pt>
                <c:pt idx="9">
                  <c:v>1.2337862049168371</c:v>
                </c:pt>
                <c:pt idx="10">
                  <c:v>1.2042216844345477</c:v>
                </c:pt>
                <c:pt idx="11">
                  <c:v>1.1793796351898995</c:v>
                </c:pt>
                <c:pt idx="12">
                  <c:v>1.1013991340178226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B2-43E0-ABCD-E97F41BA790C}"/>
            </c:ext>
          </c:extLst>
        </c:ser>
        <c:ser>
          <c:idx val="1"/>
          <c:order val="1"/>
          <c:tx>
            <c:strRef>
              <c:f>'PZT_L 1st Sway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'PZT_L 1st Sway Gain'!$B$20:$N$20</c:f>
              <c:numCache>
                <c:formatCode>0.000</c:formatCode>
                <c:ptCount val="13"/>
                <c:pt idx="0">
                  <c:v>0.90198224516000758</c:v>
                </c:pt>
                <c:pt idx="1">
                  <c:v>1.2170426112402608</c:v>
                </c:pt>
                <c:pt idx="2">
                  <c:v>0.96075614741198301</c:v>
                </c:pt>
                <c:pt idx="3">
                  <c:v>1.2144498485286228</c:v>
                </c:pt>
                <c:pt idx="4">
                  <c:v>1.6600266856502317</c:v>
                </c:pt>
                <c:pt idx="5">
                  <c:v>0.93188086794577429</c:v>
                </c:pt>
                <c:pt idx="6">
                  <c:v>1.0618607580990282</c:v>
                </c:pt>
                <c:pt idx="7">
                  <c:v>0.85743732954307483</c:v>
                </c:pt>
                <c:pt idx="8">
                  <c:v>1.0006487239428838</c:v>
                </c:pt>
                <c:pt idx="9">
                  <c:v>0.93905357249263077</c:v>
                </c:pt>
                <c:pt idx="10">
                  <c:v>1.130149407134555</c:v>
                </c:pt>
                <c:pt idx="11">
                  <c:v>0.99275752084410218</c:v>
                </c:pt>
                <c:pt idx="12">
                  <c:v>1.402319729871611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B2-43E0-ABCD-E97F41BA790C}"/>
            </c:ext>
          </c:extLst>
        </c:ser>
        <c:ser>
          <c:idx val="5"/>
          <c:order val="2"/>
          <c:tx>
            <c:strRef>
              <c:f>'PZT_L 1st Sway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88B2-43E0-ABCD-E97F41BA790C}"/>
              </c:ext>
            </c:extLst>
          </c:dPt>
          <c:val>
            <c:numRef>
              <c:f>'PZT_L 1st Sway Gain'!$Q$10:$AC$10</c:f>
              <c:numCache>
                <c:formatCode>0.000</c:formatCode>
                <c:ptCount val="13"/>
                <c:pt idx="4">
                  <c:v>1.411250003277718</c:v>
                </c:pt>
                <c:pt idx="5">
                  <c:v>1.1822687482113359</c:v>
                </c:pt>
                <c:pt idx="6">
                  <c:v>0.96959734084071469</c:v>
                </c:pt>
                <c:pt idx="9">
                  <c:v>1.2483125861709452</c:v>
                </c:pt>
                <c:pt idx="10">
                  <c:v>0.89928140670604584</c:v>
                </c:pt>
                <c:pt idx="11">
                  <c:v>1.11398856136696</c:v>
                </c:pt>
                <c:pt idx="12">
                  <c:v>1.246617047044513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B2-43E0-ABCD-E97F41BA790C}"/>
            </c:ext>
          </c:extLst>
        </c:ser>
        <c:ser>
          <c:idx val="6"/>
          <c:order val="3"/>
          <c:tx>
            <c:strRef>
              <c:f>'PZT_L 1st Sway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'PZT_L 1st Sway Gain'!$Q$20:$AC$20</c:f>
              <c:numCache>
                <c:formatCode>0.000</c:formatCode>
                <c:ptCount val="13"/>
                <c:pt idx="4">
                  <c:v>1.4337250451970245</c:v>
                </c:pt>
                <c:pt idx="5">
                  <c:v>1.2369690880325226</c:v>
                </c:pt>
                <c:pt idx="6">
                  <c:v>1.252191210866529</c:v>
                </c:pt>
                <c:pt idx="8">
                  <c:v>1.1260949787943388</c:v>
                </c:pt>
                <c:pt idx="9">
                  <c:v>1.0598015943330201</c:v>
                </c:pt>
                <c:pt idx="10">
                  <c:v>1.083141553974339</c:v>
                </c:pt>
                <c:pt idx="11">
                  <c:v>1.2568301113433638</c:v>
                </c:pt>
                <c:pt idx="12">
                  <c:v>1.1260942101307909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B2-43E0-ABCD-E97F41BA790C}"/>
            </c:ext>
          </c:extLst>
        </c:ser>
        <c:ser>
          <c:idx val="7"/>
          <c:order val="4"/>
          <c:tx>
            <c:strRef>
              <c:f>'PZT_L 1st Sway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'PZT_L 1st Sway Gain'!$AF$10:$AR$10</c:f>
              <c:numCache>
                <c:formatCode>0.000</c:formatCode>
                <c:ptCount val="13"/>
                <c:pt idx="0">
                  <c:v>0.99413031357079185</c:v>
                </c:pt>
                <c:pt idx="1">
                  <c:v>0.76210082977744786</c:v>
                </c:pt>
                <c:pt idx="2">
                  <c:v>1.1221343055052888</c:v>
                </c:pt>
                <c:pt idx="3">
                  <c:v>1.4898501597027165</c:v>
                </c:pt>
                <c:pt idx="4">
                  <c:v>0.77241804842029915</c:v>
                </c:pt>
                <c:pt idx="5">
                  <c:v>1.1469516273335409</c:v>
                </c:pt>
                <c:pt idx="6">
                  <c:v>1.3023427848849338</c:v>
                </c:pt>
                <c:pt idx="7">
                  <c:v>1.2239774701141179</c:v>
                </c:pt>
                <c:pt idx="8">
                  <c:v>1.1882291665321916</c:v>
                </c:pt>
                <c:pt idx="9">
                  <c:v>1.2627772438488738</c:v>
                </c:pt>
                <c:pt idx="10">
                  <c:v>1.1781172231270416</c:v>
                </c:pt>
                <c:pt idx="11">
                  <c:v>1.1033192061715731</c:v>
                </c:pt>
                <c:pt idx="12">
                  <c:v>1.3355102205558091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B2-43E0-ABCD-E97F41BA790C}"/>
            </c:ext>
          </c:extLst>
        </c:ser>
        <c:ser>
          <c:idx val="8"/>
          <c:order val="5"/>
          <c:tx>
            <c:strRef>
              <c:f>'PZT_L 1st Sway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'PZT_L 1st Sway Gain'!$AF$20:$AR$20</c:f>
              <c:numCache>
                <c:formatCode>0.000</c:formatCode>
                <c:ptCount val="13"/>
                <c:pt idx="0">
                  <c:v>0.99237127461309327</c:v>
                </c:pt>
                <c:pt idx="1">
                  <c:v>0.83899751668084988</c:v>
                </c:pt>
                <c:pt idx="2">
                  <c:v>1.1099617552426142</c:v>
                </c:pt>
                <c:pt idx="3">
                  <c:v>0.97856547095857682</c:v>
                </c:pt>
                <c:pt idx="4">
                  <c:v>1.3505861250432833</c:v>
                </c:pt>
                <c:pt idx="5">
                  <c:v>1.0058467634478236</c:v>
                </c:pt>
                <c:pt idx="6">
                  <c:v>1.154905054659652</c:v>
                </c:pt>
                <c:pt idx="7">
                  <c:v>1.123825399596605</c:v>
                </c:pt>
                <c:pt idx="8">
                  <c:v>1.0694962481974515</c:v>
                </c:pt>
                <c:pt idx="9">
                  <c:v>1.0330024995931681</c:v>
                </c:pt>
                <c:pt idx="10">
                  <c:v>1.166720806980591</c:v>
                </c:pt>
                <c:pt idx="11">
                  <c:v>0.95472111356389544</c:v>
                </c:pt>
                <c:pt idx="12">
                  <c:v>1.1415355989208587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B2-43E0-ABCD-E97F41BA7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3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 1st Sway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'PZT_L 1st Sway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 1st Sway Gain'!$B$13:$N$13</c:f>
              <c:numCache>
                <c:formatCode>0.00</c:formatCode>
                <c:ptCount val="13"/>
                <c:pt idx="0">
                  <c:v>1.8866793708329228</c:v>
                </c:pt>
                <c:pt idx="1">
                  <c:v>2.3324771975808249</c:v>
                </c:pt>
                <c:pt idx="2">
                  <c:v>1.9071069535543774</c:v>
                </c:pt>
                <c:pt idx="3">
                  <c:v>1.7002602365579198</c:v>
                </c:pt>
                <c:pt idx="4">
                  <c:v>1.468090434253343</c:v>
                </c:pt>
                <c:pt idx="5">
                  <c:v>1.8498389389137377</c:v>
                </c:pt>
                <c:pt idx="6">
                  <c:v>1.5998330431295156</c:v>
                </c:pt>
                <c:pt idx="7">
                  <c:v>1.5535887323411308</c:v>
                </c:pt>
                <c:pt idx="8">
                  <c:v>1.3957076675217015</c:v>
                </c:pt>
                <c:pt idx="9">
                  <c:v>1.6817004560926092</c:v>
                </c:pt>
                <c:pt idx="10">
                  <c:v>1.7003580879458671</c:v>
                </c:pt>
                <c:pt idx="11">
                  <c:v>1.7520402873396421</c:v>
                </c:pt>
                <c:pt idx="12">
                  <c:v>1.7874018567287195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E9-4353-9515-B8C3EECCB38D}"/>
            </c:ext>
          </c:extLst>
        </c:ser>
        <c:ser>
          <c:idx val="1"/>
          <c:order val="1"/>
          <c:tx>
            <c:strRef>
              <c:f>'PZT_L 1st Sway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'PZT_L 1st Sway Gain'!$B$23:$N$23</c:f>
              <c:numCache>
                <c:formatCode>0.00</c:formatCode>
                <c:ptCount val="13"/>
                <c:pt idx="0">
                  <c:v>2.0921283499631071</c:v>
                </c:pt>
                <c:pt idx="1">
                  <c:v>1.6479721929443927</c:v>
                </c:pt>
                <c:pt idx="2">
                  <c:v>1.5611017418709769</c:v>
                </c:pt>
                <c:pt idx="3">
                  <c:v>1.4681064589260771</c:v>
                </c:pt>
                <c:pt idx="4">
                  <c:v>1.0671099252161018</c:v>
                </c:pt>
                <c:pt idx="5">
                  <c:v>1.5652768130833594</c:v>
                </c:pt>
                <c:pt idx="6">
                  <c:v>1.54151278059746</c:v>
                </c:pt>
                <c:pt idx="7">
                  <c:v>1.9894087585880416</c:v>
                </c:pt>
                <c:pt idx="8">
                  <c:v>1.7582371672301254</c:v>
                </c:pt>
                <c:pt idx="9">
                  <c:v>1.9994303596954344</c:v>
                </c:pt>
                <c:pt idx="10">
                  <c:v>1.7132761848058897</c:v>
                </c:pt>
                <c:pt idx="11">
                  <c:v>2.0103280126967285</c:v>
                </c:pt>
                <c:pt idx="12">
                  <c:v>1.3625930452294608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E9-4353-9515-B8C3EECCB38D}"/>
            </c:ext>
          </c:extLst>
        </c:ser>
        <c:ser>
          <c:idx val="5"/>
          <c:order val="2"/>
          <c:tx>
            <c:strRef>
              <c:f>'PZT_L 1st Sway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38E9-4353-9515-B8C3EECCB38D}"/>
              </c:ext>
            </c:extLst>
          </c:dPt>
          <c:val>
            <c:numRef>
              <c:f>'PZT_L 1st Sway Gain'!$Q$13:$AC$13</c:f>
              <c:numCache>
                <c:formatCode>0.00</c:formatCode>
                <c:ptCount val="13"/>
                <c:pt idx="4">
                  <c:v>1.3645271103038823</c:v>
                </c:pt>
                <c:pt idx="5">
                  <c:v>1.4365467380364987</c:v>
                </c:pt>
                <c:pt idx="6">
                  <c:v>2.0316601796620644</c:v>
                </c:pt>
                <c:pt idx="9">
                  <c:v>1.7834457510411628</c:v>
                </c:pt>
                <c:pt idx="10">
                  <c:v>2.3706441327247991</c:v>
                </c:pt>
                <c:pt idx="11">
                  <c:v>1.9293901149946464</c:v>
                </c:pt>
                <c:pt idx="12">
                  <c:v>1.7256800934356284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E9-4353-9515-B8C3EECCB38D}"/>
            </c:ext>
          </c:extLst>
        </c:ser>
        <c:ser>
          <c:idx val="6"/>
          <c:order val="3"/>
          <c:tx>
            <c:strRef>
              <c:f>'PZT_L 1st Sway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'PZT_L 1st Sway Gain'!$Q$23:$AC$23</c:f>
              <c:numCache>
                <c:formatCode>0.00</c:formatCode>
                <c:ptCount val="13"/>
                <c:pt idx="4">
                  <c:v>1.0520814716940856</c:v>
                </c:pt>
                <c:pt idx="5">
                  <c:v>1.1824828534467369</c:v>
                </c:pt>
                <c:pt idx="6">
                  <c:v>0.99441681844924434</c:v>
                </c:pt>
                <c:pt idx="8">
                  <c:v>1.6166931158410678</c:v>
                </c:pt>
                <c:pt idx="9">
                  <c:v>1.7221637159363781</c:v>
                </c:pt>
                <c:pt idx="10">
                  <c:v>1.8469977378851394</c:v>
                </c:pt>
                <c:pt idx="11">
                  <c:v>1.4262252239498026</c:v>
                </c:pt>
                <c:pt idx="12">
                  <c:v>1.6246558583611455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E9-4353-9515-B8C3EECCB38D}"/>
            </c:ext>
          </c:extLst>
        </c:ser>
        <c:ser>
          <c:idx val="7"/>
          <c:order val="4"/>
          <c:tx>
            <c:strRef>
              <c:f>'PZT_L 1st Sway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'PZT_L 1st Sway Gain'!$AF$13:$AR$13</c:f>
              <c:numCache>
                <c:formatCode>0.00</c:formatCode>
                <c:ptCount val="13"/>
                <c:pt idx="0">
                  <c:v>1.671151356661569</c:v>
                </c:pt>
                <c:pt idx="1">
                  <c:v>1.8485504320907469</c:v>
                </c:pt>
                <c:pt idx="2">
                  <c:v>1.3850926688317646</c:v>
                </c:pt>
                <c:pt idx="3">
                  <c:v>1.1051454165010512</c:v>
                </c:pt>
                <c:pt idx="4">
                  <c:v>1.594322317884576</c:v>
                </c:pt>
                <c:pt idx="5">
                  <c:v>1.1720052540127057</c:v>
                </c:pt>
                <c:pt idx="6">
                  <c:v>1.1330115708168293</c:v>
                </c:pt>
                <c:pt idx="7">
                  <c:v>1.1172972542861943</c:v>
                </c:pt>
                <c:pt idx="8">
                  <c:v>1.1456023245169316</c:v>
                </c:pt>
                <c:pt idx="9">
                  <c:v>1.119882316260006</c:v>
                </c:pt>
                <c:pt idx="10">
                  <c:v>1.3097677970484982</c:v>
                </c:pt>
                <c:pt idx="11">
                  <c:v>1.3387348317601591</c:v>
                </c:pt>
                <c:pt idx="12">
                  <c:v>1.3155802226673488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E9-4353-9515-B8C3EECCB38D}"/>
            </c:ext>
          </c:extLst>
        </c:ser>
        <c:ser>
          <c:idx val="8"/>
          <c:order val="5"/>
          <c:tx>
            <c:strRef>
              <c:f>'PZT_L 1st Sway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'PZT_L 1st Sway Gain'!$AF$23:$AR$23</c:f>
              <c:numCache>
                <c:formatCode>0.00</c:formatCode>
                <c:ptCount val="13"/>
                <c:pt idx="0">
                  <c:v>2.3330019982383314</c:v>
                </c:pt>
                <c:pt idx="1">
                  <c:v>2.7411212711238191</c:v>
                </c:pt>
                <c:pt idx="2">
                  <c:v>1.9230767696136557</c:v>
                </c:pt>
                <c:pt idx="3">
                  <c:v>2.1967530333569902</c:v>
                </c:pt>
                <c:pt idx="4">
                  <c:v>1.4049208943308649</c:v>
                </c:pt>
                <c:pt idx="5">
                  <c:v>1.6278923548926783</c:v>
                </c:pt>
                <c:pt idx="6">
                  <c:v>1.4581937757776413</c:v>
                </c:pt>
                <c:pt idx="7">
                  <c:v>1.4573777170599589</c:v>
                </c:pt>
                <c:pt idx="8">
                  <c:v>1.5075395909292348</c:v>
                </c:pt>
                <c:pt idx="9">
                  <c:v>1.6751950769101802</c:v>
                </c:pt>
                <c:pt idx="10">
                  <c:v>1.5572229736318304</c:v>
                </c:pt>
                <c:pt idx="11">
                  <c:v>1.9791794877049023</c:v>
                </c:pt>
                <c:pt idx="12">
                  <c:v>1.7689115937027815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8E9-4353-9515-B8C3EECCB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6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 G4T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'PZT_L G4T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 G4T Frequency'!$B$9:$N$9</c:f>
              <c:numCache>
                <c:formatCode>0.000</c:formatCode>
                <c:ptCount val="13"/>
                <c:pt idx="0">
                  <c:v>36078.836363636365</c:v>
                </c:pt>
                <c:pt idx="1">
                  <c:v>36001.800000000003</c:v>
                </c:pt>
                <c:pt idx="2">
                  <c:v>36019.314285714288</c:v>
                </c:pt>
                <c:pt idx="3">
                  <c:v>36118.951724137929</c:v>
                </c:pt>
                <c:pt idx="4">
                  <c:v>36058.455172413793</c:v>
                </c:pt>
                <c:pt idx="5">
                  <c:v>36082.826666666668</c:v>
                </c:pt>
                <c:pt idx="6">
                  <c:v>36073.889855072463</c:v>
                </c:pt>
                <c:pt idx="7">
                  <c:v>36054.425806451611</c:v>
                </c:pt>
                <c:pt idx="8">
                  <c:v>36000.727272727272</c:v>
                </c:pt>
                <c:pt idx="9">
                  <c:v>36029.435294117648</c:v>
                </c:pt>
                <c:pt idx="10">
                  <c:v>35904.145454545454</c:v>
                </c:pt>
                <c:pt idx="11">
                  <c:v>35927.028571428571</c:v>
                </c:pt>
                <c:pt idx="12">
                  <c:v>36075.257142857146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58-488A-8785-18B25CC45FD4}"/>
            </c:ext>
          </c:extLst>
        </c:ser>
        <c:ser>
          <c:idx val="1"/>
          <c:order val="1"/>
          <c:tx>
            <c:strRef>
              <c:f>'PZT_L G4T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'PZT_L G4T Frequency'!$B$19:$N$19</c:f>
              <c:numCache>
                <c:formatCode>0.000</c:formatCode>
                <c:ptCount val="13"/>
                <c:pt idx="0">
                  <c:v>36092.048484848485</c:v>
                </c:pt>
                <c:pt idx="1">
                  <c:v>36090.257142857146</c:v>
                </c:pt>
                <c:pt idx="2">
                  <c:v>36198.057142857142</c:v>
                </c:pt>
                <c:pt idx="3">
                  <c:v>36038</c:v>
                </c:pt>
                <c:pt idx="4">
                  <c:v>36066.828571428574</c:v>
                </c:pt>
                <c:pt idx="5">
                  <c:v>36067.490909090906</c:v>
                </c:pt>
                <c:pt idx="6">
                  <c:v>36114.947368421053</c:v>
                </c:pt>
                <c:pt idx="7">
                  <c:v>36075.253333333334</c:v>
                </c:pt>
                <c:pt idx="8">
                  <c:v>36125.292307692311</c:v>
                </c:pt>
                <c:pt idx="9">
                  <c:v>36061.488888888889</c:v>
                </c:pt>
                <c:pt idx="10">
                  <c:v>36029.858064516127</c:v>
                </c:pt>
                <c:pt idx="11">
                  <c:v>36060.971428571429</c:v>
                </c:pt>
                <c:pt idx="12">
                  <c:v>36096.26666666667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58-488A-8785-18B25CC45FD4}"/>
            </c:ext>
          </c:extLst>
        </c:ser>
        <c:ser>
          <c:idx val="5"/>
          <c:order val="2"/>
          <c:tx>
            <c:strRef>
              <c:f>'PZT_L G4T Frequency'!$P$7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3158-488A-8785-18B25CC45FD4}"/>
              </c:ext>
            </c:extLst>
          </c:dPt>
          <c:val>
            <c:numRef>
              <c:f>'PZT_L G4T Frequency'!$Q$9:$AC$9</c:f>
              <c:numCache>
                <c:formatCode>0.000</c:formatCode>
                <c:ptCount val="13"/>
                <c:pt idx="4">
                  <c:v>35899.666666666664</c:v>
                </c:pt>
                <c:pt idx="5">
                  <c:v>35857.552941176473</c:v>
                </c:pt>
                <c:pt idx="6">
                  <c:v>35653.599999999999</c:v>
                </c:pt>
                <c:pt idx="9">
                  <c:v>35753.440000000002</c:v>
                </c:pt>
                <c:pt idx="10">
                  <c:v>35826.857142857145</c:v>
                </c:pt>
                <c:pt idx="11">
                  <c:v>35863.911111111112</c:v>
                </c:pt>
                <c:pt idx="12">
                  <c:v>35804.26666666667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158-488A-8785-18B25CC45FD4}"/>
            </c:ext>
          </c:extLst>
        </c:ser>
        <c:ser>
          <c:idx val="6"/>
          <c:order val="3"/>
          <c:tx>
            <c:strRef>
              <c:f>'PZT_L G4T Frequency'!$P$17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'PZT_L G4T Frequency'!$Q$19:$AC$19</c:f>
              <c:numCache>
                <c:formatCode>0.000</c:formatCode>
                <c:ptCount val="13"/>
                <c:pt idx="4">
                  <c:v>35805.546666666669</c:v>
                </c:pt>
                <c:pt idx="5">
                  <c:v>35871.747368421049</c:v>
                </c:pt>
                <c:pt idx="6">
                  <c:v>35940.26666666667</c:v>
                </c:pt>
                <c:pt idx="8">
                  <c:v>35887.85</c:v>
                </c:pt>
                <c:pt idx="9">
                  <c:v>35983.644444444442</c:v>
                </c:pt>
                <c:pt idx="10">
                  <c:v>35889.973333333335</c:v>
                </c:pt>
                <c:pt idx="11">
                  <c:v>36021.305263157898</c:v>
                </c:pt>
                <c:pt idx="12">
                  <c:v>35980.053333333337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158-488A-8785-18B25CC45FD4}"/>
            </c:ext>
          </c:extLst>
        </c:ser>
        <c:ser>
          <c:idx val="7"/>
          <c:order val="4"/>
          <c:tx>
            <c:strRef>
              <c:f>'PZT_L G4T Frequency'!$AE$7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'PZT_L G4T Frequency'!$AF$9:$AR$9</c:f>
              <c:numCache>
                <c:formatCode>0.000</c:formatCode>
                <c:ptCount val="13"/>
                <c:pt idx="0">
                  <c:v>36110.346666666665</c:v>
                </c:pt>
                <c:pt idx="1">
                  <c:v>35902.763636363634</c:v>
                </c:pt>
                <c:pt idx="2">
                  <c:v>35946.639999999999</c:v>
                </c:pt>
                <c:pt idx="3">
                  <c:v>35967.380645161291</c:v>
                </c:pt>
                <c:pt idx="4">
                  <c:v>35968.333333333336</c:v>
                </c:pt>
                <c:pt idx="5">
                  <c:v>36033</c:v>
                </c:pt>
                <c:pt idx="6">
                  <c:v>35877.699999999997</c:v>
                </c:pt>
                <c:pt idx="7">
                  <c:v>36041.760000000002</c:v>
                </c:pt>
                <c:pt idx="8">
                  <c:v>36082.933333333334</c:v>
                </c:pt>
                <c:pt idx="9">
                  <c:v>36048.342857142859</c:v>
                </c:pt>
                <c:pt idx="10">
                  <c:v>35840.800000000003</c:v>
                </c:pt>
                <c:pt idx="11">
                  <c:v>36063.022222222222</c:v>
                </c:pt>
                <c:pt idx="12">
                  <c:v>36020.9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158-488A-8785-18B25CC45FD4}"/>
            </c:ext>
          </c:extLst>
        </c:ser>
        <c:ser>
          <c:idx val="8"/>
          <c:order val="5"/>
          <c:tx>
            <c:strRef>
              <c:f>'PZT_L G4T Frequency'!$AE$17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'PZT_L G4T Frequency'!$AF$19:$AR$19</c:f>
              <c:numCache>
                <c:formatCode>0.000</c:formatCode>
                <c:ptCount val="13"/>
                <c:pt idx="0">
                  <c:v>36086.65</c:v>
                </c:pt>
                <c:pt idx="1">
                  <c:v>36118.254545454547</c:v>
                </c:pt>
                <c:pt idx="2">
                  <c:v>35988.9</c:v>
                </c:pt>
                <c:pt idx="3">
                  <c:v>36038.25882352941</c:v>
                </c:pt>
                <c:pt idx="4">
                  <c:v>35963.485714285714</c:v>
                </c:pt>
                <c:pt idx="5">
                  <c:v>35809.538461538461</c:v>
                </c:pt>
                <c:pt idx="6">
                  <c:v>35932.521739130432</c:v>
                </c:pt>
                <c:pt idx="7">
                  <c:v>36027.257142857146</c:v>
                </c:pt>
                <c:pt idx="8">
                  <c:v>35932.380952380954</c:v>
                </c:pt>
                <c:pt idx="9">
                  <c:v>36068.673684210524</c:v>
                </c:pt>
                <c:pt idx="10">
                  <c:v>36041.386666666665</c:v>
                </c:pt>
                <c:pt idx="11">
                  <c:v>35992.426666666666</c:v>
                </c:pt>
                <c:pt idx="12">
                  <c:v>36091.466666666667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158-488A-8785-18B25CC45FD4}"/>
            </c:ext>
          </c:extLst>
        </c:ser>
        <c:ser>
          <c:idx val="3"/>
          <c:order val="6"/>
          <c:tx>
            <c:strRef>
              <c:f>'PZT_L G4T Frequency'!$A$25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 G4T Frequency'!$B$25:$N$25</c:f>
              <c:numCache>
                <c:formatCode>General</c:formatCode>
                <c:ptCount val="13"/>
                <c:pt idx="0">
                  <c:v>37468</c:v>
                </c:pt>
                <c:pt idx="1">
                  <c:v>37468</c:v>
                </c:pt>
                <c:pt idx="2">
                  <c:v>37468</c:v>
                </c:pt>
                <c:pt idx="3">
                  <c:v>37468</c:v>
                </c:pt>
                <c:pt idx="4">
                  <c:v>37468</c:v>
                </c:pt>
                <c:pt idx="5">
                  <c:v>37468</c:v>
                </c:pt>
                <c:pt idx="6">
                  <c:v>37468</c:v>
                </c:pt>
                <c:pt idx="7">
                  <c:v>37468</c:v>
                </c:pt>
                <c:pt idx="8">
                  <c:v>37468</c:v>
                </c:pt>
                <c:pt idx="9">
                  <c:v>37468</c:v>
                </c:pt>
                <c:pt idx="10">
                  <c:v>37468</c:v>
                </c:pt>
                <c:pt idx="11">
                  <c:v>37468</c:v>
                </c:pt>
                <c:pt idx="12">
                  <c:v>37468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158-488A-8785-18B25CC45FD4}"/>
            </c:ext>
          </c:extLst>
        </c:ser>
        <c:ser>
          <c:idx val="4"/>
          <c:order val="7"/>
          <c:tx>
            <c:strRef>
              <c:f>'PZT_L G4T Frequency'!$A$26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 G4T Frequency'!$B$26:$N$26</c:f>
              <c:numCache>
                <c:formatCode>General</c:formatCode>
                <c:ptCount val="13"/>
                <c:pt idx="0">
                  <c:v>32764</c:v>
                </c:pt>
                <c:pt idx="1">
                  <c:v>32764</c:v>
                </c:pt>
                <c:pt idx="2">
                  <c:v>32764</c:v>
                </c:pt>
                <c:pt idx="3">
                  <c:v>32764</c:v>
                </c:pt>
                <c:pt idx="4">
                  <c:v>32764</c:v>
                </c:pt>
                <c:pt idx="5">
                  <c:v>32764</c:v>
                </c:pt>
                <c:pt idx="6">
                  <c:v>32764</c:v>
                </c:pt>
                <c:pt idx="7">
                  <c:v>32764</c:v>
                </c:pt>
                <c:pt idx="8">
                  <c:v>32764</c:v>
                </c:pt>
                <c:pt idx="9">
                  <c:v>32764</c:v>
                </c:pt>
                <c:pt idx="10">
                  <c:v>32764</c:v>
                </c:pt>
                <c:pt idx="11">
                  <c:v>32764</c:v>
                </c:pt>
                <c:pt idx="12">
                  <c:v>32764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158-488A-8785-18B25CC45FD4}"/>
            </c:ext>
          </c:extLst>
        </c:ser>
        <c:ser>
          <c:idx val="2"/>
          <c:order val="8"/>
          <c:tx>
            <c:strRef>
              <c:f>'PZT_L G4T Frequency'!$A$24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'PZT_L G4T Frequency'!$B$24:$N$24</c:f>
              <c:numCache>
                <c:formatCode>General</c:formatCode>
                <c:ptCount val="13"/>
                <c:pt idx="0">
                  <c:v>35265</c:v>
                </c:pt>
                <c:pt idx="1">
                  <c:v>35265</c:v>
                </c:pt>
                <c:pt idx="2">
                  <c:v>35265</c:v>
                </c:pt>
                <c:pt idx="3">
                  <c:v>35265</c:v>
                </c:pt>
                <c:pt idx="4">
                  <c:v>35265</c:v>
                </c:pt>
                <c:pt idx="5">
                  <c:v>35265</c:v>
                </c:pt>
                <c:pt idx="6">
                  <c:v>35265</c:v>
                </c:pt>
                <c:pt idx="7">
                  <c:v>35265</c:v>
                </c:pt>
                <c:pt idx="8">
                  <c:v>35265</c:v>
                </c:pt>
                <c:pt idx="9">
                  <c:v>35265</c:v>
                </c:pt>
                <c:pt idx="10">
                  <c:v>35265</c:v>
                </c:pt>
                <c:pt idx="11">
                  <c:v>35265</c:v>
                </c:pt>
                <c:pt idx="12">
                  <c:v>35265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158-488A-8785-18B25CC45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320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 G4T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'PZT_L G4T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 G4T Frequency'!$B$10:$N$10</c:f>
              <c:numCache>
                <c:formatCode>0.000</c:formatCode>
                <c:ptCount val="13"/>
                <c:pt idx="0">
                  <c:v>416.97821623672922</c:v>
                </c:pt>
                <c:pt idx="1">
                  <c:v>486.44174960376864</c:v>
                </c:pt>
                <c:pt idx="2">
                  <c:v>444.05246924787446</c:v>
                </c:pt>
                <c:pt idx="3">
                  <c:v>354.89028686174601</c:v>
                </c:pt>
                <c:pt idx="4">
                  <c:v>432.99812322069494</c:v>
                </c:pt>
                <c:pt idx="5">
                  <c:v>420.58840293651082</c:v>
                </c:pt>
                <c:pt idx="6">
                  <c:v>419.60435342620536</c:v>
                </c:pt>
                <c:pt idx="7">
                  <c:v>406.83957635429749</c:v>
                </c:pt>
                <c:pt idx="8">
                  <c:v>494.98736452742497</c:v>
                </c:pt>
                <c:pt idx="9">
                  <c:v>438.87247806326593</c:v>
                </c:pt>
                <c:pt idx="10">
                  <c:v>589.38974490306202</c:v>
                </c:pt>
                <c:pt idx="11">
                  <c:v>576.70853645656496</c:v>
                </c:pt>
                <c:pt idx="12">
                  <c:v>403.13322094997926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2D-41B5-AA8B-325CE9410B0C}"/>
            </c:ext>
          </c:extLst>
        </c:ser>
        <c:ser>
          <c:idx val="1"/>
          <c:order val="1"/>
          <c:tx>
            <c:strRef>
              <c:f>'PZT_L G4T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'PZT_L G4T Frequency'!$B$20:$N$20</c:f>
              <c:numCache>
                <c:formatCode>0.000</c:formatCode>
                <c:ptCount val="13"/>
                <c:pt idx="0">
                  <c:v>332.33277118818341</c:v>
                </c:pt>
                <c:pt idx="1">
                  <c:v>333.17179381396795</c:v>
                </c:pt>
                <c:pt idx="2">
                  <c:v>220.20604560503895</c:v>
                </c:pt>
                <c:pt idx="3">
                  <c:v>435.98165099003882</c:v>
                </c:pt>
                <c:pt idx="4">
                  <c:v>436.19558583949294</c:v>
                </c:pt>
                <c:pt idx="5">
                  <c:v>485.69831965404472</c:v>
                </c:pt>
                <c:pt idx="6">
                  <c:v>328.54836624352913</c:v>
                </c:pt>
                <c:pt idx="7">
                  <c:v>384.18322996123266</c:v>
                </c:pt>
                <c:pt idx="8">
                  <c:v>280.14497662855689</c:v>
                </c:pt>
                <c:pt idx="9">
                  <c:v>364.77087763682908</c:v>
                </c:pt>
                <c:pt idx="10">
                  <c:v>401.44344167810124</c:v>
                </c:pt>
                <c:pt idx="11">
                  <c:v>420.54970763993572</c:v>
                </c:pt>
                <c:pt idx="12">
                  <c:v>362.33713150601784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2D-41B5-AA8B-325CE9410B0C}"/>
            </c:ext>
          </c:extLst>
        </c:ser>
        <c:ser>
          <c:idx val="5"/>
          <c:order val="2"/>
          <c:tx>
            <c:strRef>
              <c:f>'PZT_L G4T Frequency'!$P$7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E02D-41B5-AA8B-325CE9410B0C}"/>
              </c:ext>
            </c:extLst>
          </c:dPt>
          <c:val>
            <c:numRef>
              <c:f>'PZT_L G4T Frequency'!$Q$10:$AC$10</c:f>
              <c:numCache>
                <c:formatCode>0.000</c:formatCode>
                <c:ptCount val="13"/>
                <c:pt idx="4">
                  <c:v>677.6534954436562</c:v>
                </c:pt>
                <c:pt idx="5">
                  <c:v>773.36053173459675</c:v>
                </c:pt>
                <c:pt idx="6">
                  <c:v>840.55541161781809</c:v>
                </c:pt>
                <c:pt idx="9">
                  <c:v>696.9085837138573</c:v>
                </c:pt>
                <c:pt idx="10">
                  <c:v>640.59144513950616</c:v>
                </c:pt>
                <c:pt idx="11">
                  <c:v>611.05882768060235</c:v>
                </c:pt>
                <c:pt idx="12">
                  <c:v>690.5519401044229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2D-41B5-AA8B-325CE9410B0C}"/>
            </c:ext>
          </c:extLst>
        </c:ser>
        <c:ser>
          <c:idx val="6"/>
          <c:order val="3"/>
          <c:tx>
            <c:strRef>
              <c:f>'PZT_L G4T Frequency'!$P$17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'PZT_L G4T Frequency'!$Q$20:$AC$20</c:f>
              <c:numCache>
                <c:formatCode>0.000</c:formatCode>
                <c:ptCount val="13"/>
                <c:pt idx="4">
                  <c:v>670.7794234731374</c:v>
                </c:pt>
                <c:pt idx="5">
                  <c:v>659.62047386423114</c:v>
                </c:pt>
                <c:pt idx="6">
                  <c:v>717.37054249397181</c:v>
                </c:pt>
                <c:pt idx="8">
                  <c:v>503.3503724726491</c:v>
                </c:pt>
                <c:pt idx="9">
                  <c:v>508.96207030950063</c:v>
                </c:pt>
                <c:pt idx="10">
                  <c:v>532.40357516347194</c:v>
                </c:pt>
                <c:pt idx="11">
                  <c:v>511.93365331606839</c:v>
                </c:pt>
                <c:pt idx="12">
                  <c:v>557.82414872511674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02D-41B5-AA8B-325CE9410B0C}"/>
            </c:ext>
          </c:extLst>
        </c:ser>
        <c:ser>
          <c:idx val="7"/>
          <c:order val="4"/>
          <c:tx>
            <c:strRef>
              <c:f>'PZT_L G4T Frequency'!$AE$7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'PZT_L G4T Frequency'!$AF$10:$AR$10</c:f>
              <c:numCache>
                <c:formatCode>0.000</c:formatCode>
                <c:ptCount val="13"/>
                <c:pt idx="0">
                  <c:v>322.35558230227906</c:v>
                </c:pt>
                <c:pt idx="1">
                  <c:v>567.47595686175225</c:v>
                </c:pt>
                <c:pt idx="2">
                  <c:v>524.89352700702796</c:v>
                </c:pt>
                <c:pt idx="3">
                  <c:v>577.84213760039518</c:v>
                </c:pt>
                <c:pt idx="4">
                  <c:v>572.65805061821425</c:v>
                </c:pt>
                <c:pt idx="5">
                  <c:v>495.94589333305709</c:v>
                </c:pt>
                <c:pt idx="6">
                  <c:v>659.02472633124012</c:v>
                </c:pt>
                <c:pt idx="7">
                  <c:v>448.16189494604816</c:v>
                </c:pt>
                <c:pt idx="8">
                  <c:v>374.30438730927847</c:v>
                </c:pt>
                <c:pt idx="9">
                  <c:v>446.1138572454052</c:v>
                </c:pt>
                <c:pt idx="10">
                  <c:v>633.81398159499929</c:v>
                </c:pt>
                <c:pt idx="11">
                  <c:v>329.775852862688</c:v>
                </c:pt>
                <c:pt idx="12">
                  <c:v>506.50731560313454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02D-41B5-AA8B-325CE9410B0C}"/>
            </c:ext>
          </c:extLst>
        </c:ser>
        <c:ser>
          <c:idx val="8"/>
          <c:order val="5"/>
          <c:tx>
            <c:strRef>
              <c:f>'PZT_L G4T Frequency'!$AE$17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'PZT_L G4T Frequency'!$AF$20:$AR$20</c:f>
              <c:numCache>
                <c:formatCode>0.000</c:formatCode>
                <c:ptCount val="13"/>
                <c:pt idx="0">
                  <c:v>381.85898053163311</c:v>
                </c:pt>
                <c:pt idx="1">
                  <c:v>297.67769160756421</c:v>
                </c:pt>
                <c:pt idx="2">
                  <c:v>569.58344983778659</c:v>
                </c:pt>
                <c:pt idx="3">
                  <c:v>458.76332607973615</c:v>
                </c:pt>
                <c:pt idx="4">
                  <c:v>542.84870561166974</c:v>
                </c:pt>
                <c:pt idx="5">
                  <c:v>695.08585523936927</c:v>
                </c:pt>
                <c:pt idx="6">
                  <c:v>559.8991191688657</c:v>
                </c:pt>
                <c:pt idx="7">
                  <c:v>437.07979192986892</c:v>
                </c:pt>
                <c:pt idx="8">
                  <c:v>585.35315410298642</c:v>
                </c:pt>
                <c:pt idx="9">
                  <c:v>372.938944352833</c:v>
                </c:pt>
                <c:pt idx="10">
                  <c:v>460.52965668313317</c:v>
                </c:pt>
                <c:pt idx="11">
                  <c:v>457.37373603478176</c:v>
                </c:pt>
                <c:pt idx="12">
                  <c:v>335.40767180597726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02D-41B5-AA8B-325CE9410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24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  <c:majorUnit val="40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 G4T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'PZT_L G4T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 G4T Frequency'!$B$13:$N$13</c:f>
              <c:numCache>
                <c:formatCode>0.00</c:formatCode>
                <c:ptCount val="13"/>
                <c:pt idx="0">
                  <c:v>1.1105005667530055</c:v>
                </c:pt>
                <c:pt idx="1">
                  <c:v>1.0047109108776751</c:v>
                </c:pt>
                <c:pt idx="2">
                  <c:v>1.0874733765429876</c:v>
                </c:pt>
                <c:pt idx="3">
                  <c:v>1.2671035958667207</c:v>
                </c:pt>
                <c:pt idx="4">
                  <c:v>1.0851046474919521</c:v>
                </c:pt>
                <c:pt idx="5">
                  <c:v>1.0978059338315682</c:v>
                </c:pt>
                <c:pt idx="6">
                  <c:v>1.107479886345456</c:v>
                </c:pt>
                <c:pt idx="7">
                  <c:v>1.1581749299609059</c:v>
                </c:pt>
                <c:pt idx="8">
                  <c:v>0.9880876647383815</c:v>
                </c:pt>
                <c:pt idx="9">
                  <c:v>1.0926216443181136</c:v>
                </c:pt>
                <c:pt idx="10">
                  <c:v>0.88444845366385727</c:v>
                </c:pt>
                <c:pt idx="11">
                  <c:v>0.89067026129555016</c:v>
                </c:pt>
                <c:pt idx="12">
                  <c:v>1.1515985161273068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4A-406E-9472-A0ADA37CF05E}"/>
            </c:ext>
          </c:extLst>
        </c:ser>
        <c:ser>
          <c:idx val="1"/>
          <c:order val="1"/>
          <c:tx>
            <c:strRef>
              <c:f>'PZT_L G4T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'PZT_L G4T Frequency'!$B$23:$N$23</c:f>
              <c:numCache>
                <c:formatCode>0.00</c:formatCode>
                <c:ptCount val="13"/>
                <c:pt idx="0">
                  <c:v>1.3800941249660696</c:v>
                </c:pt>
                <c:pt idx="1">
                  <c:v>1.3784108606265946</c:v>
                </c:pt>
                <c:pt idx="2">
                  <c:v>1.9223554219466867</c:v>
                </c:pt>
                <c:pt idx="3">
                  <c:v>1.0933181834240941</c:v>
                </c:pt>
                <c:pt idx="4">
                  <c:v>1.0707516490756173</c:v>
                </c:pt>
                <c:pt idx="5">
                  <c:v>0.96116528459247075</c:v>
                </c:pt>
                <c:pt idx="6">
                  <c:v>1.3727584435021729</c:v>
                </c:pt>
                <c:pt idx="7">
                  <c:v>1.2084048773699345</c:v>
                </c:pt>
                <c:pt idx="8">
                  <c:v>1.5976343254680594</c:v>
                </c:pt>
                <c:pt idx="9">
                  <c:v>1.285291852448313</c:v>
                </c:pt>
                <c:pt idx="10">
                  <c:v>1.1941424255367057</c:v>
                </c:pt>
                <c:pt idx="11">
                  <c:v>1.1152296988661279</c:v>
                </c:pt>
                <c:pt idx="12">
                  <c:v>1.2619309606607327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4A-406E-9472-A0ADA37CF05E}"/>
            </c:ext>
          </c:extLst>
        </c:ser>
        <c:ser>
          <c:idx val="5"/>
          <c:order val="2"/>
          <c:tx>
            <c:strRef>
              <c:f>'PZT_L G4T Frequency'!$P$7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0D4A-406E-9472-A0ADA37CF05E}"/>
              </c:ext>
            </c:extLst>
          </c:dPt>
          <c:val>
            <c:numRef>
              <c:f>'PZT_L G4T Frequency'!$Q$13:$AC$13</c:f>
              <c:numCache>
                <c:formatCode>0.00</c:formatCode>
                <c:ptCount val="13"/>
                <c:pt idx="4">
                  <c:v>0.77145293471188947</c:v>
                </c:pt>
                <c:pt idx="5">
                  <c:v>0.69413380208383124</c:v>
                </c:pt>
                <c:pt idx="6">
                  <c:v>0.71952424746863641</c:v>
                </c:pt>
                <c:pt idx="9">
                  <c:v>0.82007886451095691</c:v>
                </c:pt>
                <c:pt idx="10">
                  <c:v>0.85397272036388783</c:v>
                </c:pt>
                <c:pt idx="11">
                  <c:v>0.87503243889928584</c:v>
                </c:pt>
                <c:pt idx="12">
                  <c:v>0.803093504731759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D4A-406E-9472-A0ADA37CF05E}"/>
            </c:ext>
          </c:extLst>
        </c:ser>
        <c:ser>
          <c:idx val="6"/>
          <c:order val="3"/>
          <c:tx>
            <c:strRef>
              <c:f>'PZT_L G4T Frequency'!$P$17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'PZT_L G4T Frequency'!$Q$23:$AC$23</c:f>
              <c:numCache>
                <c:formatCode>0.00</c:formatCode>
                <c:ptCount val="13"/>
                <c:pt idx="4">
                  <c:v>0.82613015802101797</c:v>
                </c:pt>
                <c:pt idx="5">
                  <c:v>0.80665205464170475</c:v>
                </c:pt>
                <c:pt idx="6">
                  <c:v>0.7098764366237168</c:v>
                </c:pt>
                <c:pt idx="8">
                  <c:v>1.046421529558494</c:v>
                </c:pt>
                <c:pt idx="9">
                  <c:v>0.97214549776628001</c:v>
                </c:pt>
                <c:pt idx="10">
                  <c:v>0.98798902454285698</c:v>
                </c:pt>
                <c:pt idx="11">
                  <c:v>0.94198061765171193</c:v>
                </c:pt>
                <c:pt idx="12">
                  <c:v>0.88913723680799261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D4A-406E-9472-A0ADA37CF05E}"/>
            </c:ext>
          </c:extLst>
        </c:ser>
        <c:ser>
          <c:idx val="7"/>
          <c:order val="4"/>
          <c:tx>
            <c:strRef>
              <c:f>'PZT_L G4T Frequency'!$AE$7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'PZT_L G4T Frequency'!$AF$13:$AR$13</c:f>
              <c:numCache>
                <c:formatCode>0.00</c:formatCode>
                <c:ptCount val="13"/>
                <c:pt idx="0">
                  <c:v>1.4038879298412332</c:v>
                </c:pt>
                <c:pt idx="1">
                  <c:v>0.91941420290439257</c:v>
                </c:pt>
                <c:pt idx="2">
                  <c:v>0.96613879559846461</c:v>
                </c:pt>
                <c:pt idx="3">
                  <c:v>0.86564550949868457</c:v>
                </c:pt>
                <c:pt idx="4">
                  <c:v>0.8729273749827352</c:v>
                </c:pt>
                <c:pt idx="5">
                  <c:v>0.96448693247290207</c:v>
                </c:pt>
                <c:pt idx="6">
                  <c:v>0.80437042620698451</c:v>
                </c:pt>
                <c:pt idx="7">
                  <c:v>1.0608071295096722</c:v>
                </c:pt>
                <c:pt idx="8">
                  <c:v>1.2334583952055214</c:v>
                </c:pt>
                <c:pt idx="9">
                  <c:v>1.0607584587060499</c:v>
                </c:pt>
                <c:pt idx="10">
                  <c:v>0.85577159190310692</c:v>
                </c:pt>
                <c:pt idx="11">
                  <c:v>1.4201340754955989</c:v>
                </c:pt>
                <c:pt idx="12">
                  <c:v>0.95233899256179078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D4A-406E-9472-A0ADA37CF05E}"/>
            </c:ext>
          </c:extLst>
        </c:ser>
        <c:ser>
          <c:idx val="8"/>
          <c:order val="5"/>
          <c:tx>
            <c:strRef>
              <c:f>'PZT_L G4T Frequency'!$AE$17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'PZT_L G4T Frequency'!$AF$23:$AR$23</c:f>
              <c:numCache>
                <c:formatCode>0.00</c:formatCode>
                <c:ptCount val="13"/>
                <c:pt idx="0">
                  <c:v>1.205811630667819</c:v>
                </c:pt>
                <c:pt idx="1">
                  <c:v>1.5114170937212357</c:v>
                </c:pt>
                <c:pt idx="2">
                  <c:v>0.86560333428533665</c:v>
                </c:pt>
                <c:pt idx="3">
                  <c:v>1.0388371630081663</c:v>
                </c:pt>
                <c:pt idx="4">
                  <c:v>0.92383891997988188</c:v>
                </c:pt>
                <c:pt idx="5">
                  <c:v>0.79532694940272697</c:v>
                </c:pt>
                <c:pt idx="6">
                  <c:v>0.9141398323974782</c:v>
                </c:pt>
                <c:pt idx="7">
                  <c:v>1.0987641797099494</c:v>
                </c:pt>
                <c:pt idx="8">
                  <c:v>0.87446870711310276</c:v>
                </c:pt>
                <c:pt idx="9">
                  <c:v>1.2507197554081761</c:v>
                </c:pt>
                <c:pt idx="10">
                  <c:v>1.0325888265323406</c:v>
                </c:pt>
                <c:pt idx="11">
                  <c:v>1.0753957628655217</c:v>
                </c:pt>
                <c:pt idx="12">
                  <c:v>1.3680201230157649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D4A-406E-9472-A0ADA37CF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 G4T Delta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'PZT_L G4T Delta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 G4T Delta Gain'!$B$9:$N$9</c:f>
              <c:numCache>
                <c:formatCode>0.000</c:formatCode>
                <c:ptCount val="13"/>
                <c:pt idx="0">
                  <c:v>0.21103030303030304</c:v>
                </c:pt>
                <c:pt idx="1">
                  <c:v>0.27777999999999997</c:v>
                </c:pt>
                <c:pt idx="2">
                  <c:v>0.33577142857142855</c:v>
                </c:pt>
                <c:pt idx="3">
                  <c:v>0.1946</c:v>
                </c:pt>
                <c:pt idx="4">
                  <c:v>0.24428275862068966</c:v>
                </c:pt>
                <c:pt idx="5">
                  <c:v>0.22749333333333335</c:v>
                </c:pt>
                <c:pt idx="6">
                  <c:v>0.23537971014492751</c:v>
                </c:pt>
                <c:pt idx="7">
                  <c:v>0.25961935483870968</c:v>
                </c:pt>
                <c:pt idx="8">
                  <c:v>0.29648727272727265</c:v>
                </c:pt>
                <c:pt idx="9">
                  <c:v>0.24922941176470589</c:v>
                </c:pt>
                <c:pt idx="10">
                  <c:v>0.39698787878787872</c:v>
                </c:pt>
                <c:pt idx="11">
                  <c:v>0.38633809523809531</c:v>
                </c:pt>
                <c:pt idx="12">
                  <c:v>0.25110714285714286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14-4CBE-B7D2-CBEDFF1BE34A}"/>
            </c:ext>
          </c:extLst>
        </c:ser>
        <c:ser>
          <c:idx val="1"/>
          <c:order val="1"/>
          <c:tx>
            <c:strRef>
              <c:f>'PZT_L G4T Delta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'PZT_L G4T Delta Gain'!$B$19:$N$19</c:f>
              <c:numCache>
                <c:formatCode>0.000</c:formatCode>
                <c:ptCount val="13"/>
                <c:pt idx="0">
                  <c:v>0.26672727272727276</c:v>
                </c:pt>
                <c:pt idx="1">
                  <c:v>0.26697857142857145</c:v>
                </c:pt>
                <c:pt idx="2">
                  <c:v>0.13422857142857145</c:v>
                </c:pt>
                <c:pt idx="3">
                  <c:v>0.36926249999999994</c:v>
                </c:pt>
                <c:pt idx="4">
                  <c:v>0.18789285714285714</c:v>
                </c:pt>
                <c:pt idx="5">
                  <c:v>0.20220000000000002</c:v>
                </c:pt>
                <c:pt idx="6">
                  <c:v>0.14324210526315789</c:v>
                </c:pt>
                <c:pt idx="7">
                  <c:v>0.23036666666666666</c:v>
                </c:pt>
                <c:pt idx="8">
                  <c:v>0.17539487179487182</c:v>
                </c:pt>
                <c:pt idx="9">
                  <c:v>0.29933333333333334</c:v>
                </c:pt>
                <c:pt idx="10">
                  <c:v>0.29886451612903231</c:v>
                </c:pt>
                <c:pt idx="11">
                  <c:v>0.22451428571428569</c:v>
                </c:pt>
                <c:pt idx="12">
                  <c:v>0.17202666666666666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14-4CBE-B7D2-CBEDFF1BE34A}"/>
            </c:ext>
          </c:extLst>
        </c:ser>
        <c:ser>
          <c:idx val="5"/>
          <c:order val="2"/>
          <c:tx>
            <c:strRef>
              <c:f>'PZT_L G4T Delta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E914-4CBE-B7D2-CBEDFF1BE34A}"/>
              </c:ext>
            </c:extLst>
          </c:dPt>
          <c:val>
            <c:numRef>
              <c:f>'PZT_L G4T Delta Gain'!$Q$9:$AC$9</c:f>
              <c:numCache>
                <c:formatCode>0.000</c:formatCode>
                <c:ptCount val="13"/>
                <c:pt idx="4">
                  <c:v>0.25011666666666665</c:v>
                </c:pt>
                <c:pt idx="5">
                  <c:v>0.24990588235294114</c:v>
                </c:pt>
                <c:pt idx="6">
                  <c:v>0.52780000000000005</c:v>
                </c:pt>
                <c:pt idx="9">
                  <c:v>0.5902400000000001</c:v>
                </c:pt>
                <c:pt idx="10">
                  <c:v>0.62372857142857141</c:v>
                </c:pt>
                <c:pt idx="11">
                  <c:v>0.46719999999999995</c:v>
                </c:pt>
                <c:pt idx="12">
                  <c:v>0.44507999999999998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14-4CBE-B7D2-CBEDFF1BE34A}"/>
            </c:ext>
          </c:extLst>
        </c:ser>
        <c:ser>
          <c:idx val="6"/>
          <c:order val="3"/>
          <c:tx>
            <c:strRef>
              <c:f>'PZT_L G4T Delta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'PZT_L G4T Delta Gain'!$Q$19:$AC$19</c:f>
              <c:numCache>
                <c:formatCode>0.000</c:formatCode>
                <c:ptCount val="13"/>
                <c:pt idx="4">
                  <c:v>0.3228266666666666</c:v>
                </c:pt>
                <c:pt idx="5">
                  <c:v>0.3372</c:v>
                </c:pt>
                <c:pt idx="6">
                  <c:v>0.18133333333333332</c:v>
                </c:pt>
                <c:pt idx="8">
                  <c:v>0.50556250000000014</c:v>
                </c:pt>
                <c:pt idx="9">
                  <c:v>0.38683333333333331</c:v>
                </c:pt>
                <c:pt idx="10">
                  <c:v>0.6105600000000001</c:v>
                </c:pt>
                <c:pt idx="11">
                  <c:v>0.23843157894736838</c:v>
                </c:pt>
                <c:pt idx="12">
                  <c:v>0.25380000000000003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914-4CBE-B7D2-CBEDFF1BE34A}"/>
            </c:ext>
          </c:extLst>
        </c:ser>
        <c:ser>
          <c:idx val="7"/>
          <c:order val="4"/>
          <c:tx>
            <c:strRef>
              <c:f>'PZT_L G4T Delta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'PZT_L G4T Delta Gain'!$AF$9:$AR$9</c:f>
              <c:numCache>
                <c:formatCode>0.000</c:formatCode>
                <c:ptCount val="13"/>
                <c:pt idx="0">
                  <c:v>0.29958666666666667</c:v>
                </c:pt>
                <c:pt idx="1">
                  <c:v>0.46514545454545464</c:v>
                </c:pt>
                <c:pt idx="2">
                  <c:v>0.49130000000000001</c:v>
                </c:pt>
                <c:pt idx="3">
                  <c:v>0.37807741935483863</c:v>
                </c:pt>
                <c:pt idx="4">
                  <c:v>0.2908</c:v>
                </c:pt>
                <c:pt idx="5">
                  <c:v>0.30577499999999996</c:v>
                </c:pt>
                <c:pt idx="6">
                  <c:v>0.49010833333333331</c:v>
                </c:pt>
                <c:pt idx="7">
                  <c:v>0.18331999999999998</c:v>
                </c:pt>
                <c:pt idx="8">
                  <c:v>0.16584761904761905</c:v>
                </c:pt>
                <c:pt idx="9">
                  <c:v>0.26500952380952381</c:v>
                </c:pt>
                <c:pt idx="10">
                  <c:v>0.52336000000000005</c:v>
                </c:pt>
                <c:pt idx="11">
                  <c:v>0.32146666666666668</c:v>
                </c:pt>
                <c:pt idx="12">
                  <c:v>0.21394999999999995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914-4CBE-B7D2-CBEDFF1BE34A}"/>
            </c:ext>
          </c:extLst>
        </c:ser>
        <c:ser>
          <c:idx val="8"/>
          <c:order val="5"/>
          <c:tx>
            <c:strRef>
              <c:f>'PZT_L G4T Delta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'PZT_L G4T Delta Gain'!$AF$19:$AR$19</c:f>
              <c:numCache>
                <c:formatCode>0.000</c:formatCode>
                <c:ptCount val="13"/>
                <c:pt idx="0">
                  <c:v>0.1726</c:v>
                </c:pt>
                <c:pt idx="1">
                  <c:v>0.14909090909090908</c:v>
                </c:pt>
                <c:pt idx="2">
                  <c:v>0.21618750000000003</c:v>
                </c:pt>
                <c:pt idx="3">
                  <c:v>0.29591764705882351</c:v>
                </c:pt>
                <c:pt idx="4">
                  <c:v>0.55469999999999997</c:v>
                </c:pt>
                <c:pt idx="5">
                  <c:v>0.53441538461538463</c:v>
                </c:pt>
                <c:pt idx="6">
                  <c:v>0.56468695652173895</c:v>
                </c:pt>
                <c:pt idx="7">
                  <c:v>0.38674285714285711</c:v>
                </c:pt>
                <c:pt idx="8">
                  <c:v>0.5298761904761905</c:v>
                </c:pt>
                <c:pt idx="9">
                  <c:v>0.39836842105263165</c:v>
                </c:pt>
                <c:pt idx="10">
                  <c:v>0.4879466666666667</c:v>
                </c:pt>
                <c:pt idx="11">
                  <c:v>0.64349333333333347</c:v>
                </c:pt>
                <c:pt idx="12">
                  <c:v>0.25045333333333331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914-4CBE-B7D2-CBEDFF1BE34A}"/>
            </c:ext>
          </c:extLst>
        </c:ser>
        <c:ser>
          <c:idx val="3"/>
          <c:order val="6"/>
          <c:tx>
            <c:strRef>
              <c:f>'PZT_L G4T Delta Gain'!$A$25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 G4T Delta Gain'!$B$25:$N$25</c:f>
              <c:numCache>
                <c:formatCode>General</c:formatCode>
                <c:ptCount val="13"/>
                <c:pt idx="0">
                  <c:v>16.399999999999999</c:v>
                </c:pt>
                <c:pt idx="1">
                  <c:v>16.399999999999999</c:v>
                </c:pt>
                <c:pt idx="2">
                  <c:v>16.399999999999999</c:v>
                </c:pt>
                <c:pt idx="3">
                  <c:v>16.399999999999999</c:v>
                </c:pt>
                <c:pt idx="4">
                  <c:v>16.399999999999999</c:v>
                </c:pt>
                <c:pt idx="5">
                  <c:v>16.399999999999999</c:v>
                </c:pt>
                <c:pt idx="6">
                  <c:v>16.399999999999999</c:v>
                </c:pt>
                <c:pt idx="7">
                  <c:v>16.399999999999999</c:v>
                </c:pt>
                <c:pt idx="8">
                  <c:v>16.399999999999999</c:v>
                </c:pt>
                <c:pt idx="9">
                  <c:v>16.399999999999999</c:v>
                </c:pt>
                <c:pt idx="10">
                  <c:v>16.399999999999999</c:v>
                </c:pt>
                <c:pt idx="11">
                  <c:v>16.399999999999999</c:v>
                </c:pt>
                <c:pt idx="12">
                  <c:v>16.399999999999999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914-4CBE-B7D2-CBEDFF1BE34A}"/>
            </c:ext>
          </c:extLst>
        </c:ser>
        <c:ser>
          <c:idx val="4"/>
          <c:order val="7"/>
          <c:tx>
            <c:strRef>
              <c:f>'PZT_L G4T Delta Gain'!$A$26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 G4T Delta Gain'!$B$26:$N$26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914-4CBE-B7D2-CBEDFF1BE34A}"/>
            </c:ext>
          </c:extLst>
        </c:ser>
        <c:ser>
          <c:idx val="2"/>
          <c:order val="8"/>
          <c:tx>
            <c:strRef>
              <c:f>'PZT_L G4T Delta Gain'!$A$24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'PZT_L G4T Delta Gain'!$B$24:$N$24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914-4CBE-B7D2-CBEDFF1BE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 G4T Delta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'PZT_L G4T Delta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 G4T Delta Gain'!$B$10:$N$10</c:f>
              <c:numCache>
                <c:formatCode>0.000</c:formatCode>
                <c:ptCount val="13"/>
                <c:pt idx="0">
                  <c:v>0.66332361987636412</c:v>
                </c:pt>
                <c:pt idx="1">
                  <c:v>0.65607255973433587</c:v>
                </c:pt>
                <c:pt idx="2">
                  <c:v>0.73094063224552974</c:v>
                </c:pt>
                <c:pt idx="3">
                  <c:v>0.6116409667625462</c:v>
                </c:pt>
                <c:pt idx="4">
                  <c:v>0.71264612247680548</c:v>
                </c:pt>
                <c:pt idx="5">
                  <c:v>0.82295233800666168</c:v>
                </c:pt>
                <c:pt idx="6">
                  <c:v>0.71066743779721941</c:v>
                </c:pt>
                <c:pt idx="7">
                  <c:v>0.81498797115629329</c:v>
                </c:pt>
                <c:pt idx="8">
                  <c:v>0.73113689768646839</c:v>
                </c:pt>
                <c:pt idx="9">
                  <c:v>0.60923048782501843</c:v>
                </c:pt>
                <c:pt idx="10">
                  <c:v>0.84044921922510163</c:v>
                </c:pt>
                <c:pt idx="11">
                  <c:v>0.91509619071151616</c:v>
                </c:pt>
                <c:pt idx="12">
                  <c:v>0.71752748621484352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09-42AA-BC84-C1F12B3240AB}"/>
            </c:ext>
          </c:extLst>
        </c:ser>
        <c:ser>
          <c:idx val="1"/>
          <c:order val="1"/>
          <c:tx>
            <c:strRef>
              <c:f>'PZT_L G4T Delta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'PZT_L G4T Delta Gain'!$B$20:$N$20</c:f>
              <c:numCache>
                <c:formatCode>0.000</c:formatCode>
                <c:ptCount val="13"/>
                <c:pt idx="0">
                  <c:v>0.71953808322775903</c:v>
                </c:pt>
                <c:pt idx="1">
                  <c:v>0.70748106686268819</c:v>
                </c:pt>
                <c:pt idx="2">
                  <c:v>0.47159055556789981</c:v>
                </c:pt>
                <c:pt idx="3">
                  <c:v>0.87460599206282674</c:v>
                </c:pt>
                <c:pt idx="4">
                  <c:v>0.58667085003394182</c:v>
                </c:pt>
                <c:pt idx="5">
                  <c:v>0.6141309485918689</c:v>
                </c:pt>
                <c:pt idx="6">
                  <c:v>0.50278369476387375</c:v>
                </c:pt>
                <c:pt idx="7">
                  <c:v>0.66816895360326656</c:v>
                </c:pt>
                <c:pt idx="8">
                  <c:v>0.52495749751800869</c:v>
                </c:pt>
                <c:pt idx="9">
                  <c:v>0.811190283458606</c:v>
                </c:pt>
                <c:pt idx="10">
                  <c:v>0.71137435189772869</c:v>
                </c:pt>
                <c:pt idx="11">
                  <c:v>0.70279953670314632</c:v>
                </c:pt>
                <c:pt idx="12">
                  <c:v>0.58965018575931571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09-42AA-BC84-C1F12B3240AB}"/>
            </c:ext>
          </c:extLst>
        </c:ser>
        <c:ser>
          <c:idx val="5"/>
          <c:order val="2"/>
          <c:tx>
            <c:strRef>
              <c:f>'PZT_L G4T Delta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3909-42AA-BC84-C1F12B3240AB}"/>
              </c:ext>
            </c:extLst>
          </c:dPt>
          <c:val>
            <c:numRef>
              <c:f>'PZT_L G4T Delta Gain'!$Q$10:$AC$10</c:f>
              <c:numCache>
                <c:formatCode>0.000</c:formatCode>
                <c:ptCount val="13"/>
                <c:pt idx="4">
                  <c:v>0.62356460504639499</c:v>
                </c:pt>
                <c:pt idx="5">
                  <c:v>0.58151359611361275</c:v>
                </c:pt>
                <c:pt idx="6">
                  <c:v>0.81370203775706496</c:v>
                </c:pt>
                <c:pt idx="9">
                  <c:v>0.98384896171082037</c:v>
                </c:pt>
                <c:pt idx="10">
                  <c:v>0.96080369319284054</c:v>
                </c:pt>
                <c:pt idx="11">
                  <c:v>0.90569692825066861</c:v>
                </c:pt>
                <c:pt idx="12">
                  <c:v>0.80430325328401064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09-42AA-BC84-C1F12B3240AB}"/>
            </c:ext>
          </c:extLst>
        </c:ser>
        <c:ser>
          <c:idx val="6"/>
          <c:order val="3"/>
          <c:tx>
            <c:strRef>
              <c:f>'PZT_L G4T Delta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'PZT_L G4T Delta Gain'!$Q$20:$AC$20</c:f>
              <c:numCache>
                <c:formatCode>0.000</c:formatCode>
                <c:ptCount val="13"/>
                <c:pt idx="4">
                  <c:v>0.64416724732209307</c:v>
                </c:pt>
                <c:pt idx="5">
                  <c:v>0.68773574836158402</c:v>
                </c:pt>
                <c:pt idx="6">
                  <c:v>0.48785063092635034</c:v>
                </c:pt>
                <c:pt idx="8">
                  <c:v>0.8278869066614829</c:v>
                </c:pt>
                <c:pt idx="9">
                  <c:v>0.78792586844023804</c:v>
                </c:pt>
                <c:pt idx="10">
                  <c:v>1.0542038912489009</c:v>
                </c:pt>
                <c:pt idx="11">
                  <c:v>0.69552188659800074</c:v>
                </c:pt>
                <c:pt idx="12">
                  <c:v>0.60880889470364197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909-42AA-BC84-C1F12B3240AB}"/>
            </c:ext>
          </c:extLst>
        </c:ser>
        <c:ser>
          <c:idx val="7"/>
          <c:order val="4"/>
          <c:tx>
            <c:strRef>
              <c:f>'PZT_L G4T Delta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'PZT_L G4T Delta Gain'!$AF$10:$AR$10</c:f>
              <c:numCache>
                <c:formatCode>0.000</c:formatCode>
                <c:ptCount val="13"/>
                <c:pt idx="0">
                  <c:v>0.81935492249025332</c:v>
                </c:pt>
                <c:pt idx="1">
                  <c:v>0.99658649655604148</c:v>
                </c:pt>
                <c:pt idx="2">
                  <c:v>0.94219485939015002</c:v>
                </c:pt>
                <c:pt idx="3">
                  <c:v>0.95588515812610264</c:v>
                </c:pt>
                <c:pt idx="4">
                  <c:v>0.75083227945021569</c:v>
                </c:pt>
                <c:pt idx="5">
                  <c:v>0.79003621091501997</c:v>
                </c:pt>
                <c:pt idx="6">
                  <c:v>0.89247180870979714</c:v>
                </c:pt>
                <c:pt idx="7">
                  <c:v>0.51335242459419117</c:v>
                </c:pt>
                <c:pt idx="8">
                  <c:v>0.52415139806666367</c:v>
                </c:pt>
                <c:pt idx="9">
                  <c:v>0.70688213704807668</c:v>
                </c:pt>
                <c:pt idx="10">
                  <c:v>0.94361916738757712</c:v>
                </c:pt>
                <c:pt idx="11">
                  <c:v>0.76748099176935491</c:v>
                </c:pt>
                <c:pt idx="12">
                  <c:v>0.62765859663040591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909-42AA-BC84-C1F12B3240AB}"/>
            </c:ext>
          </c:extLst>
        </c:ser>
        <c:ser>
          <c:idx val="8"/>
          <c:order val="5"/>
          <c:tx>
            <c:strRef>
              <c:f>'PZT_L G4T Delta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'PZT_L G4T Delta Gain'!$AF$20:$AR$20</c:f>
              <c:numCache>
                <c:formatCode>0.000</c:formatCode>
                <c:ptCount val="13"/>
                <c:pt idx="0">
                  <c:v>0.50637804459774216</c:v>
                </c:pt>
                <c:pt idx="1">
                  <c:v>0.56921779574245479</c:v>
                </c:pt>
                <c:pt idx="2">
                  <c:v>0.65747274273288991</c:v>
                </c:pt>
                <c:pt idx="3">
                  <c:v>0.73772930594598218</c:v>
                </c:pt>
                <c:pt idx="4">
                  <c:v>1.148958171436256</c:v>
                </c:pt>
                <c:pt idx="5">
                  <c:v>0.89511613932752621</c:v>
                </c:pt>
                <c:pt idx="6">
                  <c:v>1.0850260839715102</c:v>
                </c:pt>
                <c:pt idx="7">
                  <c:v>0.93761723418823251</c:v>
                </c:pt>
                <c:pt idx="8">
                  <c:v>1.1069343901691708</c:v>
                </c:pt>
                <c:pt idx="9">
                  <c:v>0.83784830867756921</c:v>
                </c:pt>
                <c:pt idx="10">
                  <c:v>0.95676868753186173</c:v>
                </c:pt>
                <c:pt idx="11">
                  <c:v>1.2685183032837033</c:v>
                </c:pt>
                <c:pt idx="12">
                  <c:v>0.731703386465968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909-42AA-BC84-C1F12B324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  <c:majorUnit val="1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 G4T Delta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'PZT_L G4T Delta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 G4T Delta Gain'!$B$13:$N$13</c:f>
              <c:numCache>
                <c:formatCode>0.00</c:formatCode>
                <c:ptCount val="13"/>
                <c:pt idx="0">
                  <c:v>8.1352797799195589</c:v>
                </c:pt>
                <c:pt idx="1">
                  <c:v>8.1912789273025854</c:v>
                </c:pt>
                <c:pt idx="2">
                  <c:v>7.3258245894642622</c:v>
                </c:pt>
                <c:pt idx="3">
                  <c:v>8.8316517263257612</c:v>
                </c:pt>
                <c:pt idx="4">
                  <c:v>7.5566805327493292</c:v>
                </c:pt>
                <c:pt idx="5">
                  <c:v>6.5506048243487909</c:v>
                </c:pt>
                <c:pt idx="6">
                  <c:v>7.5818962241836738</c:v>
                </c:pt>
                <c:pt idx="7">
                  <c:v>6.6014801102980485</c:v>
                </c:pt>
                <c:pt idx="8">
                  <c:v>7.3417681322649537</c:v>
                </c:pt>
                <c:pt idx="9">
                  <c:v>8.8367051611256375</c:v>
                </c:pt>
                <c:pt idx="10">
                  <c:v>6.3470073523962087</c:v>
                </c:pt>
                <c:pt idx="11">
                  <c:v>5.833143396036788</c:v>
                </c:pt>
                <c:pt idx="12">
                  <c:v>7.502101855513458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2D-4E3C-B653-F7BD887487A4}"/>
            </c:ext>
          </c:extLst>
        </c:ser>
        <c:ser>
          <c:idx val="1"/>
          <c:order val="1"/>
          <c:tx>
            <c:strRef>
              <c:f>'PZT_L G4T Delta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'PZT_L G4T Delta Gain'!$B$23:$N$23</c:f>
              <c:numCache>
                <c:formatCode>0.00</c:formatCode>
                <c:ptCount val="13"/>
                <c:pt idx="0">
                  <c:v>7.4739026343590016</c:v>
                </c:pt>
                <c:pt idx="1">
                  <c:v>7.6011557925797302</c:v>
                </c:pt>
                <c:pt idx="2">
                  <c:v>11.497100070196714</c:v>
                </c:pt>
                <c:pt idx="3">
                  <c:v>6.1096987845503037</c:v>
                </c:pt>
                <c:pt idx="4">
                  <c:v>9.211358829185162</c:v>
                </c:pt>
                <c:pt idx="5">
                  <c:v>8.7917188981381873</c:v>
                </c:pt>
                <c:pt idx="6">
                  <c:v>10.777834195260732</c:v>
                </c:pt>
                <c:pt idx="7">
                  <c:v>8.0666390569503825</c:v>
                </c:pt>
                <c:pt idx="8">
                  <c:v>10.302170623282089</c:v>
                </c:pt>
                <c:pt idx="9">
                  <c:v>6.6160665362096314</c:v>
                </c:pt>
                <c:pt idx="10">
                  <c:v>7.5446143749387229</c:v>
                </c:pt>
                <c:pt idx="11">
                  <c:v>7.671929604168211</c:v>
                </c:pt>
                <c:pt idx="12">
                  <c:v>9.1737857039401156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2D-4E3C-B653-F7BD887487A4}"/>
            </c:ext>
          </c:extLst>
        </c:ser>
        <c:ser>
          <c:idx val="5"/>
          <c:order val="2"/>
          <c:tx>
            <c:strRef>
              <c:f>'PZT_L G4T Delta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232D-4E3C-B653-F7BD887487A4}"/>
              </c:ext>
            </c:extLst>
          </c:dPt>
          <c:val>
            <c:numRef>
              <c:f>'PZT_L G4T Delta Gain'!$Q$13:$AC$13</c:f>
              <c:numCache>
                <c:formatCode>0.00</c:formatCode>
                <c:ptCount val="13"/>
                <c:pt idx="4">
                  <c:v>8.6330981599635717</c:v>
                </c:pt>
                <c:pt idx="5">
                  <c:v>9.2575044536543949</c:v>
                </c:pt>
                <c:pt idx="6">
                  <c:v>6.5020524563475526</c:v>
                </c:pt>
                <c:pt idx="9">
                  <c:v>5.3564319373129257</c:v>
                </c:pt>
                <c:pt idx="10">
                  <c:v>5.4732898927374025</c:v>
                </c:pt>
                <c:pt idx="11">
                  <c:v>5.8639188978936589</c:v>
                </c:pt>
                <c:pt idx="12">
                  <c:v>6.6123152491945696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2D-4E3C-B653-F7BD887487A4}"/>
            </c:ext>
          </c:extLst>
        </c:ser>
        <c:ser>
          <c:idx val="6"/>
          <c:order val="3"/>
          <c:tx>
            <c:strRef>
              <c:f>'PZT_L G4T Delta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'PZT_L G4T Delta Gain'!$Q$23:$AC$23</c:f>
              <c:numCache>
                <c:formatCode>0.00</c:formatCode>
                <c:ptCount val="13"/>
                <c:pt idx="4">
                  <c:v>8.319357744524023</c:v>
                </c:pt>
                <c:pt idx="5">
                  <c:v>7.7853545921123279</c:v>
                </c:pt>
                <c:pt idx="6">
                  <c:v>11.081716163729602</c:v>
                </c:pt>
                <c:pt idx="8">
                  <c:v>6.3996009487558032</c:v>
                </c:pt>
                <c:pt idx="9">
                  <c:v>6.7743964705571456</c:v>
                </c:pt>
                <c:pt idx="10">
                  <c:v>4.992532004820708</c:v>
                </c:pt>
                <c:pt idx="11">
                  <c:v>7.7455355143955522</c:v>
                </c:pt>
                <c:pt idx="12">
                  <c:v>8.8403220016793078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32D-4E3C-B653-F7BD887487A4}"/>
            </c:ext>
          </c:extLst>
        </c:ser>
        <c:ser>
          <c:idx val="7"/>
          <c:order val="4"/>
          <c:tx>
            <c:strRef>
              <c:f>'PZT_L G4T Delta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'PZT_L G4T Delta Gain'!$AF$13:$AR$13</c:f>
              <c:numCache>
                <c:formatCode>0.00</c:formatCode>
                <c:ptCount val="13"/>
                <c:pt idx="0">
                  <c:v>6.5500362506314049</c:v>
                </c:pt>
                <c:pt idx="1">
                  <c:v>5.3298115117692548</c:v>
                </c:pt>
                <c:pt idx="2">
                  <c:v>5.6282412784892308</c:v>
                </c:pt>
                <c:pt idx="3">
                  <c:v>5.5871155805836912</c:v>
                </c:pt>
                <c:pt idx="4">
                  <c:v>7.1517081514732288</c:v>
                </c:pt>
                <c:pt idx="5">
                  <c:v>6.7905009828008041</c:v>
                </c:pt>
                <c:pt idx="6">
                  <c:v>5.9422574141461553</c:v>
                </c:pt>
                <c:pt idx="7">
                  <c:v>10.529920072498216</c:v>
                </c:pt>
                <c:pt idx="8">
                  <c:v>10.32408603114302</c:v>
                </c:pt>
                <c:pt idx="9">
                  <c:v>7.6085246420144941</c:v>
                </c:pt>
                <c:pt idx="10">
                  <c:v>5.6084207657469483</c:v>
                </c:pt>
                <c:pt idx="11">
                  <c:v>6.9832493163840637</c:v>
                </c:pt>
                <c:pt idx="12">
                  <c:v>8.5959947477259337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32D-4E3C-B653-F7BD887487A4}"/>
            </c:ext>
          </c:extLst>
        </c:ser>
        <c:ser>
          <c:idx val="8"/>
          <c:order val="5"/>
          <c:tx>
            <c:strRef>
              <c:f>'PZT_L G4T Delta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'PZT_L G4T Delta Gain'!$AF$23:$AR$23</c:f>
              <c:numCache>
                <c:formatCode>0.00</c:formatCode>
                <c:ptCount val="13"/>
                <c:pt idx="0">
                  <c:v>10.682006044772841</c:v>
                </c:pt>
                <c:pt idx="1">
                  <c:v>9.5165150096969739</c:v>
                </c:pt>
                <c:pt idx="2">
                  <c:v>8.2050613143947793</c:v>
                </c:pt>
                <c:pt idx="3">
                  <c:v>7.2764188811735355</c:v>
                </c:pt>
                <c:pt idx="4">
                  <c:v>4.5970051808449996</c:v>
                </c:pt>
                <c:pt idx="5">
                  <c:v>5.9082033858771847</c:v>
                </c:pt>
                <c:pt idx="6">
                  <c:v>4.8648025693896741</c:v>
                </c:pt>
                <c:pt idx="7">
                  <c:v>5.6928906448415324</c:v>
                </c:pt>
                <c:pt idx="8">
                  <c:v>4.7790016434784368</c:v>
                </c:pt>
                <c:pt idx="9">
                  <c:v>6.366160959853536</c:v>
                </c:pt>
                <c:pt idx="10">
                  <c:v>5.5436782650781993</c:v>
                </c:pt>
                <c:pt idx="11">
                  <c:v>4.1403966149270799</c:v>
                </c:pt>
                <c:pt idx="12">
                  <c:v>7.3570552245525205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32D-4E3C-B653-F7BD887487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8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  <c:majorUnit val="2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 FX Yaw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'PZT_L FX Yaw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 FX Yaw Frequency'!$B$9:$N$9</c:f>
              <c:numCache>
                <c:formatCode>0.000</c:formatCode>
                <c:ptCount val="13"/>
                <c:pt idx="0">
                  <c:v>38177.818181818184</c:v>
                </c:pt>
                <c:pt idx="1">
                  <c:v>38209.440000000002</c:v>
                </c:pt>
                <c:pt idx="2">
                  <c:v>37916.457142857143</c:v>
                </c:pt>
                <c:pt idx="3">
                  <c:v>38380.110344827583</c:v>
                </c:pt>
                <c:pt idx="4">
                  <c:v>38356.275862068964</c:v>
                </c:pt>
                <c:pt idx="5">
                  <c:v>38258.613333333335</c:v>
                </c:pt>
                <c:pt idx="6">
                  <c:v>38345.44927536232</c:v>
                </c:pt>
                <c:pt idx="7">
                  <c:v>38382.374193548385</c:v>
                </c:pt>
                <c:pt idx="8">
                  <c:v>38665.847272727275</c:v>
                </c:pt>
                <c:pt idx="9">
                  <c:v>38960.517647058827</c:v>
                </c:pt>
                <c:pt idx="10">
                  <c:v>38287.199999999997</c:v>
                </c:pt>
                <c:pt idx="11">
                  <c:v>38399.352380952383</c:v>
                </c:pt>
                <c:pt idx="12">
                  <c:v>38234.62857142857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BA-4D8A-A394-C7EA45C6C5C0}"/>
            </c:ext>
          </c:extLst>
        </c:ser>
        <c:ser>
          <c:idx val="1"/>
          <c:order val="1"/>
          <c:tx>
            <c:strRef>
              <c:f>'PZT_L FX Yaw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'PZT_L FX Yaw Frequency'!$B$19:$N$19</c:f>
              <c:numCache>
                <c:formatCode>0.000</c:formatCode>
                <c:ptCount val="13"/>
                <c:pt idx="0">
                  <c:v>38303.103030303027</c:v>
                </c:pt>
                <c:pt idx="1">
                  <c:v>38259.085714285713</c:v>
                </c:pt>
                <c:pt idx="2">
                  <c:v>38422.514285714286</c:v>
                </c:pt>
                <c:pt idx="3">
                  <c:v>38418.199999999997</c:v>
                </c:pt>
                <c:pt idx="4">
                  <c:v>38278.742857142854</c:v>
                </c:pt>
                <c:pt idx="5">
                  <c:v>38198.763636363634</c:v>
                </c:pt>
                <c:pt idx="6">
                  <c:v>38295.452631578948</c:v>
                </c:pt>
                <c:pt idx="7">
                  <c:v>38404.106666666667</c:v>
                </c:pt>
                <c:pt idx="8">
                  <c:v>38509.230769230766</c:v>
                </c:pt>
                <c:pt idx="9">
                  <c:v>38601.688888888886</c:v>
                </c:pt>
                <c:pt idx="10">
                  <c:v>38329.729032258067</c:v>
                </c:pt>
                <c:pt idx="11">
                  <c:v>38216.342857142859</c:v>
                </c:pt>
                <c:pt idx="12">
                  <c:v>38095.41333333333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BA-4D8A-A394-C7EA45C6C5C0}"/>
            </c:ext>
          </c:extLst>
        </c:ser>
        <c:ser>
          <c:idx val="5"/>
          <c:order val="2"/>
          <c:tx>
            <c:strRef>
              <c:f>'PZT_L FX Yaw Frequency'!$P$7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75BA-4D8A-A394-C7EA45C6C5C0}"/>
              </c:ext>
            </c:extLst>
          </c:dPt>
          <c:val>
            <c:numRef>
              <c:f>'PZT_L FX Yaw Frequency'!$Q$9:$AC$9</c:f>
              <c:numCache>
                <c:formatCode>0.000</c:formatCode>
                <c:ptCount val="13"/>
                <c:pt idx="4">
                  <c:v>38071.73333333333</c:v>
                </c:pt>
                <c:pt idx="5">
                  <c:v>38112.517647058827</c:v>
                </c:pt>
                <c:pt idx="6">
                  <c:v>38139.507692307692</c:v>
                </c:pt>
                <c:pt idx="9">
                  <c:v>38977.546666666669</c:v>
                </c:pt>
                <c:pt idx="10">
                  <c:v>38988.914285714287</c:v>
                </c:pt>
                <c:pt idx="11">
                  <c:v>38819.822222222225</c:v>
                </c:pt>
                <c:pt idx="12">
                  <c:v>38850.826666666668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BA-4D8A-A394-C7EA45C6C5C0}"/>
            </c:ext>
          </c:extLst>
        </c:ser>
        <c:ser>
          <c:idx val="6"/>
          <c:order val="3"/>
          <c:tx>
            <c:strRef>
              <c:f>'PZT_L FX Yaw Frequency'!$P$17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'PZT_L FX Yaw Frequency'!$Q$19:$AC$19</c:f>
              <c:numCache>
                <c:formatCode>0.000</c:formatCode>
                <c:ptCount val="13"/>
                <c:pt idx="4">
                  <c:v>38212.959999999999</c:v>
                </c:pt>
                <c:pt idx="5">
                  <c:v>38096.547368421052</c:v>
                </c:pt>
                <c:pt idx="6">
                  <c:v>37852</c:v>
                </c:pt>
                <c:pt idx="8">
                  <c:v>38614.800000000003</c:v>
                </c:pt>
                <c:pt idx="9">
                  <c:v>38707.466666666667</c:v>
                </c:pt>
                <c:pt idx="10">
                  <c:v>38797.493333333332</c:v>
                </c:pt>
                <c:pt idx="11">
                  <c:v>38845.684210526313</c:v>
                </c:pt>
                <c:pt idx="12">
                  <c:v>39016.800000000003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BA-4D8A-A394-C7EA45C6C5C0}"/>
            </c:ext>
          </c:extLst>
        </c:ser>
        <c:ser>
          <c:idx val="7"/>
          <c:order val="4"/>
          <c:tx>
            <c:strRef>
              <c:f>'PZT_L FX Yaw Frequency'!$AE$7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'PZT_L FX Yaw Frequency'!$AF$9:$AR$9</c:f>
              <c:numCache>
                <c:formatCode>0.000</c:formatCode>
                <c:ptCount val="13"/>
                <c:pt idx="0">
                  <c:v>38502.239999999998</c:v>
                </c:pt>
                <c:pt idx="1">
                  <c:v>38386.69090909091</c:v>
                </c:pt>
                <c:pt idx="2">
                  <c:v>38219.360000000001</c:v>
                </c:pt>
                <c:pt idx="3">
                  <c:v>38119.974193548383</c:v>
                </c:pt>
                <c:pt idx="4">
                  <c:v>38095.73333333333</c:v>
                </c:pt>
                <c:pt idx="5">
                  <c:v>38350</c:v>
                </c:pt>
                <c:pt idx="6">
                  <c:v>38509.599999999999</c:v>
                </c:pt>
                <c:pt idx="7">
                  <c:v>38531.040000000001</c:v>
                </c:pt>
                <c:pt idx="8">
                  <c:v>38652</c:v>
                </c:pt>
                <c:pt idx="9">
                  <c:v>38745.257142857146</c:v>
                </c:pt>
                <c:pt idx="10">
                  <c:v>38612.959999999999</c:v>
                </c:pt>
                <c:pt idx="11">
                  <c:v>38922.222222222219</c:v>
                </c:pt>
                <c:pt idx="12">
                  <c:v>38685.599999999999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BA-4D8A-A394-C7EA45C6C5C0}"/>
            </c:ext>
          </c:extLst>
        </c:ser>
        <c:ser>
          <c:idx val="8"/>
          <c:order val="5"/>
          <c:tx>
            <c:strRef>
              <c:f>'PZT_L FX Yaw Frequency'!$AE$17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'PZT_L FX Yaw Frequency'!$AF$19:$AR$19</c:f>
              <c:numCache>
                <c:formatCode>0.000</c:formatCode>
                <c:ptCount val="13"/>
                <c:pt idx="0">
                  <c:v>38701.599999999999</c:v>
                </c:pt>
                <c:pt idx="1">
                  <c:v>38220.872727272726</c:v>
                </c:pt>
                <c:pt idx="2">
                  <c:v>38297.199999999997</c:v>
                </c:pt>
                <c:pt idx="3">
                  <c:v>38321.458823529414</c:v>
                </c:pt>
                <c:pt idx="4">
                  <c:v>38129.485714285714</c:v>
                </c:pt>
                <c:pt idx="5">
                  <c:v>38196.615384615383</c:v>
                </c:pt>
                <c:pt idx="6">
                  <c:v>38186.46956521739</c:v>
                </c:pt>
                <c:pt idx="7">
                  <c:v>38435.314285714288</c:v>
                </c:pt>
                <c:pt idx="8">
                  <c:v>38301.828571428574</c:v>
                </c:pt>
                <c:pt idx="9">
                  <c:v>38586.315789473687</c:v>
                </c:pt>
                <c:pt idx="10">
                  <c:v>38534.666666666664</c:v>
                </c:pt>
                <c:pt idx="11">
                  <c:v>38235.573333333334</c:v>
                </c:pt>
                <c:pt idx="12">
                  <c:v>38588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5BA-4D8A-A394-C7EA45C6C5C0}"/>
            </c:ext>
          </c:extLst>
        </c:ser>
        <c:ser>
          <c:idx val="3"/>
          <c:order val="6"/>
          <c:tx>
            <c:strRef>
              <c:f>'PZT_L FX Yaw Frequency'!$A$25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 FX Yaw Frequency'!$B$25:$N$25</c:f>
              <c:numCache>
                <c:formatCode>General</c:formatCode>
                <c:ptCount val="13"/>
                <c:pt idx="0">
                  <c:v>43932</c:v>
                </c:pt>
                <c:pt idx="1">
                  <c:v>43932</c:v>
                </c:pt>
                <c:pt idx="2">
                  <c:v>43932</c:v>
                </c:pt>
                <c:pt idx="3">
                  <c:v>43932</c:v>
                </c:pt>
                <c:pt idx="4">
                  <c:v>43932</c:v>
                </c:pt>
                <c:pt idx="5">
                  <c:v>43932</c:v>
                </c:pt>
                <c:pt idx="6">
                  <c:v>43932</c:v>
                </c:pt>
                <c:pt idx="7">
                  <c:v>43932</c:v>
                </c:pt>
                <c:pt idx="8">
                  <c:v>43932</c:v>
                </c:pt>
                <c:pt idx="9">
                  <c:v>43932</c:v>
                </c:pt>
                <c:pt idx="10">
                  <c:v>43932</c:v>
                </c:pt>
                <c:pt idx="11">
                  <c:v>43932</c:v>
                </c:pt>
                <c:pt idx="12">
                  <c:v>43932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5BA-4D8A-A394-C7EA45C6C5C0}"/>
            </c:ext>
          </c:extLst>
        </c:ser>
        <c:ser>
          <c:idx val="4"/>
          <c:order val="7"/>
          <c:tx>
            <c:strRef>
              <c:f>'PZT_L FX Yaw Frequency'!$A$26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 FX Yaw Frequency'!$B$26:$N$26</c:f>
              <c:numCache>
                <c:formatCode>General</c:formatCode>
                <c:ptCount val="13"/>
                <c:pt idx="0">
                  <c:v>37276</c:v>
                </c:pt>
                <c:pt idx="1">
                  <c:v>37276</c:v>
                </c:pt>
                <c:pt idx="2">
                  <c:v>37276</c:v>
                </c:pt>
                <c:pt idx="3">
                  <c:v>37276</c:v>
                </c:pt>
                <c:pt idx="4">
                  <c:v>37276</c:v>
                </c:pt>
                <c:pt idx="5">
                  <c:v>37276</c:v>
                </c:pt>
                <c:pt idx="6">
                  <c:v>37276</c:v>
                </c:pt>
                <c:pt idx="7">
                  <c:v>37276</c:v>
                </c:pt>
                <c:pt idx="8">
                  <c:v>37276</c:v>
                </c:pt>
                <c:pt idx="9">
                  <c:v>37276</c:v>
                </c:pt>
                <c:pt idx="10">
                  <c:v>37276</c:v>
                </c:pt>
                <c:pt idx="11">
                  <c:v>37276</c:v>
                </c:pt>
                <c:pt idx="12">
                  <c:v>37276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5BA-4D8A-A394-C7EA45C6C5C0}"/>
            </c:ext>
          </c:extLst>
        </c:ser>
        <c:ser>
          <c:idx val="2"/>
          <c:order val="8"/>
          <c:tx>
            <c:strRef>
              <c:f>'PZT_L FX Yaw Frequency'!$A$24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'PZT_L FX Yaw Frequency'!$B$24:$N$24</c:f>
              <c:numCache>
                <c:formatCode>General</c:formatCode>
                <c:ptCount val="13"/>
                <c:pt idx="0">
                  <c:v>38981</c:v>
                </c:pt>
                <c:pt idx="1">
                  <c:v>38981</c:v>
                </c:pt>
                <c:pt idx="2">
                  <c:v>38981</c:v>
                </c:pt>
                <c:pt idx="3">
                  <c:v>38981</c:v>
                </c:pt>
                <c:pt idx="4">
                  <c:v>38981</c:v>
                </c:pt>
                <c:pt idx="5">
                  <c:v>38981</c:v>
                </c:pt>
                <c:pt idx="6">
                  <c:v>38981</c:v>
                </c:pt>
                <c:pt idx="7">
                  <c:v>38981</c:v>
                </c:pt>
                <c:pt idx="8">
                  <c:v>38981</c:v>
                </c:pt>
                <c:pt idx="9">
                  <c:v>38981</c:v>
                </c:pt>
                <c:pt idx="10">
                  <c:v>38981</c:v>
                </c:pt>
                <c:pt idx="11">
                  <c:v>38981</c:v>
                </c:pt>
                <c:pt idx="12">
                  <c:v>38981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5BA-4D8A-A394-C7EA45C6C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360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 FX Yaw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'PZT_L FX Yaw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 FX Yaw Frequency'!$B$10:$N$10</c:f>
              <c:numCache>
                <c:formatCode>0.000</c:formatCode>
                <c:ptCount val="13"/>
                <c:pt idx="0">
                  <c:v>456.19368042274488</c:v>
                </c:pt>
                <c:pt idx="1">
                  <c:v>499.44309025557709</c:v>
                </c:pt>
                <c:pt idx="2">
                  <c:v>391.9370211799706</c:v>
                </c:pt>
                <c:pt idx="3">
                  <c:v>452.58171633605184</c:v>
                </c:pt>
                <c:pt idx="4">
                  <c:v>390.1594133377946</c:v>
                </c:pt>
                <c:pt idx="5">
                  <c:v>392.4043658094368</c:v>
                </c:pt>
                <c:pt idx="6">
                  <c:v>412.50791170114968</c:v>
                </c:pt>
                <c:pt idx="7">
                  <c:v>585.13902386679024</c:v>
                </c:pt>
                <c:pt idx="8">
                  <c:v>459.25184154395384</c:v>
                </c:pt>
                <c:pt idx="9">
                  <c:v>580.44888998767351</c:v>
                </c:pt>
                <c:pt idx="10">
                  <c:v>358.70857796049307</c:v>
                </c:pt>
                <c:pt idx="11">
                  <c:v>499.06971794280372</c:v>
                </c:pt>
                <c:pt idx="12">
                  <c:v>453.97652052962962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78-4B6D-89A7-512BE11E1506}"/>
            </c:ext>
          </c:extLst>
        </c:ser>
        <c:ser>
          <c:idx val="1"/>
          <c:order val="1"/>
          <c:tx>
            <c:strRef>
              <c:f>'PZT_L FX Yaw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'PZT_L FX Yaw Frequency'!$B$20:$N$20</c:f>
              <c:numCache>
                <c:formatCode>0.000</c:formatCode>
                <c:ptCount val="13"/>
                <c:pt idx="0">
                  <c:v>414.33398841294218</c:v>
                </c:pt>
                <c:pt idx="1">
                  <c:v>417.61841875010992</c:v>
                </c:pt>
                <c:pt idx="2">
                  <c:v>605.04474173055848</c:v>
                </c:pt>
                <c:pt idx="3">
                  <c:v>437.83614292371368</c:v>
                </c:pt>
                <c:pt idx="4">
                  <c:v>460.6735352326204</c:v>
                </c:pt>
                <c:pt idx="5">
                  <c:v>508.58544476701007</c:v>
                </c:pt>
                <c:pt idx="6">
                  <c:v>457.02275002526648</c:v>
                </c:pt>
                <c:pt idx="7">
                  <c:v>520.72019237514064</c:v>
                </c:pt>
                <c:pt idx="8">
                  <c:v>431.53521565145024</c:v>
                </c:pt>
                <c:pt idx="9">
                  <c:v>535.63365376816819</c:v>
                </c:pt>
                <c:pt idx="10">
                  <c:v>432.82821507157382</c:v>
                </c:pt>
                <c:pt idx="11">
                  <c:v>397.61359494080415</c:v>
                </c:pt>
                <c:pt idx="12">
                  <c:v>383.53254172140805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78-4B6D-89A7-512BE11E1506}"/>
            </c:ext>
          </c:extLst>
        </c:ser>
        <c:ser>
          <c:idx val="5"/>
          <c:order val="2"/>
          <c:tx>
            <c:strRef>
              <c:f>'PZT_L FX Yaw Frequency'!$P$7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2078-4B6D-89A7-512BE11E1506}"/>
              </c:ext>
            </c:extLst>
          </c:dPt>
          <c:val>
            <c:numRef>
              <c:f>'PZT_L FX Yaw Frequency'!$Q$10:$AC$10</c:f>
              <c:numCache>
                <c:formatCode>0.000</c:formatCode>
                <c:ptCount val="13"/>
                <c:pt idx="4">
                  <c:v>361.67734785966655</c:v>
                </c:pt>
                <c:pt idx="5">
                  <c:v>447.21435714039069</c:v>
                </c:pt>
                <c:pt idx="6">
                  <c:v>327.1937558177936</c:v>
                </c:pt>
                <c:pt idx="9">
                  <c:v>584.45147056144992</c:v>
                </c:pt>
                <c:pt idx="10">
                  <c:v>448.58666113314581</c:v>
                </c:pt>
                <c:pt idx="11">
                  <c:v>508.17245983900665</c:v>
                </c:pt>
                <c:pt idx="12">
                  <c:v>865.92447666022224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78-4B6D-89A7-512BE11E1506}"/>
            </c:ext>
          </c:extLst>
        </c:ser>
        <c:ser>
          <c:idx val="6"/>
          <c:order val="3"/>
          <c:tx>
            <c:strRef>
              <c:f>'PZT_L FX Yaw Frequency'!$P$17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'PZT_L FX Yaw Frequency'!$Q$20:$AC$20</c:f>
              <c:numCache>
                <c:formatCode>0.000</c:formatCode>
                <c:ptCount val="13"/>
                <c:pt idx="4">
                  <c:v>311.25610555175183</c:v>
                </c:pt>
                <c:pt idx="5">
                  <c:v>324.3925179640957</c:v>
                </c:pt>
                <c:pt idx="6">
                  <c:v>427.1045372204394</c:v>
                </c:pt>
                <c:pt idx="8">
                  <c:v>387.27527252441593</c:v>
                </c:pt>
                <c:pt idx="9">
                  <c:v>448.99536295495989</c:v>
                </c:pt>
                <c:pt idx="10">
                  <c:v>686.04712574191183</c:v>
                </c:pt>
                <c:pt idx="11">
                  <c:v>724.60926026872539</c:v>
                </c:pt>
                <c:pt idx="12">
                  <c:v>826.99534297195237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78-4B6D-89A7-512BE11E1506}"/>
            </c:ext>
          </c:extLst>
        </c:ser>
        <c:ser>
          <c:idx val="7"/>
          <c:order val="4"/>
          <c:tx>
            <c:strRef>
              <c:f>'PZT_L FX Yaw Frequency'!$AE$7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'PZT_L FX Yaw Frequency'!$AF$10:$AR$10</c:f>
              <c:numCache>
                <c:formatCode>0.000</c:formatCode>
                <c:ptCount val="13"/>
                <c:pt idx="0">
                  <c:v>411.2547655190906</c:v>
                </c:pt>
                <c:pt idx="1">
                  <c:v>305.86082968900615</c:v>
                </c:pt>
                <c:pt idx="2">
                  <c:v>323.58740168710568</c:v>
                </c:pt>
                <c:pt idx="3">
                  <c:v>401.92200491015825</c:v>
                </c:pt>
                <c:pt idx="4">
                  <c:v>289.11823085448867</c:v>
                </c:pt>
                <c:pt idx="5">
                  <c:v>409.19358793248864</c:v>
                </c:pt>
                <c:pt idx="6">
                  <c:v>487.05360773401799</c:v>
                </c:pt>
                <c:pt idx="7">
                  <c:v>349.66438486185046</c:v>
                </c:pt>
                <c:pt idx="8">
                  <c:v>355.5347002430608</c:v>
                </c:pt>
                <c:pt idx="9">
                  <c:v>445.68885810816289</c:v>
                </c:pt>
                <c:pt idx="10">
                  <c:v>307.63302813579696</c:v>
                </c:pt>
                <c:pt idx="11">
                  <c:v>340.68119520700981</c:v>
                </c:pt>
                <c:pt idx="12">
                  <c:v>549.08479896614881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078-4B6D-89A7-512BE11E1506}"/>
            </c:ext>
          </c:extLst>
        </c:ser>
        <c:ser>
          <c:idx val="8"/>
          <c:order val="5"/>
          <c:tx>
            <c:strRef>
              <c:f>'PZT_L FX Yaw Frequency'!$AE$17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'PZT_L FX Yaw Frequency'!$AF$20:$AR$20</c:f>
              <c:numCache>
                <c:formatCode>0.000</c:formatCode>
                <c:ptCount val="13"/>
                <c:pt idx="0">
                  <c:v>492.67057317327794</c:v>
                </c:pt>
                <c:pt idx="1">
                  <c:v>292.82247526479591</c:v>
                </c:pt>
                <c:pt idx="2">
                  <c:v>371.202575285698</c:v>
                </c:pt>
                <c:pt idx="3">
                  <c:v>386.32276022780223</c:v>
                </c:pt>
                <c:pt idx="4">
                  <c:v>316.53645268739143</c:v>
                </c:pt>
                <c:pt idx="5">
                  <c:v>454.69178064334483</c:v>
                </c:pt>
                <c:pt idx="6">
                  <c:v>399.19061361137148</c:v>
                </c:pt>
                <c:pt idx="7">
                  <c:v>477.7895826618734</c:v>
                </c:pt>
                <c:pt idx="8">
                  <c:v>394.36844489597593</c:v>
                </c:pt>
                <c:pt idx="9">
                  <c:v>375.6066656773171</c:v>
                </c:pt>
                <c:pt idx="10">
                  <c:v>446.21523510077066</c:v>
                </c:pt>
                <c:pt idx="11">
                  <c:v>475.75763683729673</c:v>
                </c:pt>
                <c:pt idx="12">
                  <c:v>693.82325033303891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078-4B6D-89A7-512BE11E15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30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 FX Yaw Frequency'!$A$7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'PZT_L FX Yaw Frequency'!$B$8:$N$8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 FX Yaw Frequency'!$B$13:$N$13</c:f>
              <c:numCache>
                <c:formatCode>0.00</c:formatCode>
                <c:ptCount val="13"/>
                <c:pt idx="0">
                  <c:v>0.65894393874000201</c:v>
                </c:pt>
                <c:pt idx="1">
                  <c:v>0.62298722864990719</c:v>
                </c:pt>
                <c:pt idx="2">
                  <c:v>0.54469392465909872</c:v>
                </c:pt>
                <c:pt idx="3">
                  <c:v>0.8131941002581704</c:v>
                </c:pt>
                <c:pt idx="4">
                  <c:v>0.9229354507748998</c:v>
                </c:pt>
                <c:pt idx="5">
                  <c:v>0.83469453022558937</c:v>
                </c:pt>
                <c:pt idx="6">
                  <c:v>0.86418485967295067</c:v>
                </c:pt>
                <c:pt idx="7">
                  <c:v>0.63026286541678134</c:v>
                </c:pt>
                <c:pt idx="8">
                  <c:v>1.0087764105309205</c:v>
                </c:pt>
                <c:pt idx="9">
                  <c:v>0.96736489988785479</c:v>
                </c:pt>
                <c:pt idx="10">
                  <c:v>0.93966714870082946</c:v>
                </c:pt>
                <c:pt idx="11">
                  <c:v>0.75029756402432857</c:v>
                </c:pt>
                <c:pt idx="12">
                  <c:v>0.70387529462991461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3A-40CD-986C-EB0CB26C8E66}"/>
            </c:ext>
          </c:extLst>
        </c:ser>
        <c:ser>
          <c:idx val="1"/>
          <c:order val="1"/>
          <c:tx>
            <c:strRef>
              <c:f>'PZT_L FX Yaw Frequency'!$A$17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'PZT_L FX Yaw Frequency'!$B$23:$N$23</c:f>
              <c:numCache>
                <c:formatCode>0.00</c:formatCode>
                <c:ptCount val="13"/>
                <c:pt idx="0">
                  <c:v>0.82630845246144335</c:v>
                </c:pt>
                <c:pt idx="1">
                  <c:v>0.78467621010585853</c:v>
                </c:pt>
                <c:pt idx="2">
                  <c:v>0.63164159972423828</c:v>
                </c:pt>
                <c:pt idx="3">
                  <c:v>0.86957949791657418</c:v>
                </c:pt>
                <c:pt idx="4">
                  <c:v>0.72556288452480167</c:v>
                </c:pt>
                <c:pt idx="5">
                  <c:v>0.60479095883050327</c:v>
                </c:pt>
                <c:pt idx="6">
                  <c:v>0.74354623230651551</c:v>
                </c:pt>
                <c:pt idx="7">
                  <c:v>0.72214513871712804</c:v>
                </c:pt>
                <c:pt idx="8">
                  <c:v>0.95259183530677971</c:v>
                </c:pt>
                <c:pt idx="9">
                  <c:v>0.82499725920424705</c:v>
                </c:pt>
                <c:pt idx="10">
                  <c:v>0.81150673297628306</c:v>
                </c:pt>
                <c:pt idx="11">
                  <c:v>0.78832218776192808</c:v>
                </c:pt>
                <c:pt idx="12">
                  <c:v>0.71216324057367653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3A-40CD-986C-EB0CB26C8E66}"/>
            </c:ext>
          </c:extLst>
        </c:ser>
        <c:ser>
          <c:idx val="5"/>
          <c:order val="2"/>
          <c:tx>
            <c:strRef>
              <c:f>'PZT_L FX Yaw Frequency'!$P$7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823A-40CD-986C-EB0CB26C8E66}"/>
              </c:ext>
            </c:extLst>
          </c:dPt>
          <c:val>
            <c:numRef>
              <c:f>'PZT_L FX Yaw Frequency'!$Q$13:$AC$13</c:f>
              <c:numCache>
                <c:formatCode>0.00</c:formatCode>
                <c:ptCount val="13"/>
                <c:pt idx="4">
                  <c:v>0.73337311837223507</c:v>
                </c:pt>
                <c:pt idx="5">
                  <c:v>0.62350237919294182</c:v>
                </c:pt>
                <c:pt idx="6">
                  <c:v>0.87971085119419679</c:v>
                </c:pt>
                <c:pt idx="9">
                  <c:v>0.97045221167355888</c:v>
                </c:pt>
                <c:pt idx="10">
                  <c:v>1.272823019590317</c:v>
                </c:pt>
                <c:pt idx="11">
                  <c:v>1.0126629207148303</c:v>
                </c:pt>
                <c:pt idx="12">
                  <c:v>0.60622171606335506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3A-40CD-986C-EB0CB26C8E66}"/>
            </c:ext>
          </c:extLst>
        </c:ser>
        <c:ser>
          <c:idx val="6"/>
          <c:order val="3"/>
          <c:tx>
            <c:strRef>
              <c:f>'PZT_L FX Yaw Frequency'!$P$17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'PZT_L FX Yaw Frequency'!$Q$23:$AC$23</c:f>
              <c:numCache>
                <c:formatCode>0.00</c:formatCode>
                <c:ptCount val="13"/>
                <c:pt idx="4">
                  <c:v>1.0034180677238826</c:v>
                </c:pt>
                <c:pt idx="5">
                  <c:v>0.84316306427251564</c:v>
                </c:pt>
                <c:pt idx="6">
                  <c:v>0.44953865685792038</c:v>
                </c:pt>
                <c:pt idx="8">
                  <c:v>1.1523241950298611</c:v>
                </c:pt>
                <c:pt idx="9">
                  <c:v>1.0627182258971808</c:v>
                </c:pt>
                <c:pt idx="10">
                  <c:v>0.73925598608984944</c:v>
                </c:pt>
                <c:pt idx="11">
                  <c:v>0.72208305753834234</c:v>
                </c:pt>
                <c:pt idx="12">
                  <c:v>0.70165651064173828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3A-40CD-986C-EB0CB26C8E66}"/>
            </c:ext>
          </c:extLst>
        </c:ser>
        <c:ser>
          <c:idx val="7"/>
          <c:order val="4"/>
          <c:tx>
            <c:strRef>
              <c:f>'PZT_L FX Yaw Frequency'!$AE$7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'PZT_L FX Yaw Frequency'!$AF$13:$AR$13</c:f>
              <c:numCache>
                <c:formatCode>0.00</c:formatCode>
                <c:ptCount val="13"/>
                <c:pt idx="0">
                  <c:v>0.99390135005667624</c:v>
                </c:pt>
                <c:pt idx="1">
                  <c:v>1.2104534712952522</c:v>
                </c:pt>
                <c:pt idx="2">
                  <c:v>0.97177248463274735</c:v>
                </c:pt>
                <c:pt idx="3">
                  <c:v>0.69994856650279469</c:v>
                </c:pt>
                <c:pt idx="4">
                  <c:v>0.94509586488845621</c:v>
                </c:pt>
                <c:pt idx="5">
                  <c:v>0.87489151970549728</c:v>
                </c:pt>
                <c:pt idx="6">
                  <c:v>0.84426024870871619</c:v>
                </c:pt>
                <c:pt idx="7">
                  <c:v>1.1964234413863806</c:v>
                </c:pt>
                <c:pt idx="8">
                  <c:v>1.2900756701191187</c:v>
                </c:pt>
                <c:pt idx="9">
                  <c:v>1.0988661081438245</c:v>
                </c:pt>
                <c:pt idx="10">
                  <c:v>1.4486524286222298</c:v>
                </c:pt>
                <c:pt idx="11">
                  <c:v>1.6107162604243699</c:v>
                </c:pt>
                <c:pt idx="12">
                  <c:v>0.85572696157562644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23A-40CD-986C-EB0CB26C8E66}"/>
            </c:ext>
          </c:extLst>
        </c:ser>
        <c:ser>
          <c:idx val="8"/>
          <c:order val="5"/>
          <c:tx>
            <c:strRef>
              <c:f>'PZT_L FX Yaw Frequency'!$AE$17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'PZT_L FX Yaw Frequency'!$AF$23:$AR$23</c:f>
              <c:numCache>
                <c:formatCode>0.00</c:formatCode>
                <c:ptCount val="13"/>
                <c:pt idx="0">
                  <c:v>0.96453903658026308</c:v>
                </c:pt>
                <c:pt idx="1">
                  <c:v>1.0755922183663091</c:v>
                </c:pt>
                <c:pt idx="2">
                  <c:v>0.91701950003447141</c:v>
                </c:pt>
                <c:pt idx="3">
                  <c:v>0.9020599104860233</c:v>
                </c:pt>
                <c:pt idx="4">
                  <c:v>0.89877559339493551</c:v>
                </c:pt>
                <c:pt idx="5">
                  <c:v>0.67490068643334711</c:v>
                </c:pt>
                <c:pt idx="6">
                  <c:v>0.76026300399919566</c:v>
                </c:pt>
                <c:pt idx="7">
                  <c:v>0.8088039364214733</c:v>
                </c:pt>
                <c:pt idx="8">
                  <c:v>0.86706444587130582</c:v>
                </c:pt>
                <c:pt idx="9">
                  <c:v>1.1628439262038872</c:v>
                </c:pt>
                <c:pt idx="10">
                  <c:v>0.94025376668460192</c:v>
                </c:pt>
                <c:pt idx="11">
                  <c:v>0.67231244022503278</c:v>
                </c:pt>
                <c:pt idx="12">
                  <c:v>0.63032383697636396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23A-40CD-986C-EB0CB26C8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 FX Yaw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'PZT_L FX Yaw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 FX Yaw Gain'!$B$9:$N$9</c:f>
              <c:numCache>
                <c:formatCode>0.000</c:formatCode>
                <c:ptCount val="13"/>
                <c:pt idx="0">
                  <c:v>26.265303030303016</c:v>
                </c:pt>
                <c:pt idx="1">
                  <c:v>25.797090000000004</c:v>
                </c:pt>
                <c:pt idx="2">
                  <c:v>26.037657142857149</c:v>
                </c:pt>
                <c:pt idx="3">
                  <c:v>24.790882758620697</c:v>
                </c:pt>
                <c:pt idx="4">
                  <c:v>25.202241379310347</c:v>
                </c:pt>
                <c:pt idx="5">
                  <c:v>25.699066666666663</c:v>
                </c:pt>
                <c:pt idx="6">
                  <c:v>25.199234782608702</c:v>
                </c:pt>
                <c:pt idx="7">
                  <c:v>24.970109677419355</c:v>
                </c:pt>
                <c:pt idx="8">
                  <c:v>24.456770909090906</c:v>
                </c:pt>
                <c:pt idx="9">
                  <c:v>24.626170588235283</c:v>
                </c:pt>
                <c:pt idx="10">
                  <c:v>25.569406060606063</c:v>
                </c:pt>
                <c:pt idx="11">
                  <c:v>24.377633333333332</c:v>
                </c:pt>
                <c:pt idx="12">
                  <c:v>25.985778571428558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35-424A-98AF-3B045F46D2CE}"/>
            </c:ext>
          </c:extLst>
        </c:ser>
        <c:ser>
          <c:idx val="1"/>
          <c:order val="1"/>
          <c:tx>
            <c:strRef>
              <c:f>'PZT_L FX Yaw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'PZT_L FX Yaw Gain'!$B$19:$N$19</c:f>
              <c:numCache>
                <c:formatCode>0.000</c:formatCode>
                <c:ptCount val="13"/>
                <c:pt idx="0">
                  <c:v>25.451442424242419</c:v>
                </c:pt>
                <c:pt idx="1">
                  <c:v>24.632635714285716</c:v>
                </c:pt>
                <c:pt idx="2">
                  <c:v>25.583942857142858</c:v>
                </c:pt>
                <c:pt idx="3">
                  <c:v>25.516368750000002</c:v>
                </c:pt>
                <c:pt idx="4">
                  <c:v>24.827899999999996</c:v>
                </c:pt>
                <c:pt idx="5">
                  <c:v>25.937772727272726</c:v>
                </c:pt>
                <c:pt idx="6">
                  <c:v>25.495052631578957</c:v>
                </c:pt>
                <c:pt idx="7">
                  <c:v>24.769373333333327</c:v>
                </c:pt>
                <c:pt idx="8">
                  <c:v>24.229143589743586</c:v>
                </c:pt>
                <c:pt idx="9">
                  <c:v>24.722066666666674</c:v>
                </c:pt>
                <c:pt idx="10">
                  <c:v>25.944264516129032</c:v>
                </c:pt>
                <c:pt idx="11">
                  <c:v>25.205666666666659</c:v>
                </c:pt>
                <c:pt idx="12">
                  <c:v>25.363693333333345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35-424A-98AF-3B045F46D2CE}"/>
            </c:ext>
          </c:extLst>
        </c:ser>
        <c:ser>
          <c:idx val="5"/>
          <c:order val="2"/>
          <c:tx>
            <c:strRef>
              <c:f>'PZT_L FX Yaw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D135-424A-98AF-3B045F46D2CE}"/>
              </c:ext>
            </c:extLst>
          </c:dPt>
          <c:val>
            <c:numRef>
              <c:f>'PZT_L FX Yaw Gain'!$Q$9:$AC$9</c:f>
              <c:numCache>
                <c:formatCode>0.000</c:formatCode>
                <c:ptCount val="13"/>
                <c:pt idx="4">
                  <c:v>25.243866666666666</c:v>
                </c:pt>
                <c:pt idx="5">
                  <c:v>24.585858823529414</c:v>
                </c:pt>
                <c:pt idx="6">
                  <c:v>24.57764615384615</c:v>
                </c:pt>
                <c:pt idx="9">
                  <c:v>23.295626666666674</c:v>
                </c:pt>
                <c:pt idx="10">
                  <c:v>24.276300000000003</c:v>
                </c:pt>
                <c:pt idx="11">
                  <c:v>23.820144444444452</c:v>
                </c:pt>
                <c:pt idx="12">
                  <c:v>24.456186666666671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135-424A-98AF-3B045F46D2CE}"/>
            </c:ext>
          </c:extLst>
        </c:ser>
        <c:ser>
          <c:idx val="6"/>
          <c:order val="3"/>
          <c:tx>
            <c:strRef>
              <c:f>'PZT_L FX Yaw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'PZT_L FX Yaw Gain'!$Q$19:$AC$19</c:f>
              <c:numCache>
                <c:formatCode>0.000</c:formatCode>
                <c:ptCount val="13"/>
                <c:pt idx="4">
                  <c:v>25.954186666666669</c:v>
                </c:pt>
                <c:pt idx="5">
                  <c:v>26.283094736842088</c:v>
                </c:pt>
                <c:pt idx="6">
                  <c:v>26.476666666666667</c:v>
                </c:pt>
                <c:pt idx="8">
                  <c:v>25.097587499999996</c:v>
                </c:pt>
                <c:pt idx="9">
                  <c:v>24.513033333333333</c:v>
                </c:pt>
                <c:pt idx="10">
                  <c:v>24.198840000000008</c:v>
                </c:pt>
                <c:pt idx="11">
                  <c:v>23.848947368421058</c:v>
                </c:pt>
                <c:pt idx="12">
                  <c:v>23.134346666666669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135-424A-98AF-3B045F46D2CE}"/>
            </c:ext>
          </c:extLst>
        </c:ser>
        <c:ser>
          <c:idx val="7"/>
          <c:order val="4"/>
          <c:tx>
            <c:strRef>
              <c:f>'PZT_L FX Yaw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'PZT_L FX Yaw Gain'!$AF$9:$AR$9</c:f>
              <c:numCache>
                <c:formatCode>0.000</c:formatCode>
                <c:ptCount val="13"/>
                <c:pt idx="0">
                  <c:v>25.332813333333341</c:v>
                </c:pt>
                <c:pt idx="1">
                  <c:v>24.465999999999994</c:v>
                </c:pt>
                <c:pt idx="2">
                  <c:v>26.024079999999994</c:v>
                </c:pt>
                <c:pt idx="3">
                  <c:v>27.410754838709668</c:v>
                </c:pt>
                <c:pt idx="4">
                  <c:v>27.918000000000006</c:v>
                </c:pt>
                <c:pt idx="5">
                  <c:v>26.986750000000001</c:v>
                </c:pt>
                <c:pt idx="6">
                  <c:v>26.146516666666674</c:v>
                </c:pt>
                <c:pt idx="7">
                  <c:v>25.243719999999993</c:v>
                </c:pt>
                <c:pt idx="8">
                  <c:v>26.280133333333328</c:v>
                </c:pt>
                <c:pt idx="9">
                  <c:v>25.722552380952397</c:v>
                </c:pt>
                <c:pt idx="10">
                  <c:v>27.282819999999997</c:v>
                </c:pt>
                <c:pt idx="11">
                  <c:v>26.208688888888879</c:v>
                </c:pt>
                <c:pt idx="12">
                  <c:v>26.26627499999999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135-424A-98AF-3B045F46D2CE}"/>
            </c:ext>
          </c:extLst>
        </c:ser>
        <c:ser>
          <c:idx val="8"/>
          <c:order val="5"/>
          <c:tx>
            <c:strRef>
              <c:f>'PZT_L FX Yaw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'PZT_L FX Yaw Gain'!$AF$19:$AR$19</c:f>
              <c:numCache>
                <c:formatCode>0.000</c:formatCode>
                <c:ptCount val="13"/>
                <c:pt idx="0">
                  <c:v>24.375975000000004</c:v>
                </c:pt>
                <c:pt idx="1">
                  <c:v>25.420690909090911</c:v>
                </c:pt>
                <c:pt idx="2">
                  <c:v>26.13375000000001</c:v>
                </c:pt>
                <c:pt idx="3">
                  <c:v>26.085800000000006</c:v>
                </c:pt>
                <c:pt idx="4">
                  <c:v>26.911099999999998</c:v>
                </c:pt>
                <c:pt idx="5">
                  <c:v>26.364076923076926</c:v>
                </c:pt>
                <c:pt idx="6">
                  <c:v>26.265365217391302</c:v>
                </c:pt>
                <c:pt idx="7">
                  <c:v>25.448685714285709</c:v>
                </c:pt>
                <c:pt idx="8">
                  <c:v>25.250285714285692</c:v>
                </c:pt>
                <c:pt idx="9">
                  <c:v>25.444747368421055</c:v>
                </c:pt>
                <c:pt idx="10">
                  <c:v>25.901146666666659</c:v>
                </c:pt>
                <c:pt idx="11">
                  <c:v>26.489359999999998</c:v>
                </c:pt>
                <c:pt idx="12">
                  <c:v>25.50541333333333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135-424A-98AF-3B045F46D2CE}"/>
            </c:ext>
          </c:extLst>
        </c:ser>
        <c:ser>
          <c:idx val="3"/>
          <c:order val="6"/>
          <c:tx>
            <c:strRef>
              <c:f>'PZT_L FX Yaw Gain'!$A$25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 FX Yaw Gain'!$B$25:$N$25</c:f>
              <c:numCache>
                <c:formatCode>General</c:formatCode>
                <c:ptCount val="13"/>
                <c:pt idx="0">
                  <c:v>47.5</c:v>
                </c:pt>
                <c:pt idx="1">
                  <c:v>47.5</c:v>
                </c:pt>
                <c:pt idx="2">
                  <c:v>47.5</c:v>
                </c:pt>
                <c:pt idx="3">
                  <c:v>47.5</c:v>
                </c:pt>
                <c:pt idx="4">
                  <c:v>47.5</c:v>
                </c:pt>
                <c:pt idx="5">
                  <c:v>47.5</c:v>
                </c:pt>
                <c:pt idx="6">
                  <c:v>47.5</c:v>
                </c:pt>
                <c:pt idx="7">
                  <c:v>47.5</c:v>
                </c:pt>
                <c:pt idx="8">
                  <c:v>47.5</c:v>
                </c:pt>
                <c:pt idx="9">
                  <c:v>47.5</c:v>
                </c:pt>
                <c:pt idx="10">
                  <c:v>47.5</c:v>
                </c:pt>
                <c:pt idx="11">
                  <c:v>47.5</c:v>
                </c:pt>
                <c:pt idx="12">
                  <c:v>47.5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135-424A-98AF-3B045F46D2CE}"/>
            </c:ext>
          </c:extLst>
        </c:ser>
        <c:ser>
          <c:idx val="4"/>
          <c:order val="7"/>
          <c:tx>
            <c:strRef>
              <c:f>'PZT_L FX Yaw Gain'!$A$26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'PZT_L FX Yaw Gain'!$B$26:$N$26</c:f>
              <c:numCache>
                <c:formatCode>General</c:formatCode>
                <c:ptCount val="13"/>
                <c:pt idx="0">
                  <c:v>14.5</c:v>
                </c:pt>
                <c:pt idx="1">
                  <c:v>14.5</c:v>
                </c:pt>
                <c:pt idx="2">
                  <c:v>14.5</c:v>
                </c:pt>
                <c:pt idx="3">
                  <c:v>14.5</c:v>
                </c:pt>
                <c:pt idx="4">
                  <c:v>14.5</c:v>
                </c:pt>
                <c:pt idx="5">
                  <c:v>14.5</c:v>
                </c:pt>
                <c:pt idx="6">
                  <c:v>14.5</c:v>
                </c:pt>
                <c:pt idx="7">
                  <c:v>14.5</c:v>
                </c:pt>
                <c:pt idx="8">
                  <c:v>14.5</c:v>
                </c:pt>
                <c:pt idx="9">
                  <c:v>14.5</c:v>
                </c:pt>
                <c:pt idx="10">
                  <c:v>14.5</c:v>
                </c:pt>
                <c:pt idx="11">
                  <c:v>14.5</c:v>
                </c:pt>
                <c:pt idx="12">
                  <c:v>14.5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135-424A-98AF-3B045F46D2CE}"/>
            </c:ext>
          </c:extLst>
        </c:ser>
        <c:ser>
          <c:idx val="2"/>
          <c:order val="8"/>
          <c:tx>
            <c:strRef>
              <c:f>'PZT_L FX Yaw Gain'!$A$24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'PZT_L FX Yaw Gain'!$B$24:$N$24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135-424A-98AF-3B045F46D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 FX Yaw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'PZT_L FX Yaw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 FX Yaw Gain'!$B$10:$N$10</c:f>
              <c:numCache>
                <c:formatCode>0.000</c:formatCode>
                <c:ptCount val="13"/>
                <c:pt idx="0">
                  <c:v>2.2250442676447055</c:v>
                </c:pt>
                <c:pt idx="1">
                  <c:v>2.3834696383781999</c:v>
                </c:pt>
                <c:pt idx="2">
                  <c:v>2.5628068844768919</c:v>
                </c:pt>
                <c:pt idx="3">
                  <c:v>2.5416855942011591</c:v>
                </c:pt>
                <c:pt idx="4">
                  <c:v>2.1709269374440741</c:v>
                </c:pt>
                <c:pt idx="5">
                  <c:v>1.8742737500402897</c:v>
                </c:pt>
                <c:pt idx="6">
                  <c:v>2.269124558409553</c:v>
                </c:pt>
                <c:pt idx="7">
                  <c:v>2.5374602768760952</c:v>
                </c:pt>
                <c:pt idx="8">
                  <c:v>2.1240185664639282</c:v>
                </c:pt>
                <c:pt idx="9">
                  <c:v>2.1378653652276345</c:v>
                </c:pt>
                <c:pt idx="10">
                  <c:v>1.9650244456276531</c:v>
                </c:pt>
                <c:pt idx="11">
                  <c:v>2.4138424814389534</c:v>
                </c:pt>
                <c:pt idx="12">
                  <c:v>2.186801899518783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87-4492-BF48-F14787834264}"/>
            </c:ext>
          </c:extLst>
        </c:ser>
        <c:ser>
          <c:idx val="1"/>
          <c:order val="1"/>
          <c:tx>
            <c:strRef>
              <c:f>'PZT_L FX Yaw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'PZT_L FX Yaw Gain'!$B$20:$N$20</c:f>
              <c:numCache>
                <c:formatCode>0.000</c:formatCode>
                <c:ptCount val="13"/>
                <c:pt idx="0">
                  <c:v>2.1338327915597213</c:v>
                </c:pt>
                <c:pt idx="1">
                  <c:v>2.2819143080989432</c:v>
                </c:pt>
                <c:pt idx="2">
                  <c:v>2.248936636866111</c:v>
                </c:pt>
                <c:pt idx="3">
                  <c:v>2.4178119289029896</c:v>
                </c:pt>
                <c:pt idx="4">
                  <c:v>2.2385621840365664</c:v>
                </c:pt>
                <c:pt idx="5">
                  <c:v>2.2309354012133542</c:v>
                </c:pt>
                <c:pt idx="6">
                  <c:v>2.2142688827344226</c:v>
                </c:pt>
                <c:pt idx="7">
                  <c:v>2.144654624176638</c:v>
                </c:pt>
                <c:pt idx="8">
                  <c:v>1.8154691989305127</c:v>
                </c:pt>
                <c:pt idx="9">
                  <c:v>2.3530113016037255</c:v>
                </c:pt>
                <c:pt idx="10">
                  <c:v>2.1234641786214721</c:v>
                </c:pt>
                <c:pt idx="11">
                  <c:v>1.7806642014723333</c:v>
                </c:pt>
                <c:pt idx="12">
                  <c:v>1.7800243718513489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87-4492-BF48-F14787834264}"/>
            </c:ext>
          </c:extLst>
        </c:ser>
        <c:ser>
          <c:idx val="5"/>
          <c:order val="2"/>
          <c:tx>
            <c:strRef>
              <c:f>'PZT_L FX Yaw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6387-4492-BF48-F14787834264}"/>
              </c:ext>
            </c:extLst>
          </c:dPt>
          <c:val>
            <c:numRef>
              <c:f>'PZT_L FX Yaw Gain'!$Q$10:$AC$10</c:f>
              <c:numCache>
                <c:formatCode>0.000</c:formatCode>
                <c:ptCount val="13"/>
                <c:pt idx="4">
                  <c:v>1.8175786413561654</c:v>
                </c:pt>
                <c:pt idx="5">
                  <c:v>2.1180275480072597</c:v>
                </c:pt>
                <c:pt idx="6">
                  <c:v>1.8697114786676412</c:v>
                </c:pt>
                <c:pt idx="9">
                  <c:v>2.1839509249345608</c:v>
                </c:pt>
                <c:pt idx="10">
                  <c:v>1.555502708712394</c:v>
                </c:pt>
                <c:pt idx="11">
                  <c:v>2.0692217641515493</c:v>
                </c:pt>
                <c:pt idx="12">
                  <c:v>2.2382289191265521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87-4492-BF48-F14787834264}"/>
            </c:ext>
          </c:extLst>
        </c:ser>
        <c:ser>
          <c:idx val="6"/>
          <c:order val="3"/>
          <c:tx>
            <c:strRef>
              <c:f>'PZT_L FX Yaw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'PZT_L FX Yaw Gain'!$Q$20:$AC$20</c:f>
              <c:numCache>
                <c:formatCode>0.000</c:formatCode>
                <c:ptCount val="13"/>
                <c:pt idx="4">
                  <c:v>1.4235182594385487</c:v>
                </c:pt>
                <c:pt idx="5">
                  <c:v>1.6353163469981089</c:v>
                </c:pt>
                <c:pt idx="6">
                  <c:v>1.9180884333354491</c:v>
                </c:pt>
                <c:pt idx="8">
                  <c:v>1.9548796958273993</c:v>
                </c:pt>
                <c:pt idx="9">
                  <c:v>2.0319607094427541</c:v>
                </c:pt>
                <c:pt idx="10">
                  <c:v>2.5291992966473904</c:v>
                </c:pt>
                <c:pt idx="11">
                  <c:v>2.2659297766081798</c:v>
                </c:pt>
                <c:pt idx="12">
                  <c:v>2.0954007775933312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387-4492-BF48-F14787834264}"/>
            </c:ext>
          </c:extLst>
        </c:ser>
        <c:ser>
          <c:idx val="7"/>
          <c:order val="4"/>
          <c:tx>
            <c:strRef>
              <c:f>'PZT_L FX Yaw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'PZT_L FX Yaw Gain'!$AF$10:$AR$10</c:f>
              <c:numCache>
                <c:formatCode>0.000</c:formatCode>
                <c:ptCount val="13"/>
                <c:pt idx="0">
                  <c:v>2.0210715895509717</c:v>
                </c:pt>
                <c:pt idx="1">
                  <c:v>2.6275597396035768</c:v>
                </c:pt>
                <c:pt idx="2">
                  <c:v>2.6241795440067879</c:v>
                </c:pt>
                <c:pt idx="3">
                  <c:v>3.1724705669159592</c:v>
                </c:pt>
                <c:pt idx="4">
                  <c:v>2.319029531097371</c:v>
                </c:pt>
                <c:pt idx="5">
                  <c:v>2.4661732899783284</c:v>
                </c:pt>
                <c:pt idx="6">
                  <c:v>2.5167633675932635</c:v>
                </c:pt>
                <c:pt idx="7">
                  <c:v>2.1231445973424634</c:v>
                </c:pt>
                <c:pt idx="8">
                  <c:v>2.481259582685106</c:v>
                </c:pt>
                <c:pt idx="9">
                  <c:v>2.4310866396806396</c:v>
                </c:pt>
                <c:pt idx="10">
                  <c:v>1.9136794316025802</c:v>
                </c:pt>
                <c:pt idx="11">
                  <c:v>2.5515123930561647</c:v>
                </c:pt>
                <c:pt idx="12">
                  <c:v>2.489743207616685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387-4492-BF48-F14787834264}"/>
            </c:ext>
          </c:extLst>
        </c:ser>
        <c:ser>
          <c:idx val="8"/>
          <c:order val="5"/>
          <c:tx>
            <c:strRef>
              <c:f>'PZT_L FX Yaw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'PZT_L FX Yaw Gain'!$AF$20:$AR$20</c:f>
              <c:numCache>
                <c:formatCode>0.000</c:formatCode>
                <c:ptCount val="13"/>
                <c:pt idx="0">
                  <c:v>2.1941891323981566</c:v>
                </c:pt>
                <c:pt idx="1">
                  <c:v>2.005877233722861</c:v>
                </c:pt>
                <c:pt idx="2">
                  <c:v>2.5583524044424482</c:v>
                </c:pt>
                <c:pt idx="3">
                  <c:v>1.8664778314349448</c:v>
                </c:pt>
                <c:pt idx="4">
                  <c:v>2.8660893679746624</c:v>
                </c:pt>
                <c:pt idx="5">
                  <c:v>2.6093745377705719</c:v>
                </c:pt>
                <c:pt idx="6">
                  <c:v>2.4100685559530448</c:v>
                </c:pt>
                <c:pt idx="7">
                  <c:v>2.3174648288865773</c:v>
                </c:pt>
                <c:pt idx="8">
                  <c:v>2.0664511743672906</c:v>
                </c:pt>
                <c:pt idx="9">
                  <c:v>1.9510178083989425</c:v>
                </c:pt>
                <c:pt idx="10">
                  <c:v>2.1027677622557328</c:v>
                </c:pt>
                <c:pt idx="11">
                  <c:v>2.5494170962811893</c:v>
                </c:pt>
                <c:pt idx="12">
                  <c:v>2.5382018219615659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387-4492-BF48-F147878342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8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'PZT_L FX Yaw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'PZT_L FX Yaw Gain'!$B$8:$N$8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'PZT_L FX Yaw Gain'!$B$13:$N$13</c:f>
              <c:numCache>
                <c:formatCode>0.00</c:formatCode>
                <c:ptCount val="13"/>
                <c:pt idx="0">
                  <c:v>1.7625571471973513</c:v>
                </c:pt>
                <c:pt idx="1">
                  <c:v>1.579922230194208</c:v>
                </c:pt>
                <c:pt idx="2">
                  <c:v>1.5006537314928123</c:v>
                </c:pt>
                <c:pt idx="3">
                  <c:v>1.3496139179054096</c:v>
                </c:pt>
                <c:pt idx="4">
                  <c:v>1.6432675515572714</c:v>
                </c:pt>
                <c:pt idx="5">
                  <c:v>1.9917166433889262</c:v>
                </c:pt>
                <c:pt idx="6">
                  <c:v>1.5717125712581534</c:v>
                </c:pt>
                <c:pt idx="7">
                  <c:v>1.3754053968625748</c:v>
                </c:pt>
                <c:pt idx="8">
                  <c:v>1.5625680908660737</c:v>
                </c:pt>
                <c:pt idx="9">
                  <c:v>1.5788600400095938</c:v>
                </c:pt>
                <c:pt idx="10">
                  <c:v>1.8777384822932586</c:v>
                </c:pt>
                <c:pt idx="11">
                  <c:v>1.364026223650548</c:v>
                </c:pt>
                <c:pt idx="12">
                  <c:v>1.7507726044985392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8D-4136-BF8E-3D7DA64C36FE}"/>
            </c:ext>
          </c:extLst>
        </c:ser>
        <c:ser>
          <c:idx val="1"/>
          <c:order val="1"/>
          <c:tx>
            <c:strRef>
              <c:f>'PZT_L FX Yaw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'PZT_L FX Yaw Gain'!$B$23:$N$23</c:f>
              <c:numCache>
                <c:formatCode>0.00</c:formatCode>
                <c:ptCount val="13"/>
                <c:pt idx="0">
                  <c:v>1.7107623533203338</c:v>
                </c:pt>
                <c:pt idx="1">
                  <c:v>1.4801367545256607</c:v>
                </c:pt>
                <c:pt idx="2">
                  <c:v>1.6428420251964519</c:v>
                </c:pt>
                <c:pt idx="3">
                  <c:v>1.5187793859271692</c:v>
                </c:pt>
                <c:pt idx="4">
                  <c:v>1.53787701672222</c:v>
                </c:pt>
                <c:pt idx="5">
                  <c:v>1.7089651753328801</c:v>
                </c:pt>
                <c:pt idx="6">
                  <c:v>1.655181794965066</c:v>
                </c:pt>
                <c:pt idx="7">
                  <c:v>1.5961192099910384</c:v>
                </c:pt>
                <c:pt idx="8">
                  <c:v>1.7863414400852031</c:v>
                </c:pt>
                <c:pt idx="9">
                  <c:v>1.4480829536318973</c:v>
                </c:pt>
                <c:pt idx="10">
                  <c:v>1.796477132562778</c:v>
                </c:pt>
                <c:pt idx="11">
                  <c:v>2.0040586836108183</c:v>
                </c:pt>
                <c:pt idx="12">
                  <c:v>2.034371645903243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8D-4136-BF8E-3D7DA64C36FE}"/>
            </c:ext>
          </c:extLst>
        </c:ser>
        <c:ser>
          <c:idx val="5"/>
          <c:order val="2"/>
          <c:tx>
            <c:strRef>
              <c:f>'PZT_L FX Yaw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688D-4136-BF8E-3D7DA64C36FE}"/>
              </c:ext>
            </c:extLst>
          </c:dPt>
          <c:val>
            <c:numRef>
              <c:f>'PZT_L FX Yaw Gain'!$Q$13:$AC$13</c:f>
              <c:numCache>
                <c:formatCode>0.00</c:formatCode>
                <c:ptCount val="13"/>
                <c:pt idx="4">
                  <c:v>1.9703625512548668</c:v>
                </c:pt>
                <c:pt idx="5">
                  <c:v>1.5873036893875885</c:v>
                </c:pt>
                <c:pt idx="6">
                  <c:v>1.7966490674856233</c:v>
                </c:pt>
                <c:pt idx="9">
                  <c:v>1.3424640279604303</c:v>
                </c:pt>
                <c:pt idx="10">
                  <c:v>2.0949926016935017</c:v>
                </c:pt>
                <c:pt idx="11">
                  <c:v>1.5013928756392505</c:v>
                </c:pt>
                <c:pt idx="12">
                  <c:v>1.4827477477969471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8D-4136-BF8E-3D7DA64C36FE}"/>
            </c:ext>
          </c:extLst>
        </c:ser>
        <c:ser>
          <c:idx val="6"/>
          <c:order val="3"/>
          <c:tx>
            <c:strRef>
              <c:f>'PZT_L FX Yaw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'PZT_L FX Yaw Gain'!$Q$23:$AC$23</c:f>
              <c:numCache>
                <c:formatCode>0.00</c:formatCode>
                <c:ptCount val="13"/>
                <c:pt idx="4">
                  <c:v>2.6821308380885176</c:v>
                </c:pt>
                <c:pt idx="5">
                  <c:v>2.4017972136241181</c:v>
                </c:pt>
                <c:pt idx="6">
                  <c:v>2.0813546199639865</c:v>
                </c:pt>
                <c:pt idx="8">
                  <c:v>1.807031488539518</c:v>
                </c:pt>
                <c:pt idx="9">
                  <c:v>1.6425897224622537</c:v>
                </c:pt>
                <c:pt idx="10">
                  <c:v>1.2782490770704149</c:v>
                </c:pt>
                <c:pt idx="11">
                  <c:v>1.3752923067803233</c:v>
                </c:pt>
                <c:pt idx="12">
                  <c:v>1.3735394137159818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8D-4136-BF8E-3D7DA64C36FE}"/>
            </c:ext>
          </c:extLst>
        </c:ser>
        <c:ser>
          <c:idx val="7"/>
          <c:order val="4"/>
          <c:tx>
            <c:strRef>
              <c:f>'PZT_L FX Yaw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'PZT_L FX Yaw Gain'!$AF$13:$AR$13</c:f>
              <c:numCache>
                <c:formatCode>0.00</c:formatCode>
                <c:ptCount val="13"/>
                <c:pt idx="0">
                  <c:v>1.7866451621241357</c:v>
                </c:pt>
                <c:pt idx="1">
                  <c:v>1.2642909502416078</c:v>
                </c:pt>
                <c:pt idx="2">
                  <c:v>1.4638327658536392</c:v>
                </c:pt>
                <c:pt idx="3">
                  <c:v>1.3565405432335285</c:v>
                </c:pt>
                <c:pt idx="4">
                  <c:v>1.9286803409313167</c:v>
                </c:pt>
                <c:pt idx="5">
                  <c:v>1.6877362255580086</c:v>
                </c:pt>
                <c:pt idx="6">
                  <c:v>1.5425257186314969</c:v>
                </c:pt>
                <c:pt idx="7">
                  <c:v>1.6867621755402951</c:v>
                </c:pt>
                <c:pt idx="8">
                  <c:v>1.5825474845569369</c:v>
                </c:pt>
                <c:pt idx="9">
                  <c:v>1.5387566747280619</c:v>
                </c:pt>
                <c:pt idx="10">
                  <c:v>2.2265693666528792</c:v>
                </c:pt>
                <c:pt idx="11">
                  <c:v>1.5296403446512208</c:v>
                </c:pt>
                <c:pt idx="12">
                  <c:v>1.575299675351298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8D-4136-BF8E-3D7DA64C36FE}"/>
            </c:ext>
          </c:extLst>
        </c:ser>
        <c:ser>
          <c:idx val="8"/>
          <c:order val="5"/>
          <c:tx>
            <c:strRef>
              <c:f>'PZT_L FX Yaw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'PZT_L FX Yaw Gain'!$AF$23:$AR$23</c:f>
              <c:numCache>
                <c:formatCode>0.00</c:formatCode>
                <c:ptCount val="13"/>
                <c:pt idx="0">
                  <c:v>1.5003226559000677</c:v>
                </c:pt>
                <c:pt idx="1">
                  <c:v>1.8147822019367168</c:v>
                </c:pt>
                <c:pt idx="2">
                  <c:v>1.5157867461624388</c:v>
                </c:pt>
                <c:pt idx="3">
                  <c:v>2.0691021711006812</c:v>
                </c:pt>
                <c:pt idx="4">
                  <c:v>1.4434418478223481</c:v>
                </c:pt>
                <c:pt idx="5">
                  <c:v>1.5155709732153535</c:v>
                </c:pt>
                <c:pt idx="6">
                  <c:v>1.6272518041488893</c:v>
                </c:pt>
                <c:pt idx="7">
                  <c:v>1.5748078932077385</c:v>
                </c:pt>
                <c:pt idx="8">
                  <c:v>1.7340978658863033</c:v>
                </c:pt>
                <c:pt idx="9">
                  <c:v>1.8699209751452088</c:v>
                </c:pt>
                <c:pt idx="10">
                  <c:v>1.807323799821517</c:v>
                </c:pt>
                <c:pt idx="11">
                  <c:v>1.5675949373536882</c:v>
                </c:pt>
                <c:pt idx="12">
                  <c:v>1.4453031588623055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88D-4136-BF8E-3D7DA64C36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6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Stroke!$A$7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Stroke!$B$8:$N$8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Stroke!$B$9:$N$9</c:f>
              <c:numCache>
                <c:formatCode>0.000</c:formatCode>
                <c:ptCount val="13"/>
                <c:pt idx="0">
                  <c:v>7.4071333333333342</c:v>
                </c:pt>
                <c:pt idx="1">
                  <c:v>7.4237799999999989</c:v>
                </c:pt>
                <c:pt idx="2">
                  <c:v>7.4502999999999977</c:v>
                </c:pt>
                <c:pt idx="3">
                  <c:v>7.3308965517241385</c:v>
                </c:pt>
                <c:pt idx="4">
                  <c:v>7.2754068965517282</c:v>
                </c:pt>
                <c:pt idx="5">
                  <c:v>7.3840533333333349</c:v>
                </c:pt>
                <c:pt idx="6">
                  <c:v>7.3243420289855079</c:v>
                </c:pt>
                <c:pt idx="7">
                  <c:v>7.2483419354838734</c:v>
                </c:pt>
                <c:pt idx="8">
                  <c:v>7.2243527272727208</c:v>
                </c:pt>
                <c:pt idx="9">
                  <c:v>7.057323529411768</c:v>
                </c:pt>
                <c:pt idx="10">
                  <c:v>7.129290909090904</c:v>
                </c:pt>
                <c:pt idx="11">
                  <c:v>7.2717000000000054</c:v>
                </c:pt>
                <c:pt idx="12">
                  <c:v>7.1693857142857151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39-4D66-BED0-AB7F7623D5B7}"/>
            </c:ext>
          </c:extLst>
        </c:ser>
        <c:ser>
          <c:idx val="1"/>
          <c:order val="1"/>
          <c:tx>
            <c:strRef>
              <c:f>Stroke!$A$17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Stroke!$B$19:$N$19</c:f>
              <c:numCache>
                <c:formatCode>0.000</c:formatCode>
                <c:ptCount val="13"/>
                <c:pt idx="0">
                  <c:v>7.2786121212121229</c:v>
                </c:pt>
                <c:pt idx="1">
                  <c:v>7.2161142857142835</c:v>
                </c:pt>
                <c:pt idx="2">
                  <c:v>7.1479714285714282</c:v>
                </c:pt>
                <c:pt idx="3">
                  <c:v>7.2966562500000007</c:v>
                </c:pt>
                <c:pt idx="4">
                  <c:v>7.6224428571428593</c:v>
                </c:pt>
                <c:pt idx="5">
                  <c:v>7.605872727272728</c:v>
                </c:pt>
                <c:pt idx="6">
                  <c:v>7.3152052631578908</c:v>
                </c:pt>
                <c:pt idx="7">
                  <c:v>7.341180000000004</c:v>
                </c:pt>
                <c:pt idx="8">
                  <c:v>7.1457435897435904</c:v>
                </c:pt>
                <c:pt idx="9">
                  <c:v>6.9222777777777775</c:v>
                </c:pt>
                <c:pt idx="10">
                  <c:v>7.2103548387096748</c:v>
                </c:pt>
                <c:pt idx="11">
                  <c:v>7.2440000000000042</c:v>
                </c:pt>
                <c:pt idx="12">
                  <c:v>7.2466800000000013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39-4D66-BED0-AB7F7623D5B7}"/>
            </c:ext>
          </c:extLst>
        </c:ser>
        <c:ser>
          <c:idx val="5"/>
          <c:order val="2"/>
          <c:tx>
            <c:strRef>
              <c:f>Stroke!$P$7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3E39-4D66-BED0-AB7F7623D5B7}"/>
              </c:ext>
            </c:extLst>
          </c:dPt>
          <c:val>
            <c:numRef>
              <c:f>Stroke!$Q$9:$AC$9</c:f>
              <c:numCache>
                <c:formatCode>0.000</c:formatCode>
                <c:ptCount val="13"/>
                <c:pt idx="4">
                  <c:v>7.3386500000000003</c:v>
                </c:pt>
                <c:pt idx="5">
                  <c:v>7.3230470588235299</c:v>
                </c:pt>
                <c:pt idx="6">
                  <c:v>7.096507692307692</c:v>
                </c:pt>
                <c:pt idx="9">
                  <c:v>7.2212933333333345</c:v>
                </c:pt>
                <c:pt idx="10">
                  <c:v>7.2418714285714305</c:v>
                </c:pt>
                <c:pt idx="11">
                  <c:v>7.2145777777777802</c:v>
                </c:pt>
                <c:pt idx="12">
                  <c:v>7.3095466666666695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39-4D66-BED0-AB7F7623D5B7}"/>
            </c:ext>
          </c:extLst>
        </c:ser>
        <c:ser>
          <c:idx val="6"/>
          <c:order val="3"/>
          <c:tx>
            <c:strRef>
              <c:f>Stroke!$P$17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Stroke!$Q$19:$AC$19</c:f>
              <c:numCache>
                <c:formatCode>0.000</c:formatCode>
                <c:ptCount val="13"/>
                <c:pt idx="4">
                  <c:v>7.4151599999999993</c:v>
                </c:pt>
                <c:pt idx="5">
                  <c:v>7.4820421052631589</c:v>
                </c:pt>
                <c:pt idx="6">
                  <c:v>7.2947333333333324</c:v>
                </c:pt>
                <c:pt idx="8">
                  <c:v>7.333012499999997</c:v>
                </c:pt>
                <c:pt idx="9">
                  <c:v>7.0328888888888894</c:v>
                </c:pt>
                <c:pt idx="10">
                  <c:v>7.1250000000000027</c:v>
                </c:pt>
                <c:pt idx="11">
                  <c:v>7.2212842105263162</c:v>
                </c:pt>
                <c:pt idx="12">
                  <c:v>7.3127333333333322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39-4D66-BED0-AB7F7623D5B7}"/>
            </c:ext>
          </c:extLst>
        </c:ser>
        <c:ser>
          <c:idx val="7"/>
          <c:order val="4"/>
          <c:tx>
            <c:strRef>
              <c:f>Stroke!$AE$7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Stroke!$AF$9:$AR$9</c:f>
              <c:numCache>
                <c:formatCode>0.000</c:formatCode>
                <c:ptCount val="13"/>
                <c:pt idx="0">
                  <c:v>7.3105600000000015</c:v>
                </c:pt>
                <c:pt idx="1">
                  <c:v>7.1958181818181837</c:v>
                </c:pt>
                <c:pt idx="2">
                  <c:v>7.2826199999999979</c:v>
                </c:pt>
                <c:pt idx="3">
                  <c:v>7.3160774193548397</c:v>
                </c:pt>
                <c:pt idx="4">
                  <c:v>7.3189333333333346</c:v>
                </c:pt>
                <c:pt idx="5">
                  <c:v>7.2031124999999978</c:v>
                </c:pt>
                <c:pt idx="6">
                  <c:v>7.1314333333333364</c:v>
                </c:pt>
                <c:pt idx="7">
                  <c:v>7.3508600000000008</c:v>
                </c:pt>
                <c:pt idx="8">
                  <c:v>7.0496761904761902</c:v>
                </c:pt>
                <c:pt idx="9">
                  <c:v>6.9184190476190475</c:v>
                </c:pt>
                <c:pt idx="10">
                  <c:v>6.8827800000000003</c:v>
                </c:pt>
                <c:pt idx="11">
                  <c:v>6.7833333333333306</c:v>
                </c:pt>
                <c:pt idx="12">
                  <c:v>7.0293624999999977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39-4D66-BED0-AB7F7623D5B7}"/>
            </c:ext>
          </c:extLst>
        </c:ser>
        <c:ser>
          <c:idx val="8"/>
          <c:order val="5"/>
          <c:tx>
            <c:strRef>
              <c:f>Stroke!$AE$17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Stroke!$AF$19:$AR$19</c:f>
              <c:numCache>
                <c:formatCode>0.000</c:formatCode>
                <c:ptCount val="13"/>
                <c:pt idx="0">
                  <c:v>7.2000375000000023</c:v>
                </c:pt>
                <c:pt idx="1">
                  <c:v>7.4967636363636379</c:v>
                </c:pt>
                <c:pt idx="2">
                  <c:v>7.2706874999999993</c:v>
                </c:pt>
                <c:pt idx="3">
                  <c:v>7.0915294117647072</c:v>
                </c:pt>
                <c:pt idx="4">
                  <c:v>7.1905714285714284</c:v>
                </c:pt>
                <c:pt idx="5">
                  <c:v>7.3167538461538477</c:v>
                </c:pt>
                <c:pt idx="6">
                  <c:v>7.0717739130434776</c:v>
                </c:pt>
                <c:pt idx="7">
                  <c:v>6.900728571428572</c:v>
                </c:pt>
                <c:pt idx="8">
                  <c:v>7.1051523809523802</c:v>
                </c:pt>
                <c:pt idx="9">
                  <c:v>7.0843263157894745</c:v>
                </c:pt>
                <c:pt idx="10">
                  <c:v>6.8788933333333349</c:v>
                </c:pt>
                <c:pt idx="11">
                  <c:v>7.0480800000000015</c:v>
                </c:pt>
                <c:pt idx="12">
                  <c:v>6.8511066666666673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39-4D66-BED0-AB7F7623D5B7}"/>
            </c:ext>
          </c:extLst>
        </c:ser>
        <c:ser>
          <c:idx val="3"/>
          <c:order val="6"/>
          <c:tx>
            <c:strRef>
              <c:f>Stroke!$A$25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Stroke!$B$25:$N$25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E39-4D66-BED0-AB7F7623D5B7}"/>
            </c:ext>
          </c:extLst>
        </c:ser>
        <c:ser>
          <c:idx val="4"/>
          <c:order val="7"/>
          <c:tx>
            <c:strRef>
              <c:f>Stroke!$A$26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Stroke!$B$26:$N$26</c:f>
              <c:numCache>
                <c:formatCode>General</c:formatCode>
                <c:ptCount val="13"/>
                <c:pt idx="0">
                  <c:v>5.5</c:v>
                </c:pt>
                <c:pt idx="1">
                  <c:v>5.5</c:v>
                </c:pt>
                <c:pt idx="2">
                  <c:v>5.5</c:v>
                </c:pt>
                <c:pt idx="3">
                  <c:v>5.5</c:v>
                </c:pt>
                <c:pt idx="4">
                  <c:v>5.5</c:v>
                </c:pt>
                <c:pt idx="5">
                  <c:v>5.5</c:v>
                </c:pt>
                <c:pt idx="6">
                  <c:v>5.5</c:v>
                </c:pt>
                <c:pt idx="7">
                  <c:v>5.5</c:v>
                </c:pt>
                <c:pt idx="8">
                  <c:v>5.5</c:v>
                </c:pt>
                <c:pt idx="9">
                  <c:v>5.5</c:v>
                </c:pt>
                <c:pt idx="10">
                  <c:v>5.5</c:v>
                </c:pt>
                <c:pt idx="11">
                  <c:v>5.5</c:v>
                </c:pt>
                <c:pt idx="12">
                  <c:v>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E39-4D66-BED0-AB7F7623D5B7}"/>
            </c:ext>
          </c:extLst>
        </c:ser>
        <c:ser>
          <c:idx val="2"/>
          <c:order val="8"/>
          <c:tx>
            <c:strRef>
              <c:f>Stroke!$A$24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Stroke!$B$24:$N$24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E39-4D66-BED0-AB7F7623D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"/>
          <c:min val="4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Stroke!$A$7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Stroke!$B$8:$N$8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Stroke!$B$10:$N$10</c:f>
              <c:numCache>
                <c:formatCode>0.000</c:formatCode>
                <c:ptCount val="13"/>
                <c:pt idx="0">
                  <c:v>0.42402221141392826</c:v>
                </c:pt>
                <c:pt idx="1">
                  <c:v>0.56302990896029537</c:v>
                </c:pt>
                <c:pt idx="2">
                  <c:v>0.4852582264906094</c:v>
                </c:pt>
                <c:pt idx="3">
                  <c:v>0.39392982179814184</c:v>
                </c:pt>
                <c:pt idx="4">
                  <c:v>0.37065165018577839</c:v>
                </c:pt>
                <c:pt idx="5">
                  <c:v>0.40077606786904896</c:v>
                </c:pt>
                <c:pt idx="6">
                  <c:v>0.38661842570512406</c:v>
                </c:pt>
                <c:pt idx="7">
                  <c:v>0.40271661008107246</c:v>
                </c:pt>
                <c:pt idx="8">
                  <c:v>0.43867516532947409</c:v>
                </c:pt>
                <c:pt idx="9">
                  <c:v>0.41536097657725285</c:v>
                </c:pt>
                <c:pt idx="10">
                  <c:v>0.39734891312084258</c:v>
                </c:pt>
                <c:pt idx="11">
                  <c:v>0.43540252563592641</c:v>
                </c:pt>
                <c:pt idx="12">
                  <c:v>0.43846638527653625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9A-4F62-AEE4-059279E439B3}"/>
            </c:ext>
          </c:extLst>
        </c:ser>
        <c:ser>
          <c:idx val="1"/>
          <c:order val="1"/>
          <c:tx>
            <c:strRef>
              <c:f>Stroke!$A$17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Stroke!$B$20:$N$20</c:f>
              <c:numCache>
                <c:formatCode>0.000</c:formatCode>
                <c:ptCount val="13"/>
                <c:pt idx="0">
                  <c:v>0.43290088692558826</c:v>
                </c:pt>
                <c:pt idx="1">
                  <c:v>0.42846164650790297</c:v>
                </c:pt>
                <c:pt idx="2">
                  <c:v>0.38114228358466695</c:v>
                </c:pt>
                <c:pt idx="3">
                  <c:v>0.46442405052153601</c:v>
                </c:pt>
                <c:pt idx="4">
                  <c:v>0.4939240216442663</c:v>
                </c:pt>
                <c:pt idx="5">
                  <c:v>0.37699166780977889</c:v>
                </c:pt>
                <c:pt idx="6">
                  <c:v>0.4542939460196912</c:v>
                </c:pt>
                <c:pt idx="7">
                  <c:v>0.42172873800154526</c:v>
                </c:pt>
                <c:pt idx="8">
                  <c:v>0.43889340215018596</c:v>
                </c:pt>
                <c:pt idx="9">
                  <c:v>0.39620600216485707</c:v>
                </c:pt>
                <c:pt idx="10">
                  <c:v>0.46708875574072833</c:v>
                </c:pt>
                <c:pt idx="11">
                  <c:v>0.4255878456371458</c:v>
                </c:pt>
                <c:pt idx="12">
                  <c:v>0.44257976674593474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9A-4F62-AEE4-059279E439B3}"/>
            </c:ext>
          </c:extLst>
        </c:ser>
        <c:ser>
          <c:idx val="5"/>
          <c:order val="2"/>
          <c:tx>
            <c:strRef>
              <c:f>Stroke!$P$7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8C9A-4F62-AEE4-059279E439B3}"/>
              </c:ext>
            </c:extLst>
          </c:dPt>
          <c:val>
            <c:numRef>
              <c:f>Stroke!$Q$10:$AC$10</c:f>
              <c:numCache>
                <c:formatCode>0.000</c:formatCode>
                <c:ptCount val="13"/>
                <c:pt idx="4">
                  <c:v>0.42439974859814583</c:v>
                </c:pt>
                <c:pt idx="5">
                  <c:v>0.37209490295719277</c:v>
                </c:pt>
                <c:pt idx="6">
                  <c:v>0.41036866516116194</c:v>
                </c:pt>
                <c:pt idx="9">
                  <c:v>0.47872724766578484</c:v>
                </c:pt>
                <c:pt idx="10">
                  <c:v>0.49219670044146552</c:v>
                </c:pt>
                <c:pt idx="11">
                  <c:v>0.40353023577672276</c:v>
                </c:pt>
                <c:pt idx="12">
                  <c:v>0.48065283007911552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9A-4F62-AEE4-059279E439B3}"/>
            </c:ext>
          </c:extLst>
        </c:ser>
        <c:ser>
          <c:idx val="6"/>
          <c:order val="3"/>
          <c:tx>
            <c:strRef>
              <c:f>Stroke!$P$17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Stroke!$Q$20:$AC$20</c:f>
              <c:numCache>
                <c:formatCode>0.000</c:formatCode>
                <c:ptCount val="13"/>
                <c:pt idx="4">
                  <c:v>0.46088199932010521</c:v>
                </c:pt>
                <c:pt idx="5">
                  <c:v>0.43163713374727525</c:v>
                </c:pt>
                <c:pt idx="6">
                  <c:v>0.49712278831961282</c:v>
                </c:pt>
                <c:pt idx="8">
                  <c:v>0.48112322413680886</c:v>
                </c:pt>
                <c:pt idx="9">
                  <c:v>0.44601633578297156</c:v>
                </c:pt>
                <c:pt idx="10">
                  <c:v>0.37485813532804857</c:v>
                </c:pt>
                <c:pt idx="11">
                  <c:v>0.37577366046195482</c:v>
                </c:pt>
                <c:pt idx="12">
                  <c:v>0.44170995538326369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9A-4F62-AEE4-059279E439B3}"/>
            </c:ext>
          </c:extLst>
        </c:ser>
        <c:ser>
          <c:idx val="7"/>
          <c:order val="4"/>
          <c:tx>
            <c:strRef>
              <c:f>Stroke!$AE$7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Stroke!$AF$10:$AR$10</c:f>
              <c:numCache>
                <c:formatCode>0.000</c:formatCode>
                <c:ptCount val="13"/>
                <c:pt idx="0">
                  <c:v>0.42424260779684803</c:v>
                </c:pt>
                <c:pt idx="1">
                  <c:v>0.35253988956907228</c:v>
                </c:pt>
                <c:pt idx="2">
                  <c:v>0.32716056658242088</c:v>
                </c:pt>
                <c:pt idx="3">
                  <c:v>0.40239064071317177</c:v>
                </c:pt>
                <c:pt idx="4">
                  <c:v>0.45290814972839188</c:v>
                </c:pt>
                <c:pt idx="5">
                  <c:v>0.33938544584945057</c:v>
                </c:pt>
                <c:pt idx="6">
                  <c:v>0.40861536501532919</c:v>
                </c:pt>
                <c:pt idx="7">
                  <c:v>0.37947955821366819</c:v>
                </c:pt>
                <c:pt idx="8">
                  <c:v>0.37825262455843978</c:v>
                </c:pt>
                <c:pt idx="9">
                  <c:v>0.41367749843401314</c:v>
                </c:pt>
                <c:pt idx="10">
                  <c:v>0.37826636171904476</c:v>
                </c:pt>
                <c:pt idx="11">
                  <c:v>0.37408871091809731</c:v>
                </c:pt>
                <c:pt idx="12">
                  <c:v>0.36350652471813799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9A-4F62-AEE4-059279E439B3}"/>
            </c:ext>
          </c:extLst>
        </c:ser>
        <c:ser>
          <c:idx val="8"/>
          <c:order val="5"/>
          <c:tx>
            <c:strRef>
              <c:f>Stroke!$AE$17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Stroke!$AF$20:$AR$20</c:f>
              <c:numCache>
                <c:formatCode>0.000</c:formatCode>
                <c:ptCount val="13"/>
                <c:pt idx="0">
                  <c:v>0.43195110610996273</c:v>
                </c:pt>
                <c:pt idx="1">
                  <c:v>0.402092488146159</c:v>
                </c:pt>
                <c:pt idx="2">
                  <c:v>0.35261764689967429</c:v>
                </c:pt>
                <c:pt idx="3">
                  <c:v>0.42439701168765515</c:v>
                </c:pt>
                <c:pt idx="4">
                  <c:v>0.40005280707327295</c:v>
                </c:pt>
                <c:pt idx="5">
                  <c:v>0.36650447775100714</c:v>
                </c:pt>
                <c:pt idx="6">
                  <c:v>0.44430181895986542</c:v>
                </c:pt>
                <c:pt idx="7">
                  <c:v>0.32415481725350659</c:v>
                </c:pt>
                <c:pt idx="8">
                  <c:v>0.3985088016823658</c:v>
                </c:pt>
                <c:pt idx="9">
                  <c:v>0.40137862005908775</c:v>
                </c:pt>
                <c:pt idx="10">
                  <c:v>0.31245032354709545</c:v>
                </c:pt>
                <c:pt idx="11">
                  <c:v>0.38632893700519971</c:v>
                </c:pt>
                <c:pt idx="12">
                  <c:v>0.30236502788862685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C9A-4F62-AEE4-059279E43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Stroke!$A$7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Stroke!$B$8:$N$8</c:f>
              <c:strCache>
                <c:ptCount val="13"/>
                <c:pt idx="0">
                  <c:v>ww25</c:v>
                </c:pt>
                <c:pt idx="1">
                  <c:v>ww26</c:v>
                </c:pt>
                <c:pt idx="2">
                  <c:v>ww27</c:v>
                </c:pt>
                <c:pt idx="3">
                  <c:v>ww28</c:v>
                </c:pt>
                <c:pt idx="4">
                  <c:v>ww29</c:v>
                </c:pt>
                <c:pt idx="5">
                  <c:v>ww30</c:v>
                </c:pt>
                <c:pt idx="6">
                  <c:v>ww31</c:v>
                </c:pt>
                <c:pt idx="7">
                  <c:v>ww32</c:v>
                </c:pt>
                <c:pt idx="8">
                  <c:v>ww33</c:v>
                </c:pt>
                <c:pt idx="9">
                  <c:v>ww34</c:v>
                </c:pt>
                <c:pt idx="10">
                  <c:v>ww35</c:v>
                </c:pt>
                <c:pt idx="11">
                  <c:v>ww36</c:v>
                </c:pt>
                <c:pt idx="12">
                  <c:v>ww37</c:v>
                </c:pt>
              </c:strCache>
            </c:strRef>
          </c:cat>
          <c:val>
            <c:numRef>
              <c:f>Stroke!$B$13:$N$13</c:f>
              <c:numCache>
                <c:formatCode>0.00</c:formatCode>
                <c:ptCount val="13"/>
                <c:pt idx="0">
                  <c:v>1.4992401199722381</c:v>
                </c:pt>
                <c:pt idx="1">
                  <c:v>1.1389448229920252</c:v>
                </c:pt>
                <c:pt idx="2">
                  <c:v>1.3396990808409919</c:v>
                </c:pt>
                <c:pt idx="3">
                  <c:v>1.5492578038111648</c:v>
                </c:pt>
                <c:pt idx="4">
                  <c:v>1.5966536195210581</c:v>
                </c:pt>
                <c:pt idx="5">
                  <c:v>1.5670041904372871</c:v>
                </c:pt>
                <c:pt idx="6">
                  <c:v>1.5729048830322634</c:v>
                </c:pt>
                <c:pt idx="7">
                  <c:v>1.4471234376053406</c:v>
                </c:pt>
                <c:pt idx="8">
                  <c:v>1.310273039944122</c:v>
                </c:pt>
                <c:pt idx="9">
                  <c:v>1.249775189318266</c:v>
                </c:pt>
                <c:pt idx="10">
                  <c:v>1.3668011960354858</c:v>
                </c:pt>
                <c:pt idx="11">
                  <c:v>1.3563694096723884</c:v>
                </c:pt>
                <c:pt idx="12">
                  <c:v>1.2691096135247637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1C-418B-939E-B4994008CE51}"/>
            </c:ext>
          </c:extLst>
        </c:ser>
        <c:ser>
          <c:idx val="1"/>
          <c:order val="1"/>
          <c:tx>
            <c:strRef>
              <c:f>Stroke!$A$17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Stroke!$B$23:$N$23</c:f>
              <c:numCache>
                <c:formatCode>0.00</c:formatCode>
                <c:ptCount val="13"/>
                <c:pt idx="0">
                  <c:v>1.3695298969729688</c:v>
                </c:pt>
                <c:pt idx="1">
                  <c:v>1.3350975516720918</c:v>
                </c:pt>
                <c:pt idx="2">
                  <c:v>1.4412565416709602</c:v>
                </c:pt>
                <c:pt idx="3">
                  <c:v>1.2895228315461578</c:v>
                </c:pt>
                <c:pt idx="4">
                  <c:v>1.432367978430688</c:v>
                </c:pt>
                <c:pt idx="5">
                  <c:v>1.8619975869380945</c:v>
                </c:pt>
                <c:pt idx="6">
                  <c:v>1.3318874846428259</c:v>
                </c:pt>
                <c:pt idx="7">
                  <c:v>1.4552640390952423</c:v>
                </c:pt>
                <c:pt idx="8">
                  <c:v>1.2499189869194627</c:v>
                </c:pt>
                <c:pt idx="9">
                  <c:v>1.1965810462288951</c:v>
                </c:pt>
                <c:pt idx="10">
                  <c:v>1.2205780433865825</c:v>
                </c:pt>
                <c:pt idx="11">
                  <c:v>1.3659537961264447</c:v>
                </c:pt>
                <c:pt idx="12">
                  <c:v>1.3155293359827211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1C-418B-939E-B4994008CE51}"/>
            </c:ext>
          </c:extLst>
        </c:ser>
        <c:ser>
          <c:idx val="5"/>
          <c:order val="2"/>
          <c:tx>
            <c:strRef>
              <c:f>Stroke!$P$7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B31C-418B-939E-B4994008CE51}"/>
              </c:ext>
            </c:extLst>
          </c:dPt>
          <c:val>
            <c:numRef>
              <c:f>Stroke!$Q$13:$AC$13</c:f>
              <c:numCache>
                <c:formatCode>0.00</c:formatCode>
                <c:ptCount val="13"/>
                <c:pt idx="4">
                  <c:v>1.4441180404978475</c:v>
                </c:pt>
                <c:pt idx="5">
                  <c:v>1.6331380734099623</c:v>
                </c:pt>
                <c:pt idx="6">
                  <c:v>1.296807665761309</c:v>
                </c:pt>
                <c:pt idx="9">
                  <c:v>1.1985205505683032</c:v>
                </c:pt>
                <c:pt idx="10">
                  <c:v>1.1796580696356394</c:v>
                </c:pt>
                <c:pt idx="11">
                  <c:v>1.4163150001036295</c:v>
                </c:pt>
                <c:pt idx="12">
                  <c:v>1.2549228559060794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1C-418B-939E-B4994008CE51}"/>
            </c:ext>
          </c:extLst>
        </c:ser>
        <c:ser>
          <c:idx val="6"/>
          <c:order val="3"/>
          <c:tx>
            <c:strRef>
              <c:f>Stroke!$P$17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Stroke!$Q$23:$AC$23</c:f>
              <c:numCache>
                <c:formatCode>0.00</c:formatCode>
                <c:ptCount val="13"/>
                <c:pt idx="4">
                  <c:v>1.3851412457167274</c:v>
                </c:pt>
                <c:pt idx="5">
                  <c:v>1.5306391644728525</c:v>
                </c:pt>
                <c:pt idx="6">
                  <c:v>1.2034138416117381</c:v>
                </c:pt>
                <c:pt idx="8">
                  <c:v>1.2699535919574001</c:v>
                </c:pt>
                <c:pt idx="9">
                  <c:v>1.145614906830664</c:v>
                </c:pt>
                <c:pt idx="10">
                  <c:v>1.4449910929441088</c:v>
                </c:pt>
                <c:pt idx="11">
                  <c:v>1.5268803108856068</c:v>
                </c:pt>
                <c:pt idx="12">
                  <c:v>1.3679665515352764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31C-418B-939E-B4994008CE51}"/>
            </c:ext>
          </c:extLst>
        </c:ser>
        <c:ser>
          <c:idx val="7"/>
          <c:order val="4"/>
          <c:tx>
            <c:strRef>
              <c:f>Stroke!$AE$7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Stroke!$AF$13:$AR$13</c:f>
              <c:numCache>
                <c:formatCode>0.00</c:formatCode>
                <c:ptCount val="13"/>
                <c:pt idx="0">
                  <c:v>1.4225822416427369</c:v>
                </c:pt>
                <c:pt idx="1">
                  <c:v>1.6034291267399272</c:v>
                </c:pt>
                <c:pt idx="2">
                  <c:v>1.8162539357168179</c:v>
                </c:pt>
                <c:pt idx="3">
                  <c:v>1.5044066102333948</c:v>
                </c:pt>
                <c:pt idx="4">
                  <c:v>1.3387065599828909</c:v>
                </c:pt>
                <c:pt idx="5">
                  <c:v>1.6727416381859115</c:v>
                </c:pt>
                <c:pt idx="6">
                  <c:v>1.3308630993127513</c:v>
                </c:pt>
                <c:pt idx="7">
                  <c:v>1.6257880562461138</c:v>
                </c:pt>
                <c:pt idx="8">
                  <c:v>1.3656448009098272</c:v>
                </c:pt>
                <c:pt idx="9">
                  <c:v>1.1429346556101549</c:v>
                </c:pt>
                <c:pt idx="10">
                  <c:v>1.2185240701075541</c:v>
                </c:pt>
                <c:pt idx="11">
                  <c:v>1.1435196125750884</c:v>
                </c:pt>
                <c:pt idx="12">
                  <c:v>1.4024163676161994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31C-418B-939E-B4994008CE51}"/>
            </c:ext>
          </c:extLst>
        </c:ser>
        <c:ser>
          <c:idx val="8"/>
          <c:order val="5"/>
          <c:tx>
            <c:strRef>
              <c:f>Stroke!$AE$17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Stroke!$AF$23:$AR$23</c:f>
              <c:numCache>
                <c:formatCode>0.00</c:formatCode>
                <c:ptCount val="13"/>
                <c:pt idx="0">
                  <c:v>1.3119058121416332</c:v>
                </c:pt>
                <c:pt idx="1">
                  <c:v>1.6553104034759802</c:v>
                </c:pt>
                <c:pt idx="2">
                  <c:v>1.6738503357848018</c:v>
                </c:pt>
                <c:pt idx="3">
                  <c:v>1.2500319024678008</c:v>
                </c:pt>
                <c:pt idx="4">
                  <c:v>1.4086235605905784</c:v>
                </c:pt>
                <c:pt idx="5">
                  <c:v>1.652325284265785</c:v>
                </c:pt>
                <c:pt idx="6">
                  <c:v>1.1792088515588233</c:v>
                </c:pt>
                <c:pt idx="7">
                  <c:v>1.4403905139079747</c:v>
                </c:pt>
                <c:pt idx="8">
                  <c:v>1.3426323117381467</c:v>
                </c:pt>
                <c:pt idx="9">
                  <c:v>1.3157371756674057</c:v>
                </c:pt>
                <c:pt idx="10">
                  <c:v>1.4710534010435476</c:v>
                </c:pt>
                <c:pt idx="11">
                  <c:v>1.3357183923805371</c:v>
                </c:pt>
                <c:pt idx="12">
                  <c:v>1.4894873657636689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31C-418B-939E-B4994008C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3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3.png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3.png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3.png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2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5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image" Target="../media/image6.png"/><Relationship Id="rId6" Type="http://schemas.openxmlformats.org/officeDocument/2006/relationships/chart" Target="../charts/chart19.xml"/><Relationship Id="rId5" Type="http://schemas.openxmlformats.org/officeDocument/2006/relationships/chart" Target="../charts/chart18.xml"/><Relationship Id="rId4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.xml"/><Relationship Id="rId3" Type="http://schemas.openxmlformats.org/officeDocument/2006/relationships/image" Target="../media/image5.png"/><Relationship Id="rId7" Type="http://schemas.openxmlformats.org/officeDocument/2006/relationships/chart" Target="../charts/chart22.xml"/><Relationship Id="rId2" Type="http://schemas.openxmlformats.org/officeDocument/2006/relationships/image" Target="../media/image4.png"/><Relationship Id="rId1" Type="http://schemas.openxmlformats.org/officeDocument/2006/relationships/image" Target="../media/image6.png"/><Relationship Id="rId6" Type="http://schemas.openxmlformats.org/officeDocument/2006/relationships/image" Target="../media/image3.png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26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25.xml"/><Relationship Id="rId5" Type="http://schemas.openxmlformats.org/officeDocument/2006/relationships/chart" Target="../charts/chart24.xml"/><Relationship Id="rId4" Type="http://schemas.openxmlformats.org/officeDocument/2006/relationships/image" Target="../media/image5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29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28.xml"/><Relationship Id="rId5" Type="http://schemas.openxmlformats.org/officeDocument/2006/relationships/chart" Target="../charts/chart27.xml"/><Relationship Id="rId4" Type="http://schemas.openxmlformats.org/officeDocument/2006/relationships/image" Target="../media/image5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32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31.xml"/><Relationship Id="rId5" Type="http://schemas.openxmlformats.org/officeDocument/2006/relationships/chart" Target="../charts/chart30.xml"/><Relationship Id="rId4" Type="http://schemas.openxmlformats.org/officeDocument/2006/relationships/image" Target="../media/image5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35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34.xml"/><Relationship Id="rId5" Type="http://schemas.openxmlformats.org/officeDocument/2006/relationships/chart" Target="../charts/chart33.xml"/><Relationship Id="rId4" Type="http://schemas.openxmlformats.org/officeDocument/2006/relationships/image" Target="../media/image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38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37.xml"/><Relationship Id="rId5" Type="http://schemas.openxmlformats.org/officeDocument/2006/relationships/chart" Target="../charts/chart36.xml"/><Relationship Id="rId4" Type="http://schemas.openxmlformats.org/officeDocument/2006/relationships/image" Target="../media/image5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41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40.xml"/><Relationship Id="rId5" Type="http://schemas.openxmlformats.org/officeDocument/2006/relationships/chart" Target="../charts/chart39.xml"/><Relationship Id="rId4" Type="http://schemas.openxmlformats.org/officeDocument/2006/relationships/image" Target="../media/image5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44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43.xml"/><Relationship Id="rId5" Type="http://schemas.openxmlformats.org/officeDocument/2006/relationships/chart" Target="../charts/chart42.xml"/><Relationship Id="rId4" Type="http://schemas.openxmlformats.org/officeDocument/2006/relationships/image" Target="../media/image5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47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46.xml"/><Relationship Id="rId5" Type="http://schemas.openxmlformats.org/officeDocument/2006/relationships/chart" Target="../charts/chart45.xml"/><Relationship Id="rId4" Type="http://schemas.openxmlformats.org/officeDocument/2006/relationships/image" Target="../media/image5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50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49.xml"/><Relationship Id="rId5" Type="http://schemas.openxmlformats.org/officeDocument/2006/relationships/chart" Target="../charts/chart48.xml"/><Relationship Id="rId4" Type="http://schemas.openxmlformats.org/officeDocument/2006/relationships/image" Target="../media/image5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53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52.xml"/><Relationship Id="rId5" Type="http://schemas.openxmlformats.org/officeDocument/2006/relationships/chart" Target="../charts/chart51.xml"/><Relationship Id="rId4" Type="http://schemas.openxmlformats.org/officeDocument/2006/relationships/image" Target="../media/image5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56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55.xml"/><Relationship Id="rId5" Type="http://schemas.openxmlformats.org/officeDocument/2006/relationships/chart" Target="../charts/chart54.xml"/><Relationship Id="rId4" Type="http://schemas.openxmlformats.org/officeDocument/2006/relationships/image" Target="../media/image5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59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58.xml"/><Relationship Id="rId5" Type="http://schemas.openxmlformats.org/officeDocument/2006/relationships/chart" Target="../charts/chart57.xml"/><Relationship Id="rId4" Type="http://schemas.openxmlformats.org/officeDocument/2006/relationships/image" Target="../media/image5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62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61.xml"/><Relationship Id="rId5" Type="http://schemas.openxmlformats.org/officeDocument/2006/relationships/chart" Target="../charts/chart60.xml"/><Relationship Id="rId4" Type="http://schemas.openxmlformats.org/officeDocument/2006/relationships/image" Target="../media/image5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65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64.xml"/><Relationship Id="rId5" Type="http://schemas.openxmlformats.org/officeDocument/2006/relationships/chart" Target="../charts/chart63.xml"/><Relationship Id="rId4" Type="http://schemas.openxmlformats.org/officeDocument/2006/relationships/image" Target="../media/image5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68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67.xml"/><Relationship Id="rId5" Type="http://schemas.openxmlformats.org/officeDocument/2006/relationships/chart" Target="../charts/chart66.xml"/><Relationship Id="rId4" Type="http://schemas.openxmlformats.org/officeDocument/2006/relationships/image" Target="../media/image5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71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70.xml"/><Relationship Id="rId5" Type="http://schemas.openxmlformats.org/officeDocument/2006/relationships/chart" Target="../charts/chart69.xml"/><Relationship Id="rId4" Type="http://schemas.openxmlformats.org/officeDocument/2006/relationships/image" Target="../media/image5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74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73.xml"/><Relationship Id="rId5" Type="http://schemas.openxmlformats.org/officeDocument/2006/relationships/chart" Target="../charts/chart72.xml"/><Relationship Id="rId4" Type="http://schemas.openxmlformats.org/officeDocument/2006/relationships/image" Target="../media/image5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77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76.xml"/><Relationship Id="rId5" Type="http://schemas.openxmlformats.org/officeDocument/2006/relationships/chart" Target="../charts/chart75.xml"/><Relationship Id="rId4" Type="http://schemas.openxmlformats.org/officeDocument/2006/relationships/image" Target="../media/image5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80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79.xml"/><Relationship Id="rId5" Type="http://schemas.openxmlformats.org/officeDocument/2006/relationships/chart" Target="../charts/chart78.xml"/><Relationship Id="rId4" Type="http://schemas.openxmlformats.org/officeDocument/2006/relationships/image" Target="../media/image5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83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82.xml"/><Relationship Id="rId5" Type="http://schemas.openxmlformats.org/officeDocument/2006/relationships/chart" Target="../charts/chart81.xml"/><Relationship Id="rId4" Type="http://schemas.openxmlformats.org/officeDocument/2006/relationships/image" Target="../media/image5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86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85.xml"/><Relationship Id="rId5" Type="http://schemas.openxmlformats.org/officeDocument/2006/relationships/chart" Target="../charts/chart84.xml"/><Relationship Id="rId4" Type="http://schemas.openxmlformats.org/officeDocument/2006/relationships/image" Target="../media/image5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89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88.xml"/><Relationship Id="rId5" Type="http://schemas.openxmlformats.org/officeDocument/2006/relationships/chart" Target="../charts/chart87.xml"/><Relationship Id="rId4" Type="http://schemas.openxmlformats.org/officeDocument/2006/relationships/image" Target="../media/image5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92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91.xml"/><Relationship Id="rId5" Type="http://schemas.openxmlformats.org/officeDocument/2006/relationships/chart" Target="../charts/chart90.xml"/><Relationship Id="rId4" Type="http://schemas.openxmlformats.org/officeDocument/2006/relationships/image" Target="../media/image5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95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94.xml"/><Relationship Id="rId5" Type="http://schemas.openxmlformats.org/officeDocument/2006/relationships/chart" Target="../charts/chart93.xml"/><Relationship Id="rId4" Type="http://schemas.openxmlformats.org/officeDocument/2006/relationships/image" Target="../media/image5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98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97.xml"/><Relationship Id="rId5" Type="http://schemas.openxmlformats.org/officeDocument/2006/relationships/chart" Target="../charts/chart96.xml"/><Relationship Id="rId4" Type="http://schemas.openxmlformats.org/officeDocument/2006/relationships/image" Target="../media/image5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01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00.xml"/><Relationship Id="rId5" Type="http://schemas.openxmlformats.org/officeDocument/2006/relationships/chart" Target="../charts/chart99.xml"/><Relationship Id="rId4" Type="http://schemas.openxmlformats.org/officeDocument/2006/relationships/image" Target="../media/image5.pn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04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03.xml"/><Relationship Id="rId5" Type="http://schemas.openxmlformats.org/officeDocument/2006/relationships/chart" Target="../charts/chart102.xml"/><Relationship Id="rId4" Type="http://schemas.openxmlformats.org/officeDocument/2006/relationships/image" Target="../media/image5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3.png"/><Relationship Id="rId5" Type="http://schemas.openxmlformats.org/officeDocument/2006/relationships/chart" Target="../charts/chart107.xml"/><Relationship Id="rId4" Type="http://schemas.openxmlformats.org/officeDocument/2006/relationships/chart" Target="../charts/chart106.xml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10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09.xml"/><Relationship Id="rId5" Type="http://schemas.openxmlformats.org/officeDocument/2006/relationships/chart" Target="../charts/chart108.xml"/><Relationship Id="rId4" Type="http://schemas.openxmlformats.org/officeDocument/2006/relationships/image" Target="../media/image5.png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13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12.xml"/><Relationship Id="rId5" Type="http://schemas.openxmlformats.org/officeDocument/2006/relationships/chart" Target="../charts/chart111.xml"/><Relationship Id="rId4" Type="http://schemas.openxmlformats.org/officeDocument/2006/relationships/image" Target="../media/image5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16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15.xml"/><Relationship Id="rId5" Type="http://schemas.openxmlformats.org/officeDocument/2006/relationships/chart" Target="../charts/chart114.xml"/><Relationship Id="rId4" Type="http://schemas.openxmlformats.org/officeDocument/2006/relationships/image" Target="../media/image5.png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19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18.xml"/><Relationship Id="rId5" Type="http://schemas.openxmlformats.org/officeDocument/2006/relationships/chart" Target="../charts/chart117.xml"/><Relationship Id="rId4" Type="http://schemas.openxmlformats.org/officeDocument/2006/relationships/image" Target="../media/image5.png"/></Relationships>
</file>

<file path=xl/drawings/_rels/drawing4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22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21.xml"/><Relationship Id="rId5" Type="http://schemas.openxmlformats.org/officeDocument/2006/relationships/chart" Target="../charts/chart120.xml"/><Relationship Id="rId4" Type="http://schemas.openxmlformats.org/officeDocument/2006/relationships/image" Target="../media/image5.png"/></Relationships>
</file>

<file path=xl/drawings/_rels/drawing4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25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24.xml"/><Relationship Id="rId5" Type="http://schemas.openxmlformats.org/officeDocument/2006/relationships/chart" Target="../charts/chart123.xml"/><Relationship Id="rId4" Type="http://schemas.openxmlformats.org/officeDocument/2006/relationships/image" Target="../media/image5.png"/></Relationships>
</file>

<file path=xl/drawings/_rels/drawing4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28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27.xml"/><Relationship Id="rId5" Type="http://schemas.openxmlformats.org/officeDocument/2006/relationships/chart" Target="../charts/chart126.xml"/><Relationship Id="rId4" Type="http://schemas.openxmlformats.org/officeDocument/2006/relationships/image" Target="../media/image5.png"/></Relationships>
</file>

<file path=xl/drawings/_rels/drawing4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31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30.xml"/><Relationship Id="rId5" Type="http://schemas.openxmlformats.org/officeDocument/2006/relationships/chart" Target="../charts/chart129.xml"/><Relationship Id="rId4" Type="http://schemas.openxmlformats.org/officeDocument/2006/relationships/image" Target="../media/image5.png"/></Relationships>
</file>

<file path=xl/drawings/_rels/drawing4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34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33.xml"/><Relationship Id="rId5" Type="http://schemas.openxmlformats.org/officeDocument/2006/relationships/chart" Target="../charts/chart132.xml"/><Relationship Id="rId4" Type="http://schemas.openxmlformats.org/officeDocument/2006/relationships/image" Target="../media/image5.png"/></Relationships>
</file>

<file path=xl/drawings/_rels/drawing4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37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36.xml"/><Relationship Id="rId5" Type="http://schemas.openxmlformats.org/officeDocument/2006/relationships/chart" Target="../charts/chart135.xml"/><Relationship Id="rId4" Type="http://schemas.openxmlformats.org/officeDocument/2006/relationships/image" Target="../media/image5.png"/></Relationships>
</file>

<file path=xl/drawings/_rels/drawing4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40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39.xml"/><Relationship Id="rId5" Type="http://schemas.openxmlformats.org/officeDocument/2006/relationships/chart" Target="../charts/chart138.xml"/><Relationship Id="rId4" Type="http://schemas.openxmlformats.org/officeDocument/2006/relationships/image" Target="../media/image5.png"/></Relationships>
</file>

<file path=xl/drawings/_rels/drawing4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43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42.xml"/><Relationship Id="rId5" Type="http://schemas.openxmlformats.org/officeDocument/2006/relationships/chart" Target="../charts/chart141.xml"/><Relationship Id="rId4" Type="http://schemas.openxmlformats.org/officeDocument/2006/relationships/image" Target="../media/image5.png"/></Relationships>
</file>

<file path=xl/drawings/_rels/drawing4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46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45.xml"/><Relationship Id="rId5" Type="http://schemas.openxmlformats.org/officeDocument/2006/relationships/chart" Target="../charts/chart144.xml"/><Relationship Id="rId4" Type="http://schemas.openxmlformats.org/officeDocument/2006/relationships/image" Target="../media/image5.png"/></Relationships>
</file>

<file path=xl/drawings/_rels/drawing4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49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48.xml"/><Relationship Id="rId5" Type="http://schemas.openxmlformats.org/officeDocument/2006/relationships/chart" Target="../charts/chart147.xml"/><Relationship Id="rId4" Type="http://schemas.openxmlformats.org/officeDocument/2006/relationships/image" Target="../media/image5.png"/></Relationships>
</file>

<file path=xl/drawings/_rels/drawing5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52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51.xml"/><Relationship Id="rId5" Type="http://schemas.openxmlformats.org/officeDocument/2006/relationships/chart" Target="../charts/chart150.xml"/><Relationship Id="rId4" Type="http://schemas.openxmlformats.org/officeDocument/2006/relationships/image" Target="../media/image5.png"/></Relationships>
</file>

<file path=xl/drawings/_rels/drawing5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55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54.xml"/><Relationship Id="rId5" Type="http://schemas.openxmlformats.org/officeDocument/2006/relationships/chart" Target="../charts/chart153.xml"/><Relationship Id="rId4" Type="http://schemas.openxmlformats.org/officeDocument/2006/relationships/image" Target="../media/image5.png"/></Relationships>
</file>

<file path=xl/drawings/_rels/drawing5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58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57.xml"/><Relationship Id="rId5" Type="http://schemas.openxmlformats.org/officeDocument/2006/relationships/chart" Target="../charts/chart156.xml"/><Relationship Id="rId4" Type="http://schemas.openxmlformats.org/officeDocument/2006/relationships/image" Target="../media/image5.png"/></Relationships>
</file>

<file path=xl/drawings/_rels/drawing5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61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60.xml"/><Relationship Id="rId5" Type="http://schemas.openxmlformats.org/officeDocument/2006/relationships/chart" Target="../charts/chart159.xml"/><Relationship Id="rId4" Type="http://schemas.openxmlformats.org/officeDocument/2006/relationships/image" Target="../media/image5.png"/></Relationships>
</file>

<file path=xl/drawings/_rels/drawing5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64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63.xml"/><Relationship Id="rId5" Type="http://schemas.openxmlformats.org/officeDocument/2006/relationships/chart" Target="../charts/chart162.xml"/><Relationship Id="rId4" Type="http://schemas.openxmlformats.org/officeDocument/2006/relationships/image" Target="../media/image5.png"/></Relationships>
</file>

<file path=xl/drawings/_rels/drawing5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67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66.xml"/><Relationship Id="rId5" Type="http://schemas.openxmlformats.org/officeDocument/2006/relationships/chart" Target="../charts/chart165.xml"/><Relationship Id="rId4" Type="http://schemas.openxmlformats.org/officeDocument/2006/relationships/image" Target="../media/image5.png"/></Relationships>
</file>

<file path=xl/drawings/_rels/drawing5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70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69.xml"/><Relationship Id="rId5" Type="http://schemas.openxmlformats.org/officeDocument/2006/relationships/chart" Target="../charts/chart168.xml"/><Relationship Id="rId4" Type="http://schemas.openxmlformats.org/officeDocument/2006/relationships/image" Target="../media/image5.png"/></Relationships>
</file>

<file path=xl/drawings/_rels/drawing5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73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72.xml"/><Relationship Id="rId5" Type="http://schemas.openxmlformats.org/officeDocument/2006/relationships/chart" Target="../charts/chart171.xml"/><Relationship Id="rId4" Type="http://schemas.openxmlformats.org/officeDocument/2006/relationships/image" Target="../media/image5.png"/></Relationships>
</file>

<file path=xl/drawings/_rels/drawing5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76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75.xml"/><Relationship Id="rId5" Type="http://schemas.openxmlformats.org/officeDocument/2006/relationships/chart" Target="../charts/chart174.xml"/><Relationship Id="rId4" Type="http://schemas.openxmlformats.org/officeDocument/2006/relationships/image" Target="../media/image5.png"/></Relationships>
</file>

<file path=xl/drawings/_rels/drawing5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79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78.xml"/><Relationship Id="rId5" Type="http://schemas.openxmlformats.org/officeDocument/2006/relationships/chart" Target="../charts/chart177.xml"/><Relationship Id="rId4" Type="http://schemas.openxmlformats.org/officeDocument/2006/relationships/image" Target="../media/image5.png"/></Relationships>
</file>

<file path=xl/drawings/_rels/drawing6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82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81.xml"/><Relationship Id="rId5" Type="http://schemas.openxmlformats.org/officeDocument/2006/relationships/chart" Target="../charts/chart180.xml"/><Relationship Id="rId4" Type="http://schemas.openxmlformats.org/officeDocument/2006/relationships/image" Target="../media/image5.png"/></Relationships>
</file>

<file path=xl/drawings/_rels/drawing6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85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84.xml"/><Relationship Id="rId5" Type="http://schemas.openxmlformats.org/officeDocument/2006/relationships/chart" Target="../charts/chart183.xml"/><Relationship Id="rId4" Type="http://schemas.openxmlformats.org/officeDocument/2006/relationships/image" Target="../media/image5.png"/></Relationships>
</file>

<file path=xl/drawings/_rels/drawing6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88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87.xml"/><Relationship Id="rId5" Type="http://schemas.openxmlformats.org/officeDocument/2006/relationships/chart" Target="../charts/chart186.xml"/><Relationship Id="rId4" Type="http://schemas.openxmlformats.org/officeDocument/2006/relationships/image" Target="../media/image5.png"/></Relationships>
</file>

<file path=xl/drawings/_rels/drawing6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91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90.xml"/><Relationship Id="rId5" Type="http://schemas.openxmlformats.org/officeDocument/2006/relationships/chart" Target="../charts/chart189.xml"/><Relationship Id="rId4" Type="http://schemas.openxmlformats.org/officeDocument/2006/relationships/image" Target="../media/image5.png"/></Relationships>
</file>

<file path=xl/drawings/_rels/drawing6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94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93.xml"/><Relationship Id="rId5" Type="http://schemas.openxmlformats.org/officeDocument/2006/relationships/chart" Target="../charts/chart192.xml"/><Relationship Id="rId4" Type="http://schemas.openxmlformats.org/officeDocument/2006/relationships/image" Target="../media/image5.png"/></Relationships>
</file>

<file path=xl/drawings/_rels/drawing6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97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96.xml"/><Relationship Id="rId5" Type="http://schemas.openxmlformats.org/officeDocument/2006/relationships/chart" Target="../charts/chart195.xml"/><Relationship Id="rId4" Type="http://schemas.openxmlformats.org/officeDocument/2006/relationships/image" Target="../media/image5.png"/></Relationships>
</file>

<file path=xl/drawings/_rels/drawing6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200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99.xml"/><Relationship Id="rId5" Type="http://schemas.openxmlformats.org/officeDocument/2006/relationships/chart" Target="../charts/chart198.xml"/><Relationship Id="rId4" Type="http://schemas.openxmlformats.org/officeDocument/2006/relationships/image" Target="../media/image5.png"/></Relationships>
</file>

<file path=xl/drawings/_rels/drawing6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203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202.xml"/><Relationship Id="rId5" Type="http://schemas.openxmlformats.org/officeDocument/2006/relationships/chart" Target="../charts/chart201.xml"/><Relationship Id="rId4" Type="http://schemas.openxmlformats.org/officeDocument/2006/relationships/image" Target="../media/image5.png"/></Relationships>
</file>

<file path=xl/drawings/_rels/drawing6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206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205.xml"/><Relationship Id="rId5" Type="http://schemas.openxmlformats.org/officeDocument/2006/relationships/chart" Target="../charts/chart204.xml"/><Relationship Id="rId4" Type="http://schemas.openxmlformats.org/officeDocument/2006/relationships/image" Target="../media/image5.png"/></Relationships>
</file>

<file path=xl/drawings/_rels/drawing6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209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208.xml"/><Relationship Id="rId5" Type="http://schemas.openxmlformats.org/officeDocument/2006/relationships/chart" Target="../charts/chart207.xml"/><Relationship Id="rId4" Type="http://schemas.openxmlformats.org/officeDocument/2006/relationships/image" Target="../media/image5.png"/></Relationships>
</file>

<file path=xl/drawings/_rels/drawing7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212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211.xml"/><Relationship Id="rId5" Type="http://schemas.openxmlformats.org/officeDocument/2006/relationships/chart" Target="../charts/chart210.xml"/><Relationship Id="rId4" Type="http://schemas.openxmlformats.org/officeDocument/2006/relationships/image" Target="../media/image5.png"/></Relationships>
</file>

<file path=xl/drawings/_rels/drawing7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215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214.xml"/><Relationship Id="rId5" Type="http://schemas.openxmlformats.org/officeDocument/2006/relationships/chart" Target="../charts/chart213.xml"/><Relationship Id="rId4" Type="http://schemas.openxmlformats.org/officeDocument/2006/relationships/image" Target="../media/image5.png"/></Relationships>
</file>

<file path=xl/drawings/_rels/drawing7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218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217.xml"/><Relationship Id="rId5" Type="http://schemas.openxmlformats.org/officeDocument/2006/relationships/chart" Target="../charts/chart216.xml"/><Relationship Id="rId4" Type="http://schemas.openxmlformats.org/officeDocument/2006/relationships/image" Target="../media/image5.png"/></Relationships>
</file>

<file path=xl/drawings/_rels/drawing7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221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220.xml"/><Relationship Id="rId5" Type="http://schemas.openxmlformats.org/officeDocument/2006/relationships/chart" Target="../charts/chart219.xml"/><Relationship Id="rId4" Type="http://schemas.openxmlformats.org/officeDocument/2006/relationships/image" Target="../media/image5.png"/></Relationships>
</file>

<file path=xl/drawings/_rels/drawing7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224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223.xml"/><Relationship Id="rId5" Type="http://schemas.openxmlformats.org/officeDocument/2006/relationships/chart" Target="../charts/chart222.xml"/><Relationship Id="rId4" Type="http://schemas.openxmlformats.org/officeDocument/2006/relationships/image" Target="../media/image5.png"/></Relationships>
</file>

<file path=xl/drawings/_rels/drawing7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227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226.xml"/><Relationship Id="rId5" Type="http://schemas.openxmlformats.org/officeDocument/2006/relationships/chart" Target="../charts/chart225.xml"/><Relationship Id="rId4" Type="http://schemas.openxmlformats.org/officeDocument/2006/relationships/image" Target="../media/image5.png"/></Relationships>
</file>

<file path=xl/drawings/_rels/drawing7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230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229.xml"/><Relationship Id="rId5" Type="http://schemas.openxmlformats.org/officeDocument/2006/relationships/chart" Target="../charts/chart228.xml"/><Relationship Id="rId4" Type="http://schemas.openxmlformats.org/officeDocument/2006/relationships/image" Target="../media/image5.png"/></Relationships>
</file>

<file path=xl/drawings/_rels/drawing7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233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232.xml"/><Relationship Id="rId5" Type="http://schemas.openxmlformats.org/officeDocument/2006/relationships/chart" Target="../charts/chart231.xml"/><Relationship Id="rId4" Type="http://schemas.openxmlformats.org/officeDocument/2006/relationships/image" Target="../media/image5.png"/></Relationships>
</file>

<file path=xl/drawings/_rels/drawing7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236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235.xml"/><Relationship Id="rId5" Type="http://schemas.openxmlformats.org/officeDocument/2006/relationships/chart" Target="../charts/chart234.xml"/><Relationship Id="rId4" Type="http://schemas.openxmlformats.org/officeDocument/2006/relationships/image" Target="../media/image5.png"/></Relationships>
</file>

<file path=xl/drawings/_rels/drawing7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239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238.xml"/><Relationship Id="rId5" Type="http://schemas.openxmlformats.org/officeDocument/2006/relationships/chart" Target="../charts/chart237.xml"/><Relationship Id="rId4" Type="http://schemas.openxmlformats.org/officeDocument/2006/relationships/image" Target="../media/image5.png"/></Relationships>
</file>

<file path=xl/drawings/_rels/drawing8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242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241.xml"/><Relationship Id="rId5" Type="http://schemas.openxmlformats.org/officeDocument/2006/relationships/chart" Target="../charts/chart240.xml"/><Relationship Id="rId4" Type="http://schemas.openxmlformats.org/officeDocument/2006/relationships/image" Target="../media/image5.png"/></Relationships>
</file>

<file path=xl/drawings/_rels/drawing8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245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244.xml"/><Relationship Id="rId5" Type="http://schemas.openxmlformats.org/officeDocument/2006/relationships/chart" Target="../charts/chart243.xml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9" name="Picture 13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74295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0" name="Picture 14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31" name="Picture 5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46685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32" name="Picture 5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108585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33" name="Picture 5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34" name="Picture 54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67236</xdr:rowOff>
    </xdr:from>
    <xdr:to>
      <xdr:col>13</xdr:col>
      <xdr:colOff>489857</xdr:colOff>
      <xdr:row>64</xdr:row>
      <xdr:rowOff>619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pSpPr/>
      </xdr:nvGrpSpPr>
      <xdr:grpSpPr>
        <a:xfrm>
          <a:off x="0" y="5175017"/>
          <a:ext cx="8205107" cy="5195946"/>
          <a:chOff x="0" y="4933645"/>
          <a:chExt cx="8265721" cy="5232747"/>
        </a:xfrm>
      </xdr:grpSpPr>
      <xdr:grpSp>
        <xdr:nvGrpSpPr>
          <xdr:cNvPr id="61" name="Group 60">
            <a:extLst>
              <a:ext uri="{FF2B5EF4-FFF2-40B4-BE49-F238E27FC236}">
                <a16:creationId xmlns:a16="http://schemas.microsoft.com/office/drawing/2014/main" id="{00000000-0008-0000-0100-00003D000000}"/>
              </a:ext>
            </a:extLst>
          </xdr:cNvPr>
          <xdr:cNvGrpSpPr/>
        </xdr:nvGrpSpPr>
        <xdr:grpSpPr>
          <a:xfrm>
            <a:off x="0" y="5363099"/>
            <a:ext cx="8265721" cy="4803293"/>
            <a:chOff x="228600" y="5681011"/>
            <a:chExt cx="8232321" cy="4626400"/>
          </a:xfrm>
        </xdr:grpSpPr>
        <xdr:grpSp>
          <xdr:nvGrpSpPr>
            <xdr:cNvPr id="54" name="Group 29">
              <a:extLst>
                <a:ext uri="{FF2B5EF4-FFF2-40B4-BE49-F238E27FC236}">
                  <a16:creationId xmlns:a16="http://schemas.microsoft.com/office/drawing/2014/main" id="{00000000-0008-0000-0100-000036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55" name="Chart 2">
                <a:extLst>
                  <a:ext uri="{FF2B5EF4-FFF2-40B4-BE49-F238E27FC236}">
                    <a16:creationId xmlns:a16="http://schemas.microsoft.com/office/drawing/2014/main" id="{00000000-0008-0000-0100-000037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3"/>
              </a:graphicData>
            </a:graphic>
          </xdr:graphicFrame>
          <xdr:sp macro="" textlink="">
            <xdr:nvSpPr>
              <xdr:cNvPr id="56" name="Rectangle 55">
                <a:extLst>
                  <a:ext uri="{FF2B5EF4-FFF2-40B4-BE49-F238E27FC236}">
                    <a16:creationId xmlns:a16="http://schemas.microsoft.com/office/drawing/2014/main" id="{00000000-0008-0000-0100-000038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57" name="Rectangle 56">
                <a:extLst>
                  <a:ext uri="{FF2B5EF4-FFF2-40B4-BE49-F238E27FC236}">
                    <a16:creationId xmlns:a16="http://schemas.microsoft.com/office/drawing/2014/main" id="{00000000-0008-0000-0100-000039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58" name="Rectangle 57">
                <a:extLst>
                  <a:ext uri="{FF2B5EF4-FFF2-40B4-BE49-F238E27FC236}">
                    <a16:creationId xmlns:a16="http://schemas.microsoft.com/office/drawing/2014/main" id="{00000000-0008-0000-0100-00003A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59" name="Chart 2">
              <a:extLst>
                <a:ext uri="{FF2B5EF4-FFF2-40B4-BE49-F238E27FC236}">
                  <a16:creationId xmlns:a16="http://schemas.microsoft.com/office/drawing/2014/main" id="{00000000-0008-0000-0100-00003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4"/>
            </a:graphicData>
          </a:graphic>
        </xdr:graphicFrame>
        <xdr:graphicFrame macro="">
          <xdr:nvGraphicFramePr>
            <xdr:cNvPr id="60" name="Chart 2">
              <a:extLst>
                <a:ext uri="{FF2B5EF4-FFF2-40B4-BE49-F238E27FC236}">
                  <a16:creationId xmlns:a16="http://schemas.microsoft.com/office/drawing/2014/main" id="{00000000-0008-0000-0100-00003C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5"/>
            </a:graphicData>
          </a:graphic>
        </xdr:graphicFrame>
      </xdr:grpSp>
      <xdr:pic>
        <xdr:nvPicPr>
          <xdr:cNvPr id="2" name="Picture 1">
            <a:extLst>
              <a:ext uri="{FF2B5EF4-FFF2-40B4-BE49-F238E27FC236}">
                <a16:creationId xmlns:a16="http://schemas.microsoft.com/office/drawing/2014/main" id="{00000000-0008-0000-0100-000002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/>
          <a:srcRect t="12796" b="20969"/>
          <a:stretch/>
        </xdr:blipFill>
        <xdr:spPr>
          <a:xfrm>
            <a:off x="1485442" y="4933645"/>
            <a:ext cx="6691428" cy="403412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GrpSpPr/>
      </xdr:nvGrpSpPr>
      <xdr:grpSpPr>
        <a:xfrm>
          <a:off x="0" y="5148603"/>
          <a:ext cx="8205107" cy="5211536"/>
          <a:chOff x="0" y="5075465"/>
          <a:chExt cx="8232321" cy="5082268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0200-000008000000}"/>
              </a:ext>
            </a:extLst>
          </xdr:cNvPr>
          <xdr:cNvGrpSpPr/>
        </xdr:nvGrpSpPr>
        <xdr:grpSpPr>
          <a:xfrm>
            <a:off x="0" y="5531333"/>
            <a:ext cx="8232321" cy="4626400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02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02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3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02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02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02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02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4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02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5"/>
            </a:graphicData>
          </a:graphic>
        </xdr:graphicFrame>
      </xdr:grpSp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/>
          <a:srcRect t="12796" b="20969"/>
          <a:stretch/>
        </xdr:blipFill>
        <xdr:spPr>
          <a:xfrm>
            <a:off x="1347108" y="5075465"/>
            <a:ext cx="6691428" cy="403412"/>
          </a:xfrm>
          <a:prstGeom prst="rect">
            <a:avLst/>
          </a:prstGeom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GrpSpPr/>
      </xdr:nvGrpSpPr>
      <xdr:grpSpPr>
        <a:xfrm>
          <a:off x="0" y="5148603"/>
          <a:ext cx="8205107" cy="5211536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03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03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03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3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03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03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03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03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4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03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5"/>
            </a:graphicData>
          </a:graphic>
        </xdr:graphicFrame>
      </xdr:grpSp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00000000-0008-0000-0300-000010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 txBox="1"/>
      </xdr:nvSpPr>
      <xdr:spPr bwMode="auto">
        <a:xfrm>
          <a:off x="166273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GrpSpPr/>
      </xdr:nvGrpSpPr>
      <xdr:grpSpPr>
        <a:xfrm>
          <a:off x="0" y="5148603"/>
          <a:ext cx="8205107" cy="5211536"/>
          <a:chOff x="0" y="5075465"/>
          <a:chExt cx="8232321" cy="5082268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0400-000008000000}"/>
              </a:ext>
            </a:extLst>
          </xdr:cNvPr>
          <xdr:cNvGrpSpPr/>
        </xdr:nvGrpSpPr>
        <xdr:grpSpPr>
          <a:xfrm>
            <a:off x="0" y="5531333"/>
            <a:ext cx="8232321" cy="4626400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04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04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04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04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04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04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04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00000000-0008-0000-0400-000013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47108" y="5075465"/>
            <a:ext cx="6691428" cy="403412"/>
          </a:xfrm>
          <a:prstGeom prst="rect">
            <a:avLst/>
          </a:prstGeom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 txBox="1"/>
      </xdr:nvSpPr>
      <xdr:spPr bwMode="auto">
        <a:xfrm>
          <a:off x="166273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GrpSpPr/>
      </xdr:nvGrpSpPr>
      <xdr:grpSpPr>
        <a:xfrm>
          <a:off x="0" y="5148603"/>
          <a:ext cx="8205107" cy="5211536"/>
          <a:chOff x="0" y="5075465"/>
          <a:chExt cx="8232321" cy="5082268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0500-000008000000}"/>
              </a:ext>
            </a:extLst>
          </xdr:cNvPr>
          <xdr:cNvGrpSpPr/>
        </xdr:nvGrpSpPr>
        <xdr:grpSpPr>
          <a:xfrm>
            <a:off x="0" y="5531333"/>
            <a:ext cx="8232321" cy="4626400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05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05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05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05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05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05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05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05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47108" y="5075465"/>
            <a:ext cx="6691428" cy="403412"/>
          </a:xfrm>
          <a:prstGeom prst="rect">
            <a:avLst/>
          </a:prstGeom>
        </xdr:spPr>
      </xdr:pic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32</xdr:row>
      <xdr:rowOff>34668</xdr:rowOff>
    </xdr:from>
    <xdr:to>
      <xdr:col>0</xdr:col>
      <xdr:colOff>390310</xdr:colOff>
      <xdr:row>64</xdr:row>
      <xdr:rowOff>9524</xdr:rowOff>
    </xdr:to>
    <xdr:pic>
      <xdr:nvPicPr>
        <xdr:cNvPr id="25" name="Picture 27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09472"/>
          <a:ext cx="390310" cy="47373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369759</xdr:colOff>
      <xdr:row>28</xdr:row>
      <xdr:rowOff>130469</xdr:rowOff>
    </xdr:from>
    <xdr:to>
      <xdr:col>13</xdr:col>
      <xdr:colOff>457199</xdr:colOff>
      <xdr:row>63</xdr:row>
      <xdr:rowOff>152401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/>
      </xdr:nvGrpSpPr>
      <xdr:grpSpPr>
        <a:xfrm>
          <a:off x="369759" y="5071563"/>
          <a:ext cx="7802690" cy="5344026"/>
          <a:chOff x="369759" y="5001826"/>
          <a:chExt cx="7829904" cy="5192646"/>
        </a:xfrm>
      </xdr:grpSpPr>
      <xdr:graphicFrame macro="">
        <xdr:nvGraphicFramePr>
          <xdr:cNvPr id="40" name="Chart 2">
            <a:extLst>
              <a:ext uri="{FF2B5EF4-FFF2-40B4-BE49-F238E27FC236}">
                <a16:creationId xmlns:a16="http://schemas.microsoft.com/office/drawing/2014/main" id="{00000000-0008-0000-0600-000028000000}"/>
              </a:ext>
            </a:extLst>
          </xdr:cNvPr>
          <xdr:cNvGraphicFramePr>
            <a:graphicFrameLocks/>
          </xdr:cNvGraphicFramePr>
        </xdr:nvGraphicFramePr>
        <xdr:xfrm>
          <a:off x="369759" y="5475395"/>
          <a:ext cx="7824106" cy="119742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41" name="Chart 2">
            <a:extLst>
              <a:ext uri="{FF2B5EF4-FFF2-40B4-BE49-F238E27FC236}">
                <a16:creationId xmlns:a16="http://schemas.microsoft.com/office/drawing/2014/main" id="{00000000-0008-0000-0600-000029000000}"/>
              </a:ext>
            </a:extLst>
          </xdr:cNvPr>
          <xdr:cNvGraphicFramePr>
            <a:graphicFrameLocks/>
          </xdr:cNvGraphicFramePr>
        </xdr:nvGraphicFramePr>
        <xdr:xfrm>
          <a:off x="369759" y="6659216"/>
          <a:ext cx="7824106" cy="117021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t="12796" b="20969"/>
          <a:stretch/>
        </xdr:blipFill>
        <xdr:spPr>
          <a:xfrm>
            <a:off x="1347108" y="5001826"/>
            <a:ext cx="6691428" cy="430626"/>
          </a:xfrm>
          <a:prstGeom prst="rect">
            <a:avLst/>
          </a:prstGeom>
        </xdr:spPr>
      </xdr:pic>
      <xdr:graphicFrame macro="">
        <xdr:nvGraphicFramePr>
          <xdr:cNvPr id="8" name="Chart 2">
            <a:extLst>
              <a:ext uri="{FF2B5EF4-FFF2-40B4-BE49-F238E27FC236}">
                <a16:creationId xmlns:a16="http://schemas.microsoft.com/office/drawing/2014/main" id="{00000000-0008-0000-0600-000008000000}"/>
              </a:ext>
            </a:extLst>
          </xdr:cNvPr>
          <xdr:cNvGraphicFramePr>
            <a:graphicFrameLocks/>
          </xdr:cNvGraphicFramePr>
        </xdr:nvGraphicFramePr>
        <xdr:xfrm>
          <a:off x="380999" y="7834993"/>
          <a:ext cx="7818664" cy="120695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graphicFrame macro="">
        <xdr:nvGraphicFramePr>
          <xdr:cNvPr id="9" name="Chart 2">
            <a:extLst>
              <a:ext uri="{FF2B5EF4-FFF2-40B4-BE49-F238E27FC236}">
                <a16:creationId xmlns:a16="http://schemas.microsoft.com/office/drawing/2014/main" id="{00000000-0008-0000-0600-000009000000}"/>
              </a:ext>
            </a:extLst>
          </xdr:cNvPr>
          <xdr:cNvGraphicFramePr>
            <a:graphicFrameLocks/>
          </xdr:cNvGraphicFramePr>
        </xdr:nvGraphicFramePr>
        <xdr:xfrm>
          <a:off x="381000" y="9035144"/>
          <a:ext cx="7817007" cy="115932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32</xdr:row>
      <xdr:rowOff>34668</xdr:rowOff>
    </xdr:from>
    <xdr:to>
      <xdr:col>0</xdr:col>
      <xdr:colOff>390310</xdr:colOff>
      <xdr:row>64</xdr:row>
      <xdr:rowOff>9524</xdr:rowOff>
    </xdr:to>
    <xdr:pic>
      <xdr:nvPicPr>
        <xdr:cNvPr id="2" name="Picture 27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25818"/>
          <a:ext cx="390310" cy="48326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465311</xdr:colOff>
      <xdr:row>0</xdr:row>
      <xdr:rowOff>248905</xdr:rowOff>
    </xdr:from>
    <xdr:to>
      <xdr:col>28</xdr:col>
      <xdr:colOff>559487</xdr:colOff>
      <xdr:row>2</xdr:row>
      <xdr:rowOff>64207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 txBox="1"/>
      </xdr:nvSpPr>
      <xdr:spPr bwMode="auto">
        <a:xfrm>
          <a:off x="16629236" y="248905"/>
          <a:ext cx="70377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8" name="Picture 42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9" name="Picture 43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465311</xdr:colOff>
      <xdr:row>0</xdr:row>
      <xdr:rowOff>248905</xdr:rowOff>
    </xdr:from>
    <xdr:to>
      <xdr:col>28</xdr:col>
      <xdr:colOff>559487</xdr:colOff>
      <xdr:row>2</xdr:row>
      <xdr:rowOff>64207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 txBox="1"/>
      </xdr:nvSpPr>
      <xdr:spPr bwMode="auto">
        <a:xfrm>
          <a:off x="16629236" y="248905"/>
          <a:ext cx="70377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1" name="Picture 42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2" name="Picture 43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465311</xdr:colOff>
      <xdr:row>0</xdr:row>
      <xdr:rowOff>248905</xdr:rowOff>
    </xdr:from>
    <xdr:to>
      <xdr:col>28</xdr:col>
      <xdr:colOff>559487</xdr:colOff>
      <xdr:row>2</xdr:row>
      <xdr:rowOff>64207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 txBox="1"/>
      </xdr:nvSpPr>
      <xdr:spPr bwMode="auto">
        <a:xfrm>
          <a:off x="16629236" y="248905"/>
          <a:ext cx="70377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4" name="Picture 42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5" name="Picture 43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367393</xdr:colOff>
      <xdr:row>28</xdr:row>
      <xdr:rowOff>122466</xdr:rowOff>
    </xdr:from>
    <xdr:to>
      <xdr:col>13</xdr:col>
      <xdr:colOff>451401</xdr:colOff>
      <xdr:row>64</xdr:row>
      <xdr:rowOff>5443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pSpPr/>
      </xdr:nvGrpSpPr>
      <xdr:grpSpPr>
        <a:xfrm>
          <a:off x="367393" y="5063560"/>
          <a:ext cx="7799258" cy="5371758"/>
          <a:chOff x="367393" y="4993823"/>
          <a:chExt cx="7826472" cy="5216977"/>
        </a:xfrm>
      </xdr:grpSpPr>
      <xdr:graphicFrame macro="">
        <xdr:nvGraphicFramePr>
          <xdr:cNvPr id="3" name="Chart 2">
            <a:extLst>
              <a:ext uri="{FF2B5EF4-FFF2-40B4-BE49-F238E27FC236}">
                <a16:creationId xmlns:a16="http://schemas.microsoft.com/office/drawing/2014/main" id="{00000000-0008-0000-0700-000003000000}"/>
              </a:ext>
            </a:extLst>
          </xdr:cNvPr>
          <xdr:cNvGraphicFramePr>
            <a:graphicFrameLocks/>
          </xdr:cNvGraphicFramePr>
        </xdr:nvGraphicFramePr>
        <xdr:xfrm>
          <a:off x="369759" y="5475395"/>
          <a:ext cx="7824106" cy="119742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 macro="">
        <xdr:nvGraphicFramePr>
          <xdr:cNvPr id="4" name="Chart 2">
            <a:extLst>
              <a:ext uri="{FF2B5EF4-FFF2-40B4-BE49-F238E27FC236}">
                <a16:creationId xmlns:a16="http://schemas.microsoft.com/office/drawing/2014/main" id="{00000000-0008-0000-0700-000004000000}"/>
              </a:ext>
            </a:extLst>
          </xdr:cNvPr>
          <xdr:cNvGraphicFramePr>
            <a:graphicFrameLocks/>
          </xdr:cNvGraphicFramePr>
        </xdr:nvGraphicFramePr>
        <xdr:xfrm>
          <a:off x="369759" y="6659216"/>
          <a:ext cx="7824106" cy="117021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00000000-0008-0000-0700-000010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/>
          <a:srcRect t="12796" b="20969"/>
          <a:stretch/>
        </xdr:blipFill>
        <xdr:spPr>
          <a:xfrm>
            <a:off x="1347108" y="4993823"/>
            <a:ext cx="6691428" cy="417019"/>
          </a:xfrm>
          <a:prstGeom prst="rect">
            <a:avLst/>
          </a:prstGeom>
        </xdr:spPr>
      </xdr:pic>
      <xdr:graphicFrame macro="">
        <xdr:nvGraphicFramePr>
          <xdr:cNvPr id="17" name="Chart 2">
            <a:extLst>
              <a:ext uri="{FF2B5EF4-FFF2-40B4-BE49-F238E27FC236}">
                <a16:creationId xmlns:a16="http://schemas.microsoft.com/office/drawing/2014/main" id="{00000000-0008-0000-0700-000011000000}"/>
              </a:ext>
            </a:extLst>
          </xdr:cNvPr>
          <xdr:cNvGraphicFramePr>
            <a:graphicFrameLocks/>
          </xdr:cNvGraphicFramePr>
        </xdr:nvGraphicFramePr>
        <xdr:xfrm>
          <a:off x="367393" y="7837714"/>
          <a:ext cx="7818664" cy="120695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graphicFrame macro="">
        <xdr:nvGraphicFramePr>
          <xdr:cNvPr id="18" name="Chart 2">
            <a:extLst>
              <a:ext uri="{FF2B5EF4-FFF2-40B4-BE49-F238E27FC236}">
                <a16:creationId xmlns:a16="http://schemas.microsoft.com/office/drawing/2014/main" id="{00000000-0008-0000-0700-000012000000}"/>
              </a:ext>
            </a:extLst>
          </xdr:cNvPr>
          <xdr:cNvGraphicFramePr>
            <a:graphicFrameLocks/>
          </xdr:cNvGraphicFramePr>
        </xdr:nvGraphicFramePr>
        <xdr:xfrm>
          <a:off x="367394" y="9051472"/>
          <a:ext cx="7817007" cy="115932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SpPr txBox="1"/>
      </xdr:nvSpPr>
      <xdr:spPr bwMode="auto">
        <a:xfrm>
          <a:off x="166273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3" name="Picture 42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4" name="Picture 43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GrpSpPr/>
      </xdr:nvGrpSpPr>
      <xdr:grpSpPr>
        <a:xfrm>
          <a:off x="0" y="5148603"/>
          <a:ext cx="8205107" cy="5211536"/>
          <a:chOff x="0" y="5075465"/>
          <a:chExt cx="8232321" cy="5082268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0800-000008000000}"/>
              </a:ext>
            </a:extLst>
          </xdr:cNvPr>
          <xdr:cNvGrpSpPr/>
        </xdr:nvGrpSpPr>
        <xdr:grpSpPr>
          <a:xfrm>
            <a:off x="0" y="5531333"/>
            <a:ext cx="8232321" cy="4626400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08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08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08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08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08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08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08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5" name="Picture 24">
            <a:extLst>
              <a:ext uri="{FF2B5EF4-FFF2-40B4-BE49-F238E27FC236}">
                <a16:creationId xmlns:a16="http://schemas.microsoft.com/office/drawing/2014/main" id="{00000000-0008-0000-0800-000019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47108" y="5075465"/>
            <a:ext cx="6691428" cy="403412"/>
          </a:xfrm>
          <a:prstGeom prst="rect">
            <a:avLst/>
          </a:prstGeom>
        </xdr:spPr>
      </xdr:pic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GrpSpPr/>
      </xdr:nvGrpSpPr>
      <xdr:grpSpPr>
        <a:xfrm>
          <a:off x="0" y="5148603"/>
          <a:ext cx="8205107" cy="5211536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09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09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09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09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09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09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09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09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09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GrpSpPr/>
      </xdr:nvGrpSpPr>
      <xdr:grpSpPr>
        <a:xfrm>
          <a:off x="0" y="5148603"/>
          <a:ext cx="8205107" cy="5211536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0A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0A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0A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0A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0A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0A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0A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0A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0A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0B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0B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0B00-000017000000}"/>
            </a:ext>
          </a:extLst>
        </xdr:cNvPr>
        <xdr:cNvGrpSpPr/>
      </xdr:nvGrpSpPr>
      <xdr:grpSpPr>
        <a:xfrm>
          <a:off x="0" y="5148603"/>
          <a:ext cx="8205107" cy="5211536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0B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0B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0B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0B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0B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0B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0B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0B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0B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0C00-000017000000}"/>
            </a:ext>
          </a:extLst>
        </xdr:cNvPr>
        <xdr:cNvGrpSpPr/>
      </xdr:nvGrpSpPr>
      <xdr:grpSpPr>
        <a:xfrm>
          <a:off x="0" y="5148603"/>
          <a:ext cx="8205107" cy="5211536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0C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0C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0C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0C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0C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0C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0C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0C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0C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GrpSpPr/>
      </xdr:nvGrpSpPr>
      <xdr:grpSpPr>
        <a:xfrm>
          <a:off x="0" y="5148603"/>
          <a:ext cx="8205107" cy="5211536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0D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0D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0D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0D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0D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0D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0D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0D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0D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E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0E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0E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E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0E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0E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0E00-000017000000}"/>
            </a:ext>
          </a:extLst>
        </xdr:cNvPr>
        <xdr:cNvGrpSpPr/>
      </xdr:nvGrpSpPr>
      <xdr:grpSpPr>
        <a:xfrm>
          <a:off x="0" y="5148603"/>
          <a:ext cx="8205107" cy="5211536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0E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0E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0E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0E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0E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0E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0E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0E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0E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F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0F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0F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F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0F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0F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0F00-000017000000}"/>
            </a:ext>
          </a:extLst>
        </xdr:cNvPr>
        <xdr:cNvGrpSpPr/>
      </xdr:nvGrpSpPr>
      <xdr:grpSpPr>
        <a:xfrm>
          <a:off x="0" y="5148603"/>
          <a:ext cx="8205107" cy="5211536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0F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0F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0F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0F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0F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0F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0F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0F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0F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GrpSpPr/>
      </xdr:nvGrpSpPr>
      <xdr:grpSpPr>
        <a:xfrm>
          <a:off x="0" y="5148603"/>
          <a:ext cx="8205107" cy="5211536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10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10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10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10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10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10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10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10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10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1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1100-000017000000}"/>
            </a:ext>
          </a:extLst>
        </xdr:cNvPr>
        <xdr:cNvGrpSpPr/>
      </xdr:nvGrpSpPr>
      <xdr:grpSpPr>
        <a:xfrm>
          <a:off x="0" y="5148603"/>
          <a:ext cx="8205107" cy="5211536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11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11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11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11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11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11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11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11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11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12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1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1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12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1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1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1200-000017000000}"/>
            </a:ext>
          </a:extLst>
        </xdr:cNvPr>
        <xdr:cNvGrpSpPr/>
      </xdr:nvGrpSpPr>
      <xdr:grpSpPr>
        <a:xfrm>
          <a:off x="0" y="5148603"/>
          <a:ext cx="8205107" cy="5211536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12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12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12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12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12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12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12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12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12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13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1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1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13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1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1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1300-000017000000}"/>
            </a:ext>
          </a:extLst>
        </xdr:cNvPr>
        <xdr:cNvGrpSpPr/>
      </xdr:nvGrpSpPr>
      <xdr:grpSpPr>
        <a:xfrm>
          <a:off x="0" y="5148603"/>
          <a:ext cx="8205107" cy="5211536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13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13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13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13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13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13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13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13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13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14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1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1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14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1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1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1400-000017000000}"/>
            </a:ext>
          </a:extLst>
        </xdr:cNvPr>
        <xdr:cNvGrpSpPr/>
      </xdr:nvGrpSpPr>
      <xdr:grpSpPr>
        <a:xfrm>
          <a:off x="0" y="5148603"/>
          <a:ext cx="8205107" cy="5211536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14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14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14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14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14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14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14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14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14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15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1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1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15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1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1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1500-000017000000}"/>
            </a:ext>
          </a:extLst>
        </xdr:cNvPr>
        <xdr:cNvGrpSpPr/>
      </xdr:nvGrpSpPr>
      <xdr:grpSpPr>
        <a:xfrm>
          <a:off x="0" y="5148603"/>
          <a:ext cx="8205107" cy="5211536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15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15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15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15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15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15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15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15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15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16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16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1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16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16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16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1600-000017000000}"/>
            </a:ext>
          </a:extLst>
        </xdr:cNvPr>
        <xdr:cNvGrpSpPr/>
      </xdr:nvGrpSpPr>
      <xdr:grpSpPr>
        <a:xfrm>
          <a:off x="0" y="5148603"/>
          <a:ext cx="8205107" cy="5211536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16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16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16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16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16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16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16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16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16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17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1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1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17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17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17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1700-000017000000}"/>
            </a:ext>
          </a:extLst>
        </xdr:cNvPr>
        <xdr:cNvGrpSpPr/>
      </xdr:nvGrpSpPr>
      <xdr:grpSpPr>
        <a:xfrm>
          <a:off x="0" y="5148603"/>
          <a:ext cx="8205107" cy="5211536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17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17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17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17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17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17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17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17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17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18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1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1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18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18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18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1800-000017000000}"/>
            </a:ext>
          </a:extLst>
        </xdr:cNvPr>
        <xdr:cNvGrpSpPr/>
      </xdr:nvGrpSpPr>
      <xdr:grpSpPr>
        <a:xfrm>
          <a:off x="0" y="5148603"/>
          <a:ext cx="8205107" cy="5211536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18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18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18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18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18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18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18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18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18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19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1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1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19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1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1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1900-000017000000}"/>
            </a:ext>
          </a:extLst>
        </xdr:cNvPr>
        <xdr:cNvGrpSpPr/>
      </xdr:nvGrpSpPr>
      <xdr:grpSpPr>
        <a:xfrm>
          <a:off x="0" y="5148603"/>
          <a:ext cx="8205107" cy="5211536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19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19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19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19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19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19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19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19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19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1A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1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1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1A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1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1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1A00-000017000000}"/>
            </a:ext>
          </a:extLst>
        </xdr:cNvPr>
        <xdr:cNvGrpSpPr/>
      </xdr:nvGrpSpPr>
      <xdr:grpSpPr>
        <a:xfrm>
          <a:off x="0" y="5148603"/>
          <a:ext cx="8205107" cy="5211536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1A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1A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1A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1A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1A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1A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1A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1A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1A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1B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1B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1B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1B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1B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1B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1B00-000017000000}"/>
            </a:ext>
          </a:extLst>
        </xdr:cNvPr>
        <xdr:cNvGrpSpPr/>
      </xdr:nvGrpSpPr>
      <xdr:grpSpPr>
        <a:xfrm>
          <a:off x="0" y="5148603"/>
          <a:ext cx="8205107" cy="5211536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1B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1B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1B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1B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1B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1B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1B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1B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1B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1C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1C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1C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1C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1C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1C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1C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1C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1C00-000017000000}"/>
            </a:ext>
          </a:extLst>
        </xdr:cNvPr>
        <xdr:cNvGrpSpPr/>
      </xdr:nvGrpSpPr>
      <xdr:grpSpPr>
        <a:xfrm>
          <a:off x="0" y="5148603"/>
          <a:ext cx="8205107" cy="5211536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1C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1C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1C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1C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1C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1C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1C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1C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1C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1D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1D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1D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1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1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1D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1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1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1D00-000017000000}"/>
            </a:ext>
          </a:extLst>
        </xdr:cNvPr>
        <xdr:cNvGrpSpPr/>
      </xdr:nvGrpSpPr>
      <xdr:grpSpPr>
        <a:xfrm>
          <a:off x="0" y="5120822"/>
          <a:ext cx="8211457" cy="5182961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1D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1D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1D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1D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1D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1D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1D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1D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1D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1E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1E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1E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1E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1E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1E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1E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1E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1E00-000017000000}"/>
            </a:ext>
          </a:extLst>
        </xdr:cNvPr>
        <xdr:cNvGrpSpPr/>
      </xdr:nvGrpSpPr>
      <xdr:grpSpPr>
        <a:xfrm>
          <a:off x="0" y="5120822"/>
          <a:ext cx="8211457" cy="5182961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1E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1E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1E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1E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1E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1E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1E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1E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1E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1F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1F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1F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1F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1F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1F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1F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1F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1F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1F00-000017000000}"/>
            </a:ext>
          </a:extLst>
        </xdr:cNvPr>
        <xdr:cNvGrpSpPr/>
      </xdr:nvGrpSpPr>
      <xdr:grpSpPr>
        <a:xfrm>
          <a:off x="0" y="5120822"/>
          <a:ext cx="8211457" cy="5182961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1F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1F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1F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1F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1F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1F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1F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1F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1F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2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2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2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20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2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2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20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2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2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2000-000017000000}"/>
            </a:ext>
          </a:extLst>
        </xdr:cNvPr>
        <xdr:cNvGrpSpPr/>
      </xdr:nvGrpSpPr>
      <xdr:grpSpPr>
        <a:xfrm>
          <a:off x="0" y="5120822"/>
          <a:ext cx="8211457" cy="5182961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20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20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20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20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20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20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20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20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20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2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2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21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21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2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2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21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2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2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2100-000017000000}"/>
            </a:ext>
          </a:extLst>
        </xdr:cNvPr>
        <xdr:cNvGrpSpPr/>
      </xdr:nvGrpSpPr>
      <xdr:grpSpPr>
        <a:xfrm>
          <a:off x="0" y="5120822"/>
          <a:ext cx="8211457" cy="5182961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21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21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21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21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21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21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21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21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21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2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2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2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22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2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2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22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2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2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2200-000017000000}"/>
            </a:ext>
          </a:extLst>
        </xdr:cNvPr>
        <xdr:cNvGrpSpPr/>
      </xdr:nvGrpSpPr>
      <xdr:grpSpPr>
        <a:xfrm>
          <a:off x="0" y="5120822"/>
          <a:ext cx="8211457" cy="5182961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22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22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22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22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22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22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22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22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22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2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2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2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2300-000011000000}"/>
            </a:ext>
          </a:extLst>
        </xdr:cNvPr>
        <xdr:cNvGrpSpPr/>
      </xdr:nvGrpSpPr>
      <xdr:grpSpPr>
        <a:xfrm>
          <a:off x="0" y="5120822"/>
          <a:ext cx="8211457" cy="5182961"/>
          <a:chOff x="0" y="5075465"/>
          <a:chExt cx="8232321" cy="5082268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2300-000008000000}"/>
              </a:ext>
            </a:extLst>
          </xdr:cNvPr>
          <xdr:cNvGrpSpPr/>
        </xdr:nvGrpSpPr>
        <xdr:grpSpPr>
          <a:xfrm>
            <a:off x="0" y="5531333"/>
            <a:ext cx="8232321" cy="4626400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23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23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3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23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23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23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23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4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23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5"/>
            </a:graphicData>
          </a:graphic>
        </xdr:graphicFrame>
      </xdr:grpSp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00000000-0008-0000-2300-000010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/>
          <a:srcRect t="12796" b="20969"/>
          <a:stretch/>
        </xdr:blipFill>
        <xdr:spPr>
          <a:xfrm>
            <a:off x="1347108" y="5075465"/>
            <a:ext cx="6691428" cy="403412"/>
          </a:xfrm>
          <a:prstGeom prst="rect">
            <a:avLst/>
          </a:prstGeom>
        </xdr:spPr>
      </xdr:pic>
    </xdr:grp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2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24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24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24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2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2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24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2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2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2400-000016000000}"/>
            </a:ext>
          </a:extLst>
        </xdr:cNvPr>
        <xdr:cNvSpPr txBox="1"/>
      </xdr:nvSpPr>
      <xdr:spPr bwMode="auto">
        <a:xfrm>
          <a:off x="166273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3" name="Picture 42">
          <a:extLst>
            <a:ext uri="{FF2B5EF4-FFF2-40B4-BE49-F238E27FC236}">
              <a16:creationId xmlns:a16="http://schemas.microsoft.com/office/drawing/2014/main" id="{00000000-0008-0000-24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4" name="Picture 43">
          <a:extLst>
            <a:ext uri="{FF2B5EF4-FFF2-40B4-BE49-F238E27FC236}">
              <a16:creationId xmlns:a16="http://schemas.microsoft.com/office/drawing/2014/main" id="{00000000-0008-0000-2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id="{00000000-0008-0000-2400-00001A000000}"/>
            </a:ext>
          </a:extLst>
        </xdr:cNvPr>
        <xdr:cNvGrpSpPr/>
      </xdr:nvGrpSpPr>
      <xdr:grpSpPr>
        <a:xfrm>
          <a:off x="0" y="5120822"/>
          <a:ext cx="8211457" cy="5182961"/>
          <a:chOff x="0" y="4915381"/>
          <a:chExt cx="8199504" cy="5292778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2400-000008000000}"/>
              </a:ext>
            </a:extLst>
          </xdr:cNvPr>
          <xdr:cNvGrpSpPr/>
        </xdr:nvGrpSpPr>
        <xdr:grpSpPr>
          <a:xfrm>
            <a:off x="0" y="5371249"/>
            <a:ext cx="8199504" cy="4836910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24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24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24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24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24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24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24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5" name="Picture 24">
            <a:extLst>
              <a:ext uri="{FF2B5EF4-FFF2-40B4-BE49-F238E27FC236}">
                <a16:creationId xmlns:a16="http://schemas.microsoft.com/office/drawing/2014/main" id="{00000000-0008-0000-2400-000019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40704" y="4915381"/>
            <a:ext cx="6665015" cy="403412"/>
          </a:xfrm>
          <a:prstGeom prst="rect">
            <a:avLst/>
          </a:prstGeom>
        </xdr:spPr>
      </xdr:pic>
    </xdr:grp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2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25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25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25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2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2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25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2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2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2500-000017000000}"/>
            </a:ext>
          </a:extLst>
        </xdr:cNvPr>
        <xdr:cNvGrpSpPr/>
      </xdr:nvGrpSpPr>
      <xdr:grpSpPr>
        <a:xfrm>
          <a:off x="0" y="5120822"/>
          <a:ext cx="8211457" cy="5182961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25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25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25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25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25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25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25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25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25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26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2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26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26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26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2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26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26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26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2600-000017000000}"/>
            </a:ext>
          </a:extLst>
        </xdr:cNvPr>
        <xdr:cNvGrpSpPr/>
      </xdr:nvGrpSpPr>
      <xdr:grpSpPr>
        <a:xfrm>
          <a:off x="0" y="5120822"/>
          <a:ext cx="8211457" cy="5182961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26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26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26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26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26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26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26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26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26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27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27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27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2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2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27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27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27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2700-000017000000}"/>
            </a:ext>
          </a:extLst>
        </xdr:cNvPr>
        <xdr:cNvGrpSpPr/>
      </xdr:nvGrpSpPr>
      <xdr:grpSpPr>
        <a:xfrm>
          <a:off x="0" y="5120822"/>
          <a:ext cx="8211457" cy="5182961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27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27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27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27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27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27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27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27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27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2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2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28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28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2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2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28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28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28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2800-000017000000}"/>
            </a:ext>
          </a:extLst>
        </xdr:cNvPr>
        <xdr:cNvGrpSpPr/>
      </xdr:nvGrpSpPr>
      <xdr:grpSpPr>
        <a:xfrm>
          <a:off x="0" y="5120822"/>
          <a:ext cx="8211457" cy="5182961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28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28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28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28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28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28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28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28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28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29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29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2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29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29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29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2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2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29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2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2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2900-000017000000}"/>
            </a:ext>
          </a:extLst>
        </xdr:cNvPr>
        <xdr:cNvGrpSpPr/>
      </xdr:nvGrpSpPr>
      <xdr:grpSpPr>
        <a:xfrm>
          <a:off x="0" y="5120822"/>
          <a:ext cx="8211457" cy="5182961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29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29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29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29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29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29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29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29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29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2A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2A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2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2A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2A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2A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2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2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2A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2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2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2A00-000017000000}"/>
            </a:ext>
          </a:extLst>
        </xdr:cNvPr>
        <xdr:cNvGrpSpPr/>
      </xdr:nvGrpSpPr>
      <xdr:grpSpPr>
        <a:xfrm>
          <a:off x="0" y="5120822"/>
          <a:ext cx="8211457" cy="5182961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2A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2A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2A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2A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2A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2A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2A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2A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2A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2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2B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2B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2B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2B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2B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2B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2B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2B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2B00-000017000000}"/>
            </a:ext>
          </a:extLst>
        </xdr:cNvPr>
        <xdr:cNvGrpSpPr/>
      </xdr:nvGrpSpPr>
      <xdr:grpSpPr>
        <a:xfrm>
          <a:off x="0" y="5120822"/>
          <a:ext cx="8211457" cy="5182961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2B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2B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2B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2B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2B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2B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2B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2B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2B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2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2C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2C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2C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2C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2C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2C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2C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2C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2C00-000017000000}"/>
            </a:ext>
          </a:extLst>
        </xdr:cNvPr>
        <xdr:cNvGrpSpPr/>
      </xdr:nvGrpSpPr>
      <xdr:grpSpPr>
        <a:xfrm>
          <a:off x="0" y="5120822"/>
          <a:ext cx="8211457" cy="5182961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2C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2C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2C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2C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2C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2C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2C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2C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2C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2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2D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2D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2D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2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2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2D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2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2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2D00-000017000000}"/>
            </a:ext>
          </a:extLst>
        </xdr:cNvPr>
        <xdr:cNvGrpSpPr/>
      </xdr:nvGrpSpPr>
      <xdr:grpSpPr>
        <a:xfrm>
          <a:off x="0" y="5120822"/>
          <a:ext cx="8211457" cy="5182961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2D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2D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2D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2D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2D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2D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2D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2D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2D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2E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2E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2E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2E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2E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2E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2E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2E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2E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2E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2E00-000017000000}"/>
            </a:ext>
          </a:extLst>
        </xdr:cNvPr>
        <xdr:cNvGrpSpPr/>
      </xdr:nvGrpSpPr>
      <xdr:grpSpPr>
        <a:xfrm>
          <a:off x="0" y="5120822"/>
          <a:ext cx="8211457" cy="5182961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2E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2E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2E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2E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2E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2E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2E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2E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2E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2F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2F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2F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2F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2F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2F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2F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2F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2F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2F00-000017000000}"/>
            </a:ext>
          </a:extLst>
        </xdr:cNvPr>
        <xdr:cNvGrpSpPr/>
      </xdr:nvGrpSpPr>
      <xdr:grpSpPr>
        <a:xfrm>
          <a:off x="0" y="5120822"/>
          <a:ext cx="8211457" cy="5182961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2F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2F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2F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2F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2F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2F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2F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2F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2F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3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3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30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3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3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30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3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3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3000-000017000000}"/>
            </a:ext>
          </a:extLst>
        </xdr:cNvPr>
        <xdr:cNvGrpSpPr/>
      </xdr:nvGrpSpPr>
      <xdr:grpSpPr>
        <a:xfrm>
          <a:off x="0" y="5120822"/>
          <a:ext cx="8211457" cy="5182961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30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30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30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30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30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30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30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30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30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3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3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31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31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3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3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31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3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3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3100-000017000000}"/>
            </a:ext>
          </a:extLst>
        </xdr:cNvPr>
        <xdr:cNvGrpSpPr/>
      </xdr:nvGrpSpPr>
      <xdr:grpSpPr>
        <a:xfrm>
          <a:off x="0" y="5120822"/>
          <a:ext cx="8211457" cy="5182961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31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31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31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31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31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31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31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31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31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3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3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3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3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32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3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3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32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3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3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3200-000017000000}"/>
            </a:ext>
          </a:extLst>
        </xdr:cNvPr>
        <xdr:cNvGrpSpPr/>
      </xdr:nvGrpSpPr>
      <xdr:grpSpPr>
        <a:xfrm>
          <a:off x="0" y="5120822"/>
          <a:ext cx="8211457" cy="5182961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32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32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32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32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32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32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32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32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32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3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3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3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33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3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3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33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3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3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3300-000017000000}"/>
            </a:ext>
          </a:extLst>
        </xdr:cNvPr>
        <xdr:cNvGrpSpPr/>
      </xdr:nvGrpSpPr>
      <xdr:grpSpPr>
        <a:xfrm>
          <a:off x="0" y="5120822"/>
          <a:ext cx="8211457" cy="5182961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33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33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33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33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33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33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33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33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33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3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34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34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34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3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3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34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3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3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3400-000017000000}"/>
            </a:ext>
          </a:extLst>
        </xdr:cNvPr>
        <xdr:cNvGrpSpPr/>
      </xdr:nvGrpSpPr>
      <xdr:grpSpPr>
        <a:xfrm>
          <a:off x="0" y="5120822"/>
          <a:ext cx="8211457" cy="5182961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34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34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34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34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34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34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34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34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34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3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35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35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35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3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3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35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3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3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3500-000017000000}"/>
            </a:ext>
          </a:extLst>
        </xdr:cNvPr>
        <xdr:cNvGrpSpPr/>
      </xdr:nvGrpSpPr>
      <xdr:grpSpPr>
        <a:xfrm>
          <a:off x="0" y="5120822"/>
          <a:ext cx="8211457" cy="5182961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35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35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35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35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35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35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35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35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35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36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3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36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3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36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36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36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3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36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36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36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3600-000017000000}"/>
            </a:ext>
          </a:extLst>
        </xdr:cNvPr>
        <xdr:cNvGrpSpPr/>
      </xdr:nvGrpSpPr>
      <xdr:grpSpPr>
        <a:xfrm>
          <a:off x="0" y="5120822"/>
          <a:ext cx="8211457" cy="5182961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36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36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36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36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36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36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36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36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36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37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3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3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37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37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37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3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3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37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37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37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3700-000017000000}"/>
            </a:ext>
          </a:extLst>
        </xdr:cNvPr>
        <xdr:cNvGrpSpPr/>
      </xdr:nvGrpSpPr>
      <xdr:grpSpPr>
        <a:xfrm>
          <a:off x="0" y="5120822"/>
          <a:ext cx="8211457" cy="5182961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37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37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37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37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37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37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37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37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37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38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3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3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3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38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38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3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3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38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38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38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3800-000017000000}"/>
            </a:ext>
          </a:extLst>
        </xdr:cNvPr>
        <xdr:cNvGrpSpPr/>
      </xdr:nvGrpSpPr>
      <xdr:grpSpPr>
        <a:xfrm>
          <a:off x="0" y="5120822"/>
          <a:ext cx="8211457" cy="5182961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38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38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38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38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38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38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38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38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38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39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39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3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39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39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39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3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3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39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3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3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3900-000017000000}"/>
            </a:ext>
          </a:extLst>
        </xdr:cNvPr>
        <xdr:cNvGrpSpPr/>
      </xdr:nvGrpSpPr>
      <xdr:grpSpPr>
        <a:xfrm>
          <a:off x="0" y="5120822"/>
          <a:ext cx="8211457" cy="5182961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39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39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39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39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39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39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39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39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39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3A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3A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3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3A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3A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3A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3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3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3A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3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3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3A00-000017000000}"/>
            </a:ext>
          </a:extLst>
        </xdr:cNvPr>
        <xdr:cNvGrpSpPr/>
      </xdr:nvGrpSpPr>
      <xdr:grpSpPr>
        <a:xfrm>
          <a:off x="0" y="5120822"/>
          <a:ext cx="8211457" cy="5182961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3A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3A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3A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3A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3A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3A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3A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3A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3A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3B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3B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3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3B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3B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3B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3B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3B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3B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3B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3B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3B00-000017000000}"/>
            </a:ext>
          </a:extLst>
        </xdr:cNvPr>
        <xdr:cNvGrpSpPr/>
      </xdr:nvGrpSpPr>
      <xdr:grpSpPr>
        <a:xfrm>
          <a:off x="0" y="5120822"/>
          <a:ext cx="8211457" cy="5182961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3B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3B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3B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3B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3B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3B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3B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3B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3B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3C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3C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3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3C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3C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3C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3C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3C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3C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3C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3C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3C00-000017000000}"/>
            </a:ext>
          </a:extLst>
        </xdr:cNvPr>
        <xdr:cNvGrpSpPr/>
      </xdr:nvGrpSpPr>
      <xdr:grpSpPr>
        <a:xfrm>
          <a:off x="0" y="5120822"/>
          <a:ext cx="8211457" cy="5182961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3C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3C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3C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3C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3C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3C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3C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3C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3C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3D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3D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3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3D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3D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3D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3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3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3D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3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3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3D00-000017000000}"/>
            </a:ext>
          </a:extLst>
        </xdr:cNvPr>
        <xdr:cNvGrpSpPr/>
      </xdr:nvGrpSpPr>
      <xdr:grpSpPr>
        <a:xfrm>
          <a:off x="0" y="5120822"/>
          <a:ext cx="8211457" cy="5182961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3D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3D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3D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3D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3D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3D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3D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3D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3D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3E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3E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3E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3E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3E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3E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3E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3E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3E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3E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3E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00000000-0008-0000-3E00-000018000000}"/>
            </a:ext>
          </a:extLst>
        </xdr:cNvPr>
        <xdr:cNvGrpSpPr/>
      </xdr:nvGrpSpPr>
      <xdr:grpSpPr>
        <a:xfrm>
          <a:off x="0" y="5120822"/>
          <a:ext cx="8211457" cy="5182961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3E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3E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3E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3E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3E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3E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3E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3E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3E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40822</xdr:colOff>
      <xdr:row>29</xdr:row>
      <xdr:rowOff>40822</xdr:rowOff>
    </xdr:from>
    <xdr:to>
      <xdr:col>13</xdr:col>
      <xdr:colOff>296072</xdr:colOff>
      <xdr:row>32</xdr:row>
      <xdr:rowOff>63234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3E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12796" b="20969"/>
        <a:stretch/>
      </xdr:blipFill>
      <xdr:spPr>
        <a:xfrm>
          <a:off x="1336222" y="5031922"/>
          <a:ext cx="6646525" cy="403412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3F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3F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3F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3F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3F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3F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3F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3F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3F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3F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3F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3F00-000017000000}"/>
            </a:ext>
          </a:extLst>
        </xdr:cNvPr>
        <xdr:cNvGrpSpPr/>
      </xdr:nvGrpSpPr>
      <xdr:grpSpPr>
        <a:xfrm>
          <a:off x="0" y="5120822"/>
          <a:ext cx="8211457" cy="5182961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3F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3F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3F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3F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3F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3F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3F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3F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3F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4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40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4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4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4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4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40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4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4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40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4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4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4000-000017000000}"/>
            </a:ext>
          </a:extLst>
        </xdr:cNvPr>
        <xdr:cNvGrpSpPr/>
      </xdr:nvGrpSpPr>
      <xdr:grpSpPr>
        <a:xfrm>
          <a:off x="0" y="5120822"/>
          <a:ext cx="8211457" cy="5182961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40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40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40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40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40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40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40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40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40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41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4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4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4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41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41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4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4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41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4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4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4100-000017000000}"/>
            </a:ext>
          </a:extLst>
        </xdr:cNvPr>
        <xdr:cNvGrpSpPr/>
      </xdr:nvGrpSpPr>
      <xdr:grpSpPr>
        <a:xfrm>
          <a:off x="0" y="5120822"/>
          <a:ext cx="8211457" cy="5182961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41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41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41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41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41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41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41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41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41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42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4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4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4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4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42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4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4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42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4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4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4200-000017000000}"/>
            </a:ext>
          </a:extLst>
        </xdr:cNvPr>
        <xdr:cNvGrpSpPr/>
      </xdr:nvGrpSpPr>
      <xdr:grpSpPr>
        <a:xfrm>
          <a:off x="0" y="5120822"/>
          <a:ext cx="8211457" cy="5182961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42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42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42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42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42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42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42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42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42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4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43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4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4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4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4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43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4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4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43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4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4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4300-000017000000}"/>
            </a:ext>
          </a:extLst>
        </xdr:cNvPr>
        <xdr:cNvGrpSpPr/>
      </xdr:nvGrpSpPr>
      <xdr:grpSpPr>
        <a:xfrm>
          <a:off x="0" y="5120822"/>
          <a:ext cx="8211457" cy="5182961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43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43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43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43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43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43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43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43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43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4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44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4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4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44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44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44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4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4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44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4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4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4400-000017000000}"/>
            </a:ext>
          </a:extLst>
        </xdr:cNvPr>
        <xdr:cNvGrpSpPr/>
      </xdr:nvGrpSpPr>
      <xdr:grpSpPr>
        <a:xfrm>
          <a:off x="0" y="5120822"/>
          <a:ext cx="8211457" cy="5182961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44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44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44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44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44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44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44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44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44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4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45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4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4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45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45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45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4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4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45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4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4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4500-000017000000}"/>
            </a:ext>
          </a:extLst>
        </xdr:cNvPr>
        <xdr:cNvGrpSpPr/>
      </xdr:nvGrpSpPr>
      <xdr:grpSpPr>
        <a:xfrm>
          <a:off x="0" y="5120822"/>
          <a:ext cx="8211457" cy="5182961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45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45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45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45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45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45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45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45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45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46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4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46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4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46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46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46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4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46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46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46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4600-000017000000}"/>
            </a:ext>
          </a:extLst>
        </xdr:cNvPr>
        <xdr:cNvGrpSpPr/>
      </xdr:nvGrpSpPr>
      <xdr:grpSpPr>
        <a:xfrm>
          <a:off x="0" y="5120822"/>
          <a:ext cx="8211457" cy="5182961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46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46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46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46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46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46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46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46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46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4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47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4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4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47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47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47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4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4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47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47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47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4700-000017000000}"/>
            </a:ext>
          </a:extLst>
        </xdr:cNvPr>
        <xdr:cNvGrpSpPr/>
      </xdr:nvGrpSpPr>
      <xdr:grpSpPr>
        <a:xfrm>
          <a:off x="0" y="5120822"/>
          <a:ext cx="8211457" cy="5182961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47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47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47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47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47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47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47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47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47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4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48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4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4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4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48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48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4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4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48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48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48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4800-000017000000}"/>
            </a:ext>
          </a:extLst>
        </xdr:cNvPr>
        <xdr:cNvGrpSpPr/>
      </xdr:nvGrpSpPr>
      <xdr:grpSpPr>
        <a:xfrm>
          <a:off x="0" y="5120822"/>
          <a:ext cx="8211457" cy="5182961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48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48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48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48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48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48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48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48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48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4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49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49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4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49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49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49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4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4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49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4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4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4900-000017000000}"/>
            </a:ext>
          </a:extLst>
        </xdr:cNvPr>
        <xdr:cNvGrpSpPr/>
      </xdr:nvGrpSpPr>
      <xdr:grpSpPr>
        <a:xfrm>
          <a:off x="0" y="5120822"/>
          <a:ext cx="8211457" cy="5182961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49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49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49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49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49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49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49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49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49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4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4A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4A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4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4A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4A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4A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4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4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4A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4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4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4A00-000017000000}"/>
            </a:ext>
          </a:extLst>
        </xdr:cNvPr>
        <xdr:cNvGrpSpPr/>
      </xdr:nvGrpSpPr>
      <xdr:grpSpPr>
        <a:xfrm>
          <a:off x="0" y="5120822"/>
          <a:ext cx="8211457" cy="5182961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4A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4A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4A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4A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4A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4A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4A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4A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4A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4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4B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4B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4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4B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4B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4B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4B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4B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4B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4B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4B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4B00-000017000000}"/>
            </a:ext>
          </a:extLst>
        </xdr:cNvPr>
        <xdr:cNvGrpSpPr/>
      </xdr:nvGrpSpPr>
      <xdr:grpSpPr>
        <a:xfrm>
          <a:off x="0" y="5120822"/>
          <a:ext cx="8211457" cy="5182961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4B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4B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4B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4B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4B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4B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4B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4B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4B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4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4C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4C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4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4C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4C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4C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4C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4C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4C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4C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4C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4C00-000017000000}"/>
            </a:ext>
          </a:extLst>
        </xdr:cNvPr>
        <xdr:cNvGrpSpPr/>
      </xdr:nvGrpSpPr>
      <xdr:grpSpPr>
        <a:xfrm>
          <a:off x="0" y="5120822"/>
          <a:ext cx="8211457" cy="5182961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4C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4C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4C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4C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4C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4C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4C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4C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4C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4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4D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4D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4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4D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4D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4D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4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4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4D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4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4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4D00-000017000000}"/>
            </a:ext>
          </a:extLst>
        </xdr:cNvPr>
        <xdr:cNvGrpSpPr/>
      </xdr:nvGrpSpPr>
      <xdr:grpSpPr>
        <a:xfrm>
          <a:off x="0" y="5120822"/>
          <a:ext cx="8211457" cy="5182961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4D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4D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4D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4D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4D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4D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4D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4D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4D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4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4E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4E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4E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4E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4E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4E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4E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4E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4E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4E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4E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4E00-000017000000}"/>
            </a:ext>
          </a:extLst>
        </xdr:cNvPr>
        <xdr:cNvGrpSpPr/>
      </xdr:nvGrpSpPr>
      <xdr:grpSpPr>
        <a:xfrm>
          <a:off x="0" y="5120822"/>
          <a:ext cx="8211457" cy="5182961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4E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4E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2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4E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4E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4E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4E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4E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4E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4E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4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4F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4F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4F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4F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4F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4F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4F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4F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4F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4F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4F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4F00-000017000000}"/>
            </a:ext>
          </a:extLst>
        </xdr:cNvPr>
        <xdr:cNvGrpSpPr/>
      </xdr:nvGrpSpPr>
      <xdr:grpSpPr>
        <a:xfrm>
          <a:off x="0" y="5120822"/>
          <a:ext cx="8211457" cy="5182961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4F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4F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4F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4F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4F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4F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4F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4F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4F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5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50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5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5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5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5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50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5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5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50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5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5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5000-000017000000}"/>
            </a:ext>
          </a:extLst>
        </xdr:cNvPr>
        <xdr:cNvGrpSpPr/>
      </xdr:nvGrpSpPr>
      <xdr:grpSpPr>
        <a:xfrm>
          <a:off x="0" y="5120822"/>
          <a:ext cx="8211457" cy="5182961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50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50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50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50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50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50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50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50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50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000000-0008-0000-5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000000-0008-0000-51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000000-0008-0000-5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0000000-0008-0000-5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0000000-0008-0000-5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51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5100-000010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0000000-0008-0000-5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0000000-0008-0000-5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5100-0000130000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0000000-0008-0000-5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0000000-0008-0000-5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5100-000017000000}"/>
            </a:ext>
          </a:extLst>
        </xdr:cNvPr>
        <xdr:cNvGrpSpPr/>
      </xdr:nvGrpSpPr>
      <xdr:grpSpPr>
        <a:xfrm>
          <a:off x="0" y="5120822"/>
          <a:ext cx="8211457" cy="5182961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5100-00000800000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0000000-0008-0000-5100-000009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0000000-0008-0000-5100-00000C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0000000-0008-0000-5100-00000D00000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0000000-0008-0000-5100-00000E0000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000000-0008-0000-5100-00000F0000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0000000-0008-0000-5100-00000A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000000-0008-0000-5100-00000B0000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5100-00001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3">
    <tabColor rgb="FFFFC000"/>
  </sheetPr>
  <dimension ref="B1:AS180"/>
  <sheetViews>
    <sheetView tabSelected="1" zoomScale="80" zoomScaleNormal="80" workbookViewId="0"/>
  </sheetViews>
  <sheetFormatPr defaultRowHeight="12.75" x14ac:dyDescent="0.2"/>
  <cols>
    <col min="1" max="1" width="9.140625" style="52"/>
    <col min="2" max="2" width="23" style="52" bestFit="1" customWidth="1"/>
    <col min="3" max="7" width="9.140625" style="52"/>
    <col min="8" max="8" width="0" style="52" hidden="1" customWidth="1"/>
    <col min="9" max="9" width="11.5703125" style="52" bestFit="1" customWidth="1"/>
    <col min="10" max="10" width="12" style="52" customWidth="1"/>
    <col min="11" max="11" width="9.140625" style="52" customWidth="1"/>
    <col min="12" max="12" width="12.28515625" style="52" customWidth="1"/>
    <col min="13" max="13" width="11.42578125" style="52" customWidth="1"/>
    <col min="14" max="14" width="5" style="52" customWidth="1"/>
    <col min="15" max="32" width="9.140625" style="53" customWidth="1"/>
    <col min="33" max="39" width="9.140625" style="52"/>
    <col min="40" max="45" width="9.140625" style="54" hidden="1" customWidth="1"/>
    <col min="46" max="263" width="9.140625" style="52"/>
    <col min="264" max="264" width="23" style="52" bestFit="1" customWidth="1"/>
    <col min="265" max="269" width="9.140625" style="52"/>
    <col min="270" max="270" width="0" style="52" hidden="1" customWidth="1"/>
    <col min="271" max="271" width="11.5703125" style="52" bestFit="1" customWidth="1"/>
    <col min="272" max="272" width="12" style="52" customWidth="1"/>
    <col min="273" max="273" width="9.140625" style="52" customWidth="1"/>
    <col min="274" max="274" width="12.28515625" style="52" customWidth="1"/>
    <col min="275" max="275" width="11.42578125" style="52" customWidth="1"/>
    <col min="276" max="276" width="5" style="52" customWidth="1"/>
    <col min="277" max="288" width="9.140625" style="52" customWidth="1"/>
    <col min="289" max="295" width="9.140625" style="52"/>
    <col min="296" max="301" width="0" style="52" hidden="1" customWidth="1"/>
    <col min="302" max="519" width="9.140625" style="52"/>
    <col min="520" max="520" width="23" style="52" bestFit="1" customWidth="1"/>
    <col min="521" max="525" width="9.140625" style="52"/>
    <col min="526" max="526" width="0" style="52" hidden="1" customWidth="1"/>
    <col min="527" max="527" width="11.5703125" style="52" bestFit="1" customWidth="1"/>
    <col min="528" max="528" width="12" style="52" customWidth="1"/>
    <col min="529" max="529" width="9.140625" style="52" customWidth="1"/>
    <col min="530" max="530" width="12.28515625" style="52" customWidth="1"/>
    <col min="531" max="531" width="11.42578125" style="52" customWidth="1"/>
    <col min="532" max="532" width="5" style="52" customWidth="1"/>
    <col min="533" max="544" width="9.140625" style="52" customWidth="1"/>
    <col min="545" max="551" width="9.140625" style="52"/>
    <col min="552" max="557" width="0" style="52" hidden="1" customWidth="1"/>
    <col min="558" max="775" width="9.140625" style="52"/>
    <col min="776" max="776" width="23" style="52" bestFit="1" customWidth="1"/>
    <col min="777" max="781" width="9.140625" style="52"/>
    <col min="782" max="782" width="0" style="52" hidden="1" customWidth="1"/>
    <col min="783" max="783" width="11.5703125" style="52" bestFit="1" customWidth="1"/>
    <col min="784" max="784" width="12" style="52" customWidth="1"/>
    <col min="785" max="785" width="9.140625" style="52" customWidth="1"/>
    <col min="786" max="786" width="12.28515625" style="52" customWidth="1"/>
    <col min="787" max="787" width="11.42578125" style="52" customWidth="1"/>
    <col min="788" max="788" width="5" style="52" customWidth="1"/>
    <col min="789" max="800" width="9.140625" style="52" customWidth="1"/>
    <col min="801" max="807" width="9.140625" style="52"/>
    <col min="808" max="813" width="0" style="52" hidden="1" customWidth="1"/>
    <col min="814" max="1031" width="9.140625" style="52"/>
    <col min="1032" max="1032" width="23" style="52" bestFit="1" customWidth="1"/>
    <col min="1033" max="1037" width="9.140625" style="52"/>
    <col min="1038" max="1038" width="0" style="52" hidden="1" customWidth="1"/>
    <col min="1039" max="1039" width="11.5703125" style="52" bestFit="1" customWidth="1"/>
    <col min="1040" max="1040" width="12" style="52" customWidth="1"/>
    <col min="1041" max="1041" width="9.140625" style="52" customWidth="1"/>
    <col min="1042" max="1042" width="12.28515625" style="52" customWidth="1"/>
    <col min="1043" max="1043" width="11.42578125" style="52" customWidth="1"/>
    <col min="1044" max="1044" width="5" style="52" customWidth="1"/>
    <col min="1045" max="1056" width="9.140625" style="52" customWidth="1"/>
    <col min="1057" max="1063" width="9.140625" style="52"/>
    <col min="1064" max="1069" width="0" style="52" hidden="1" customWidth="1"/>
    <col min="1070" max="1287" width="9.140625" style="52"/>
    <col min="1288" max="1288" width="23" style="52" bestFit="1" customWidth="1"/>
    <col min="1289" max="1293" width="9.140625" style="52"/>
    <col min="1294" max="1294" width="0" style="52" hidden="1" customWidth="1"/>
    <col min="1295" max="1295" width="11.5703125" style="52" bestFit="1" customWidth="1"/>
    <col min="1296" max="1296" width="12" style="52" customWidth="1"/>
    <col min="1297" max="1297" width="9.140625" style="52" customWidth="1"/>
    <col min="1298" max="1298" width="12.28515625" style="52" customWidth="1"/>
    <col min="1299" max="1299" width="11.42578125" style="52" customWidth="1"/>
    <col min="1300" max="1300" width="5" style="52" customWidth="1"/>
    <col min="1301" max="1312" width="9.140625" style="52" customWidth="1"/>
    <col min="1313" max="1319" width="9.140625" style="52"/>
    <col min="1320" max="1325" width="0" style="52" hidden="1" customWidth="1"/>
    <col min="1326" max="1543" width="9.140625" style="52"/>
    <col min="1544" max="1544" width="23" style="52" bestFit="1" customWidth="1"/>
    <col min="1545" max="1549" width="9.140625" style="52"/>
    <col min="1550" max="1550" width="0" style="52" hidden="1" customWidth="1"/>
    <col min="1551" max="1551" width="11.5703125" style="52" bestFit="1" customWidth="1"/>
    <col min="1552" max="1552" width="12" style="52" customWidth="1"/>
    <col min="1553" max="1553" width="9.140625" style="52" customWidth="1"/>
    <col min="1554" max="1554" width="12.28515625" style="52" customWidth="1"/>
    <col min="1555" max="1555" width="11.42578125" style="52" customWidth="1"/>
    <col min="1556" max="1556" width="5" style="52" customWidth="1"/>
    <col min="1557" max="1568" width="9.140625" style="52" customWidth="1"/>
    <col min="1569" max="1575" width="9.140625" style="52"/>
    <col min="1576" max="1581" width="0" style="52" hidden="1" customWidth="1"/>
    <col min="1582" max="1799" width="9.140625" style="52"/>
    <col min="1800" max="1800" width="23" style="52" bestFit="1" customWidth="1"/>
    <col min="1801" max="1805" width="9.140625" style="52"/>
    <col min="1806" max="1806" width="0" style="52" hidden="1" customWidth="1"/>
    <col min="1807" max="1807" width="11.5703125" style="52" bestFit="1" customWidth="1"/>
    <col min="1808" max="1808" width="12" style="52" customWidth="1"/>
    <col min="1809" max="1809" width="9.140625" style="52" customWidth="1"/>
    <col min="1810" max="1810" width="12.28515625" style="52" customWidth="1"/>
    <col min="1811" max="1811" width="11.42578125" style="52" customWidth="1"/>
    <col min="1812" max="1812" width="5" style="52" customWidth="1"/>
    <col min="1813" max="1824" width="9.140625" style="52" customWidth="1"/>
    <col min="1825" max="1831" width="9.140625" style="52"/>
    <col min="1832" max="1837" width="0" style="52" hidden="1" customWidth="1"/>
    <col min="1838" max="2055" width="9.140625" style="52"/>
    <col min="2056" max="2056" width="23" style="52" bestFit="1" customWidth="1"/>
    <col min="2057" max="2061" width="9.140625" style="52"/>
    <col min="2062" max="2062" width="0" style="52" hidden="1" customWidth="1"/>
    <col min="2063" max="2063" width="11.5703125" style="52" bestFit="1" customWidth="1"/>
    <col min="2064" max="2064" width="12" style="52" customWidth="1"/>
    <col min="2065" max="2065" width="9.140625" style="52" customWidth="1"/>
    <col min="2066" max="2066" width="12.28515625" style="52" customWidth="1"/>
    <col min="2067" max="2067" width="11.42578125" style="52" customWidth="1"/>
    <col min="2068" max="2068" width="5" style="52" customWidth="1"/>
    <col min="2069" max="2080" width="9.140625" style="52" customWidth="1"/>
    <col min="2081" max="2087" width="9.140625" style="52"/>
    <col min="2088" max="2093" width="0" style="52" hidden="1" customWidth="1"/>
    <col min="2094" max="2311" width="9.140625" style="52"/>
    <col min="2312" max="2312" width="23" style="52" bestFit="1" customWidth="1"/>
    <col min="2313" max="2317" width="9.140625" style="52"/>
    <col min="2318" max="2318" width="0" style="52" hidden="1" customWidth="1"/>
    <col min="2319" max="2319" width="11.5703125" style="52" bestFit="1" customWidth="1"/>
    <col min="2320" max="2320" width="12" style="52" customWidth="1"/>
    <col min="2321" max="2321" width="9.140625" style="52" customWidth="1"/>
    <col min="2322" max="2322" width="12.28515625" style="52" customWidth="1"/>
    <col min="2323" max="2323" width="11.42578125" style="52" customWidth="1"/>
    <col min="2324" max="2324" width="5" style="52" customWidth="1"/>
    <col min="2325" max="2336" width="9.140625" style="52" customWidth="1"/>
    <col min="2337" max="2343" width="9.140625" style="52"/>
    <col min="2344" max="2349" width="0" style="52" hidden="1" customWidth="1"/>
    <col min="2350" max="2567" width="9.140625" style="52"/>
    <col min="2568" max="2568" width="23" style="52" bestFit="1" customWidth="1"/>
    <col min="2569" max="2573" width="9.140625" style="52"/>
    <col min="2574" max="2574" width="0" style="52" hidden="1" customWidth="1"/>
    <col min="2575" max="2575" width="11.5703125" style="52" bestFit="1" customWidth="1"/>
    <col min="2576" max="2576" width="12" style="52" customWidth="1"/>
    <col min="2577" max="2577" width="9.140625" style="52" customWidth="1"/>
    <col min="2578" max="2578" width="12.28515625" style="52" customWidth="1"/>
    <col min="2579" max="2579" width="11.42578125" style="52" customWidth="1"/>
    <col min="2580" max="2580" width="5" style="52" customWidth="1"/>
    <col min="2581" max="2592" width="9.140625" style="52" customWidth="1"/>
    <col min="2593" max="2599" width="9.140625" style="52"/>
    <col min="2600" max="2605" width="0" style="52" hidden="1" customWidth="1"/>
    <col min="2606" max="2823" width="9.140625" style="52"/>
    <col min="2824" max="2824" width="23" style="52" bestFit="1" customWidth="1"/>
    <col min="2825" max="2829" width="9.140625" style="52"/>
    <col min="2830" max="2830" width="0" style="52" hidden="1" customWidth="1"/>
    <col min="2831" max="2831" width="11.5703125" style="52" bestFit="1" customWidth="1"/>
    <col min="2832" max="2832" width="12" style="52" customWidth="1"/>
    <col min="2833" max="2833" width="9.140625" style="52" customWidth="1"/>
    <col min="2834" max="2834" width="12.28515625" style="52" customWidth="1"/>
    <col min="2835" max="2835" width="11.42578125" style="52" customWidth="1"/>
    <col min="2836" max="2836" width="5" style="52" customWidth="1"/>
    <col min="2837" max="2848" width="9.140625" style="52" customWidth="1"/>
    <col min="2849" max="2855" width="9.140625" style="52"/>
    <col min="2856" max="2861" width="0" style="52" hidden="1" customWidth="1"/>
    <col min="2862" max="3079" width="9.140625" style="52"/>
    <col min="3080" max="3080" width="23" style="52" bestFit="1" customWidth="1"/>
    <col min="3081" max="3085" width="9.140625" style="52"/>
    <col min="3086" max="3086" width="0" style="52" hidden="1" customWidth="1"/>
    <col min="3087" max="3087" width="11.5703125" style="52" bestFit="1" customWidth="1"/>
    <col min="3088" max="3088" width="12" style="52" customWidth="1"/>
    <col min="3089" max="3089" width="9.140625" style="52" customWidth="1"/>
    <col min="3090" max="3090" width="12.28515625" style="52" customWidth="1"/>
    <col min="3091" max="3091" width="11.42578125" style="52" customWidth="1"/>
    <col min="3092" max="3092" width="5" style="52" customWidth="1"/>
    <col min="3093" max="3104" width="9.140625" style="52" customWidth="1"/>
    <col min="3105" max="3111" width="9.140625" style="52"/>
    <col min="3112" max="3117" width="0" style="52" hidden="1" customWidth="1"/>
    <col min="3118" max="3335" width="9.140625" style="52"/>
    <col min="3336" max="3336" width="23" style="52" bestFit="1" customWidth="1"/>
    <col min="3337" max="3341" width="9.140625" style="52"/>
    <col min="3342" max="3342" width="0" style="52" hidden="1" customWidth="1"/>
    <col min="3343" max="3343" width="11.5703125" style="52" bestFit="1" customWidth="1"/>
    <col min="3344" max="3344" width="12" style="52" customWidth="1"/>
    <col min="3345" max="3345" width="9.140625" style="52" customWidth="1"/>
    <col min="3346" max="3346" width="12.28515625" style="52" customWidth="1"/>
    <col min="3347" max="3347" width="11.42578125" style="52" customWidth="1"/>
    <col min="3348" max="3348" width="5" style="52" customWidth="1"/>
    <col min="3349" max="3360" width="9.140625" style="52" customWidth="1"/>
    <col min="3361" max="3367" width="9.140625" style="52"/>
    <col min="3368" max="3373" width="0" style="52" hidden="1" customWidth="1"/>
    <col min="3374" max="3591" width="9.140625" style="52"/>
    <col min="3592" max="3592" width="23" style="52" bestFit="1" customWidth="1"/>
    <col min="3593" max="3597" width="9.140625" style="52"/>
    <col min="3598" max="3598" width="0" style="52" hidden="1" customWidth="1"/>
    <col min="3599" max="3599" width="11.5703125" style="52" bestFit="1" customWidth="1"/>
    <col min="3600" max="3600" width="12" style="52" customWidth="1"/>
    <col min="3601" max="3601" width="9.140625" style="52" customWidth="1"/>
    <col min="3602" max="3602" width="12.28515625" style="52" customWidth="1"/>
    <col min="3603" max="3603" width="11.42578125" style="52" customWidth="1"/>
    <col min="3604" max="3604" width="5" style="52" customWidth="1"/>
    <col min="3605" max="3616" width="9.140625" style="52" customWidth="1"/>
    <col min="3617" max="3623" width="9.140625" style="52"/>
    <col min="3624" max="3629" width="0" style="52" hidden="1" customWidth="1"/>
    <col min="3630" max="3847" width="9.140625" style="52"/>
    <col min="3848" max="3848" width="23" style="52" bestFit="1" customWidth="1"/>
    <col min="3849" max="3853" width="9.140625" style="52"/>
    <col min="3854" max="3854" width="0" style="52" hidden="1" customWidth="1"/>
    <col min="3855" max="3855" width="11.5703125" style="52" bestFit="1" customWidth="1"/>
    <col min="3856" max="3856" width="12" style="52" customWidth="1"/>
    <col min="3857" max="3857" width="9.140625" style="52" customWidth="1"/>
    <col min="3858" max="3858" width="12.28515625" style="52" customWidth="1"/>
    <col min="3859" max="3859" width="11.42578125" style="52" customWidth="1"/>
    <col min="3860" max="3860" width="5" style="52" customWidth="1"/>
    <col min="3861" max="3872" width="9.140625" style="52" customWidth="1"/>
    <col min="3873" max="3879" width="9.140625" style="52"/>
    <col min="3880" max="3885" width="0" style="52" hidden="1" customWidth="1"/>
    <col min="3886" max="4103" width="9.140625" style="52"/>
    <col min="4104" max="4104" width="23" style="52" bestFit="1" customWidth="1"/>
    <col min="4105" max="4109" width="9.140625" style="52"/>
    <col min="4110" max="4110" width="0" style="52" hidden="1" customWidth="1"/>
    <col min="4111" max="4111" width="11.5703125" style="52" bestFit="1" customWidth="1"/>
    <col min="4112" max="4112" width="12" style="52" customWidth="1"/>
    <col min="4113" max="4113" width="9.140625" style="52" customWidth="1"/>
    <col min="4114" max="4114" width="12.28515625" style="52" customWidth="1"/>
    <col min="4115" max="4115" width="11.42578125" style="52" customWidth="1"/>
    <col min="4116" max="4116" width="5" style="52" customWidth="1"/>
    <col min="4117" max="4128" width="9.140625" style="52" customWidth="1"/>
    <col min="4129" max="4135" width="9.140625" style="52"/>
    <col min="4136" max="4141" width="0" style="52" hidden="1" customWidth="1"/>
    <col min="4142" max="4359" width="9.140625" style="52"/>
    <col min="4360" max="4360" width="23" style="52" bestFit="1" customWidth="1"/>
    <col min="4361" max="4365" width="9.140625" style="52"/>
    <col min="4366" max="4366" width="0" style="52" hidden="1" customWidth="1"/>
    <col min="4367" max="4367" width="11.5703125" style="52" bestFit="1" customWidth="1"/>
    <col min="4368" max="4368" width="12" style="52" customWidth="1"/>
    <col min="4369" max="4369" width="9.140625" style="52" customWidth="1"/>
    <col min="4370" max="4370" width="12.28515625" style="52" customWidth="1"/>
    <col min="4371" max="4371" width="11.42578125" style="52" customWidth="1"/>
    <col min="4372" max="4372" width="5" style="52" customWidth="1"/>
    <col min="4373" max="4384" width="9.140625" style="52" customWidth="1"/>
    <col min="4385" max="4391" width="9.140625" style="52"/>
    <col min="4392" max="4397" width="0" style="52" hidden="1" customWidth="1"/>
    <col min="4398" max="4615" width="9.140625" style="52"/>
    <col min="4616" max="4616" width="23" style="52" bestFit="1" customWidth="1"/>
    <col min="4617" max="4621" width="9.140625" style="52"/>
    <col min="4622" max="4622" width="0" style="52" hidden="1" customWidth="1"/>
    <col min="4623" max="4623" width="11.5703125" style="52" bestFit="1" customWidth="1"/>
    <col min="4624" max="4624" width="12" style="52" customWidth="1"/>
    <col min="4625" max="4625" width="9.140625" style="52" customWidth="1"/>
    <col min="4626" max="4626" width="12.28515625" style="52" customWidth="1"/>
    <col min="4627" max="4627" width="11.42578125" style="52" customWidth="1"/>
    <col min="4628" max="4628" width="5" style="52" customWidth="1"/>
    <col min="4629" max="4640" width="9.140625" style="52" customWidth="1"/>
    <col min="4641" max="4647" width="9.140625" style="52"/>
    <col min="4648" max="4653" width="0" style="52" hidden="1" customWidth="1"/>
    <col min="4654" max="4871" width="9.140625" style="52"/>
    <col min="4872" max="4872" width="23" style="52" bestFit="1" customWidth="1"/>
    <col min="4873" max="4877" width="9.140625" style="52"/>
    <col min="4878" max="4878" width="0" style="52" hidden="1" customWidth="1"/>
    <col min="4879" max="4879" width="11.5703125" style="52" bestFit="1" customWidth="1"/>
    <col min="4880" max="4880" width="12" style="52" customWidth="1"/>
    <col min="4881" max="4881" width="9.140625" style="52" customWidth="1"/>
    <col min="4882" max="4882" width="12.28515625" style="52" customWidth="1"/>
    <col min="4883" max="4883" width="11.42578125" style="52" customWidth="1"/>
    <col min="4884" max="4884" width="5" style="52" customWidth="1"/>
    <col min="4885" max="4896" width="9.140625" style="52" customWidth="1"/>
    <col min="4897" max="4903" width="9.140625" style="52"/>
    <col min="4904" max="4909" width="0" style="52" hidden="1" customWidth="1"/>
    <col min="4910" max="5127" width="9.140625" style="52"/>
    <col min="5128" max="5128" width="23" style="52" bestFit="1" customWidth="1"/>
    <col min="5129" max="5133" width="9.140625" style="52"/>
    <col min="5134" max="5134" width="0" style="52" hidden="1" customWidth="1"/>
    <col min="5135" max="5135" width="11.5703125" style="52" bestFit="1" customWidth="1"/>
    <col min="5136" max="5136" width="12" style="52" customWidth="1"/>
    <col min="5137" max="5137" width="9.140625" style="52" customWidth="1"/>
    <col min="5138" max="5138" width="12.28515625" style="52" customWidth="1"/>
    <col min="5139" max="5139" width="11.42578125" style="52" customWidth="1"/>
    <col min="5140" max="5140" width="5" style="52" customWidth="1"/>
    <col min="5141" max="5152" width="9.140625" style="52" customWidth="1"/>
    <col min="5153" max="5159" width="9.140625" style="52"/>
    <col min="5160" max="5165" width="0" style="52" hidden="1" customWidth="1"/>
    <col min="5166" max="5383" width="9.140625" style="52"/>
    <col min="5384" max="5384" width="23" style="52" bestFit="1" customWidth="1"/>
    <col min="5385" max="5389" width="9.140625" style="52"/>
    <col min="5390" max="5390" width="0" style="52" hidden="1" customWidth="1"/>
    <col min="5391" max="5391" width="11.5703125" style="52" bestFit="1" customWidth="1"/>
    <col min="5392" max="5392" width="12" style="52" customWidth="1"/>
    <col min="5393" max="5393" width="9.140625" style="52" customWidth="1"/>
    <col min="5394" max="5394" width="12.28515625" style="52" customWidth="1"/>
    <col min="5395" max="5395" width="11.42578125" style="52" customWidth="1"/>
    <col min="5396" max="5396" width="5" style="52" customWidth="1"/>
    <col min="5397" max="5408" width="9.140625" style="52" customWidth="1"/>
    <col min="5409" max="5415" width="9.140625" style="52"/>
    <col min="5416" max="5421" width="0" style="52" hidden="1" customWidth="1"/>
    <col min="5422" max="5639" width="9.140625" style="52"/>
    <col min="5640" max="5640" width="23" style="52" bestFit="1" customWidth="1"/>
    <col min="5641" max="5645" width="9.140625" style="52"/>
    <col min="5646" max="5646" width="0" style="52" hidden="1" customWidth="1"/>
    <col min="5647" max="5647" width="11.5703125" style="52" bestFit="1" customWidth="1"/>
    <col min="5648" max="5648" width="12" style="52" customWidth="1"/>
    <col min="5649" max="5649" width="9.140625" style="52" customWidth="1"/>
    <col min="5650" max="5650" width="12.28515625" style="52" customWidth="1"/>
    <col min="5651" max="5651" width="11.42578125" style="52" customWidth="1"/>
    <col min="5652" max="5652" width="5" style="52" customWidth="1"/>
    <col min="5653" max="5664" width="9.140625" style="52" customWidth="1"/>
    <col min="5665" max="5671" width="9.140625" style="52"/>
    <col min="5672" max="5677" width="0" style="52" hidden="1" customWidth="1"/>
    <col min="5678" max="5895" width="9.140625" style="52"/>
    <col min="5896" max="5896" width="23" style="52" bestFit="1" customWidth="1"/>
    <col min="5897" max="5901" width="9.140625" style="52"/>
    <col min="5902" max="5902" width="0" style="52" hidden="1" customWidth="1"/>
    <col min="5903" max="5903" width="11.5703125" style="52" bestFit="1" customWidth="1"/>
    <col min="5904" max="5904" width="12" style="52" customWidth="1"/>
    <col min="5905" max="5905" width="9.140625" style="52" customWidth="1"/>
    <col min="5906" max="5906" width="12.28515625" style="52" customWidth="1"/>
    <col min="5907" max="5907" width="11.42578125" style="52" customWidth="1"/>
    <col min="5908" max="5908" width="5" style="52" customWidth="1"/>
    <col min="5909" max="5920" width="9.140625" style="52" customWidth="1"/>
    <col min="5921" max="5927" width="9.140625" style="52"/>
    <col min="5928" max="5933" width="0" style="52" hidden="1" customWidth="1"/>
    <col min="5934" max="6151" width="9.140625" style="52"/>
    <col min="6152" max="6152" width="23" style="52" bestFit="1" customWidth="1"/>
    <col min="6153" max="6157" width="9.140625" style="52"/>
    <col min="6158" max="6158" width="0" style="52" hidden="1" customWidth="1"/>
    <col min="6159" max="6159" width="11.5703125" style="52" bestFit="1" customWidth="1"/>
    <col min="6160" max="6160" width="12" style="52" customWidth="1"/>
    <col min="6161" max="6161" width="9.140625" style="52" customWidth="1"/>
    <col min="6162" max="6162" width="12.28515625" style="52" customWidth="1"/>
    <col min="6163" max="6163" width="11.42578125" style="52" customWidth="1"/>
    <col min="6164" max="6164" width="5" style="52" customWidth="1"/>
    <col min="6165" max="6176" width="9.140625" style="52" customWidth="1"/>
    <col min="6177" max="6183" width="9.140625" style="52"/>
    <col min="6184" max="6189" width="0" style="52" hidden="1" customWidth="1"/>
    <col min="6190" max="6407" width="9.140625" style="52"/>
    <col min="6408" max="6408" width="23" style="52" bestFit="1" customWidth="1"/>
    <col min="6409" max="6413" width="9.140625" style="52"/>
    <col min="6414" max="6414" width="0" style="52" hidden="1" customWidth="1"/>
    <col min="6415" max="6415" width="11.5703125" style="52" bestFit="1" customWidth="1"/>
    <col min="6416" max="6416" width="12" style="52" customWidth="1"/>
    <col min="6417" max="6417" width="9.140625" style="52" customWidth="1"/>
    <col min="6418" max="6418" width="12.28515625" style="52" customWidth="1"/>
    <col min="6419" max="6419" width="11.42578125" style="52" customWidth="1"/>
    <col min="6420" max="6420" width="5" style="52" customWidth="1"/>
    <col min="6421" max="6432" width="9.140625" style="52" customWidth="1"/>
    <col min="6433" max="6439" width="9.140625" style="52"/>
    <col min="6440" max="6445" width="0" style="52" hidden="1" customWidth="1"/>
    <col min="6446" max="6663" width="9.140625" style="52"/>
    <col min="6664" max="6664" width="23" style="52" bestFit="1" customWidth="1"/>
    <col min="6665" max="6669" width="9.140625" style="52"/>
    <col min="6670" max="6670" width="0" style="52" hidden="1" customWidth="1"/>
    <col min="6671" max="6671" width="11.5703125" style="52" bestFit="1" customWidth="1"/>
    <col min="6672" max="6672" width="12" style="52" customWidth="1"/>
    <col min="6673" max="6673" width="9.140625" style="52" customWidth="1"/>
    <col min="6674" max="6674" width="12.28515625" style="52" customWidth="1"/>
    <col min="6675" max="6675" width="11.42578125" style="52" customWidth="1"/>
    <col min="6676" max="6676" width="5" style="52" customWidth="1"/>
    <col min="6677" max="6688" width="9.140625" style="52" customWidth="1"/>
    <col min="6689" max="6695" width="9.140625" style="52"/>
    <col min="6696" max="6701" width="0" style="52" hidden="1" customWidth="1"/>
    <col min="6702" max="6919" width="9.140625" style="52"/>
    <col min="6920" max="6920" width="23" style="52" bestFit="1" customWidth="1"/>
    <col min="6921" max="6925" width="9.140625" style="52"/>
    <col min="6926" max="6926" width="0" style="52" hidden="1" customWidth="1"/>
    <col min="6927" max="6927" width="11.5703125" style="52" bestFit="1" customWidth="1"/>
    <col min="6928" max="6928" width="12" style="52" customWidth="1"/>
    <col min="6929" max="6929" width="9.140625" style="52" customWidth="1"/>
    <col min="6930" max="6930" width="12.28515625" style="52" customWidth="1"/>
    <col min="6931" max="6931" width="11.42578125" style="52" customWidth="1"/>
    <col min="6932" max="6932" width="5" style="52" customWidth="1"/>
    <col min="6933" max="6944" width="9.140625" style="52" customWidth="1"/>
    <col min="6945" max="6951" width="9.140625" style="52"/>
    <col min="6952" max="6957" width="0" style="52" hidden="1" customWidth="1"/>
    <col min="6958" max="7175" width="9.140625" style="52"/>
    <col min="7176" max="7176" width="23" style="52" bestFit="1" customWidth="1"/>
    <col min="7177" max="7181" width="9.140625" style="52"/>
    <col min="7182" max="7182" width="0" style="52" hidden="1" customWidth="1"/>
    <col min="7183" max="7183" width="11.5703125" style="52" bestFit="1" customWidth="1"/>
    <col min="7184" max="7184" width="12" style="52" customWidth="1"/>
    <col min="7185" max="7185" width="9.140625" style="52" customWidth="1"/>
    <col min="7186" max="7186" width="12.28515625" style="52" customWidth="1"/>
    <col min="7187" max="7187" width="11.42578125" style="52" customWidth="1"/>
    <col min="7188" max="7188" width="5" style="52" customWidth="1"/>
    <col min="7189" max="7200" width="9.140625" style="52" customWidth="1"/>
    <col min="7201" max="7207" width="9.140625" style="52"/>
    <col min="7208" max="7213" width="0" style="52" hidden="1" customWidth="1"/>
    <col min="7214" max="7431" width="9.140625" style="52"/>
    <col min="7432" max="7432" width="23" style="52" bestFit="1" customWidth="1"/>
    <col min="7433" max="7437" width="9.140625" style="52"/>
    <col min="7438" max="7438" width="0" style="52" hidden="1" customWidth="1"/>
    <col min="7439" max="7439" width="11.5703125" style="52" bestFit="1" customWidth="1"/>
    <col min="7440" max="7440" width="12" style="52" customWidth="1"/>
    <col min="7441" max="7441" width="9.140625" style="52" customWidth="1"/>
    <col min="7442" max="7442" width="12.28515625" style="52" customWidth="1"/>
    <col min="7443" max="7443" width="11.42578125" style="52" customWidth="1"/>
    <col min="7444" max="7444" width="5" style="52" customWidth="1"/>
    <col min="7445" max="7456" width="9.140625" style="52" customWidth="1"/>
    <col min="7457" max="7463" width="9.140625" style="52"/>
    <col min="7464" max="7469" width="0" style="52" hidden="1" customWidth="1"/>
    <col min="7470" max="7687" width="9.140625" style="52"/>
    <col min="7688" max="7688" width="23" style="52" bestFit="1" customWidth="1"/>
    <col min="7689" max="7693" width="9.140625" style="52"/>
    <col min="7694" max="7694" width="0" style="52" hidden="1" customWidth="1"/>
    <col min="7695" max="7695" width="11.5703125" style="52" bestFit="1" customWidth="1"/>
    <col min="7696" max="7696" width="12" style="52" customWidth="1"/>
    <col min="7697" max="7697" width="9.140625" style="52" customWidth="1"/>
    <col min="7698" max="7698" width="12.28515625" style="52" customWidth="1"/>
    <col min="7699" max="7699" width="11.42578125" style="52" customWidth="1"/>
    <col min="7700" max="7700" width="5" style="52" customWidth="1"/>
    <col min="7701" max="7712" width="9.140625" style="52" customWidth="1"/>
    <col min="7713" max="7719" width="9.140625" style="52"/>
    <col min="7720" max="7725" width="0" style="52" hidden="1" customWidth="1"/>
    <col min="7726" max="7943" width="9.140625" style="52"/>
    <col min="7944" max="7944" width="23" style="52" bestFit="1" customWidth="1"/>
    <col min="7945" max="7949" width="9.140625" style="52"/>
    <col min="7950" max="7950" width="0" style="52" hidden="1" customWidth="1"/>
    <col min="7951" max="7951" width="11.5703125" style="52" bestFit="1" customWidth="1"/>
    <col min="7952" max="7952" width="12" style="52" customWidth="1"/>
    <col min="7953" max="7953" width="9.140625" style="52" customWidth="1"/>
    <col min="7954" max="7954" width="12.28515625" style="52" customWidth="1"/>
    <col min="7955" max="7955" width="11.42578125" style="52" customWidth="1"/>
    <col min="7956" max="7956" width="5" style="52" customWidth="1"/>
    <col min="7957" max="7968" width="9.140625" style="52" customWidth="1"/>
    <col min="7969" max="7975" width="9.140625" style="52"/>
    <col min="7976" max="7981" width="0" style="52" hidden="1" customWidth="1"/>
    <col min="7982" max="8199" width="9.140625" style="52"/>
    <col min="8200" max="8200" width="23" style="52" bestFit="1" customWidth="1"/>
    <col min="8201" max="8205" width="9.140625" style="52"/>
    <col min="8206" max="8206" width="0" style="52" hidden="1" customWidth="1"/>
    <col min="8207" max="8207" width="11.5703125" style="52" bestFit="1" customWidth="1"/>
    <col min="8208" max="8208" width="12" style="52" customWidth="1"/>
    <col min="8209" max="8209" width="9.140625" style="52" customWidth="1"/>
    <col min="8210" max="8210" width="12.28515625" style="52" customWidth="1"/>
    <col min="8211" max="8211" width="11.42578125" style="52" customWidth="1"/>
    <col min="8212" max="8212" width="5" style="52" customWidth="1"/>
    <col min="8213" max="8224" width="9.140625" style="52" customWidth="1"/>
    <col min="8225" max="8231" width="9.140625" style="52"/>
    <col min="8232" max="8237" width="0" style="52" hidden="1" customWidth="1"/>
    <col min="8238" max="8455" width="9.140625" style="52"/>
    <col min="8456" max="8456" width="23" style="52" bestFit="1" customWidth="1"/>
    <col min="8457" max="8461" width="9.140625" style="52"/>
    <col min="8462" max="8462" width="0" style="52" hidden="1" customWidth="1"/>
    <col min="8463" max="8463" width="11.5703125" style="52" bestFit="1" customWidth="1"/>
    <col min="8464" max="8464" width="12" style="52" customWidth="1"/>
    <col min="8465" max="8465" width="9.140625" style="52" customWidth="1"/>
    <col min="8466" max="8466" width="12.28515625" style="52" customWidth="1"/>
    <col min="8467" max="8467" width="11.42578125" style="52" customWidth="1"/>
    <col min="8468" max="8468" width="5" style="52" customWidth="1"/>
    <col min="8469" max="8480" width="9.140625" style="52" customWidth="1"/>
    <col min="8481" max="8487" width="9.140625" style="52"/>
    <col min="8488" max="8493" width="0" style="52" hidden="1" customWidth="1"/>
    <col min="8494" max="8711" width="9.140625" style="52"/>
    <col min="8712" max="8712" width="23" style="52" bestFit="1" customWidth="1"/>
    <col min="8713" max="8717" width="9.140625" style="52"/>
    <col min="8718" max="8718" width="0" style="52" hidden="1" customWidth="1"/>
    <col min="8719" max="8719" width="11.5703125" style="52" bestFit="1" customWidth="1"/>
    <col min="8720" max="8720" width="12" style="52" customWidth="1"/>
    <col min="8721" max="8721" width="9.140625" style="52" customWidth="1"/>
    <col min="8722" max="8722" width="12.28515625" style="52" customWidth="1"/>
    <col min="8723" max="8723" width="11.42578125" style="52" customWidth="1"/>
    <col min="8724" max="8724" width="5" style="52" customWidth="1"/>
    <col min="8725" max="8736" width="9.140625" style="52" customWidth="1"/>
    <col min="8737" max="8743" width="9.140625" style="52"/>
    <col min="8744" max="8749" width="0" style="52" hidden="1" customWidth="1"/>
    <col min="8750" max="8967" width="9.140625" style="52"/>
    <col min="8968" max="8968" width="23" style="52" bestFit="1" customWidth="1"/>
    <col min="8969" max="8973" width="9.140625" style="52"/>
    <col min="8974" max="8974" width="0" style="52" hidden="1" customWidth="1"/>
    <col min="8975" max="8975" width="11.5703125" style="52" bestFit="1" customWidth="1"/>
    <col min="8976" max="8976" width="12" style="52" customWidth="1"/>
    <col min="8977" max="8977" width="9.140625" style="52" customWidth="1"/>
    <col min="8978" max="8978" width="12.28515625" style="52" customWidth="1"/>
    <col min="8979" max="8979" width="11.42578125" style="52" customWidth="1"/>
    <col min="8980" max="8980" width="5" style="52" customWidth="1"/>
    <col min="8981" max="8992" width="9.140625" style="52" customWidth="1"/>
    <col min="8993" max="8999" width="9.140625" style="52"/>
    <col min="9000" max="9005" width="0" style="52" hidden="1" customWidth="1"/>
    <col min="9006" max="9223" width="9.140625" style="52"/>
    <col min="9224" max="9224" width="23" style="52" bestFit="1" customWidth="1"/>
    <col min="9225" max="9229" width="9.140625" style="52"/>
    <col min="9230" max="9230" width="0" style="52" hidden="1" customWidth="1"/>
    <col min="9231" max="9231" width="11.5703125" style="52" bestFit="1" customWidth="1"/>
    <col min="9232" max="9232" width="12" style="52" customWidth="1"/>
    <col min="9233" max="9233" width="9.140625" style="52" customWidth="1"/>
    <col min="9234" max="9234" width="12.28515625" style="52" customWidth="1"/>
    <col min="9235" max="9235" width="11.42578125" style="52" customWidth="1"/>
    <col min="9236" max="9236" width="5" style="52" customWidth="1"/>
    <col min="9237" max="9248" width="9.140625" style="52" customWidth="1"/>
    <col min="9249" max="9255" width="9.140625" style="52"/>
    <col min="9256" max="9261" width="0" style="52" hidden="1" customWidth="1"/>
    <col min="9262" max="9479" width="9.140625" style="52"/>
    <col min="9480" max="9480" width="23" style="52" bestFit="1" customWidth="1"/>
    <col min="9481" max="9485" width="9.140625" style="52"/>
    <col min="9486" max="9486" width="0" style="52" hidden="1" customWidth="1"/>
    <col min="9487" max="9487" width="11.5703125" style="52" bestFit="1" customWidth="1"/>
    <col min="9488" max="9488" width="12" style="52" customWidth="1"/>
    <col min="9489" max="9489" width="9.140625" style="52" customWidth="1"/>
    <col min="9490" max="9490" width="12.28515625" style="52" customWidth="1"/>
    <col min="9491" max="9491" width="11.42578125" style="52" customWidth="1"/>
    <col min="9492" max="9492" width="5" style="52" customWidth="1"/>
    <col min="9493" max="9504" width="9.140625" style="52" customWidth="1"/>
    <col min="9505" max="9511" width="9.140625" style="52"/>
    <col min="9512" max="9517" width="0" style="52" hidden="1" customWidth="1"/>
    <col min="9518" max="9735" width="9.140625" style="52"/>
    <col min="9736" max="9736" width="23" style="52" bestFit="1" customWidth="1"/>
    <col min="9737" max="9741" width="9.140625" style="52"/>
    <col min="9742" max="9742" width="0" style="52" hidden="1" customWidth="1"/>
    <col min="9743" max="9743" width="11.5703125" style="52" bestFit="1" customWidth="1"/>
    <col min="9744" max="9744" width="12" style="52" customWidth="1"/>
    <col min="9745" max="9745" width="9.140625" style="52" customWidth="1"/>
    <col min="9746" max="9746" width="12.28515625" style="52" customWidth="1"/>
    <col min="9747" max="9747" width="11.42578125" style="52" customWidth="1"/>
    <col min="9748" max="9748" width="5" style="52" customWidth="1"/>
    <col min="9749" max="9760" width="9.140625" style="52" customWidth="1"/>
    <col min="9761" max="9767" width="9.140625" style="52"/>
    <col min="9768" max="9773" width="0" style="52" hidden="1" customWidth="1"/>
    <col min="9774" max="9991" width="9.140625" style="52"/>
    <col min="9992" max="9992" width="23" style="52" bestFit="1" customWidth="1"/>
    <col min="9993" max="9997" width="9.140625" style="52"/>
    <col min="9998" max="9998" width="0" style="52" hidden="1" customWidth="1"/>
    <col min="9999" max="9999" width="11.5703125" style="52" bestFit="1" customWidth="1"/>
    <col min="10000" max="10000" width="12" style="52" customWidth="1"/>
    <col min="10001" max="10001" width="9.140625" style="52" customWidth="1"/>
    <col min="10002" max="10002" width="12.28515625" style="52" customWidth="1"/>
    <col min="10003" max="10003" width="11.42578125" style="52" customWidth="1"/>
    <col min="10004" max="10004" width="5" style="52" customWidth="1"/>
    <col min="10005" max="10016" width="9.140625" style="52" customWidth="1"/>
    <col min="10017" max="10023" width="9.140625" style="52"/>
    <col min="10024" max="10029" width="0" style="52" hidden="1" customWidth="1"/>
    <col min="10030" max="10247" width="9.140625" style="52"/>
    <col min="10248" max="10248" width="23" style="52" bestFit="1" customWidth="1"/>
    <col min="10249" max="10253" width="9.140625" style="52"/>
    <col min="10254" max="10254" width="0" style="52" hidden="1" customWidth="1"/>
    <col min="10255" max="10255" width="11.5703125" style="52" bestFit="1" customWidth="1"/>
    <col min="10256" max="10256" width="12" style="52" customWidth="1"/>
    <col min="10257" max="10257" width="9.140625" style="52" customWidth="1"/>
    <col min="10258" max="10258" width="12.28515625" style="52" customWidth="1"/>
    <col min="10259" max="10259" width="11.42578125" style="52" customWidth="1"/>
    <col min="10260" max="10260" width="5" style="52" customWidth="1"/>
    <col min="10261" max="10272" width="9.140625" style="52" customWidth="1"/>
    <col min="10273" max="10279" width="9.140625" style="52"/>
    <col min="10280" max="10285" width="0" style="52" hidden="1" customWidth="1"/>
    <col min="10286" max="10503" width="9.140625" style="52"/>
    <col min="10504" max="10504" width="23" style="52" bestFit="1" customWidth="1"/>
    <col min="10505" max="10509" width="9.140625" style="52"/>
    <col min="10510" max="10510" width="0" style="52" hidden="1" customWidth="1"/>
    <col min="10511" max="10511" width="11.5703125" style="52" bestFit="1" customWidth="1"/>
    <col min="10512" max="10512" width="12" style="52" customWidth="1"/>
    <col min="10513" max="10513" width="9.140625" style="52" customWidth="1"/>
    <col min="10514" max="10514" width="12.28515625" style="52" customWidth="1"/>
    <col min="10515" max="10515" width="11.42578125" style="52" customWidth="1"/>
    <col min="10516" max="10516" width="5" style="52" customWidth="1"/>
    <col min="10517" max="10528" width="9.140625" style="52" customWidth="1"/>
    <col min="10529" max="10535" width="9.140625" style="52"/>
    <col min="10536" max="10541" width="0" style="52" hidden="1" customWidth="1"/>
    <col min="10542" max="10759" width="9.140625" style="52"/>
    <col min="10760" max="10760" width="23" style="52" bestFit="1" customWidth="1"/>
    <col min="10761" max="10765" width="9.140625" style="52"/>
    <col min="10766" max="10766" width="0" style="52" hidden="1" customWidth="1"/>
    <col min="10767" max="10767" width="11.5703125" style="52" bestFit="1" customWidth="1"/>
    <col min="10768" max="10768" width="12" style="52" customWidth="1"/>
    <col min="10769" max="10769" width="9.140625" style="52" customWidth="1"/>
    <col min="10770" max="10770" width="12.28515625" style="52" customWidth="1"/>
    <col min="10771" max="10771" width="11.42578125" style="52" customWidth="1"/>
    <col min="10772" max="10772" width="5" style="52" customWidth="1"/>
    <col min="10773" max="10784" width="9.140625" style="52" customWidth="1"/>
    <col min="10785" max="10791" width="9.140625" style="52"/>
    <col min="10792" max="10797" width="0" style="52" hidden="1" customWidth="1"/>
    <col min="10798" max="11015" width="9.140625" style="52"/>
    <col min="11016" max="11016" width="23" style="52" bestFit="1" customWidth="1"/>
    <col min="11017" max="11021" width="9.140625" style="52"/>
    <col min="11022" max="11022" width="0" style="52" hidden="1" customWidth="1"/>
    <col min="11023" max="11023" width="11.5703125" style="52" bestFit="1" customWidth="1"/>
    <col min="11024" max="11024" width="12" style="52" customWidth="1"/>
    <col min="11025" max="11025" width="9.140625" style="52" customWidth="1"/>
    <col min="11026" max="11026" width="12.28515625" style="52" customWidth="1"/>
    <col min="11027" max="11027" width="11.42578125" style="52" customWidth="1"/>
    <col min="11028" max="11028" width="5" style="52" customWidth="1"/>
    <col min="11029" max="11040" width="9.140625" style="52" customWidth="1"/>
    <col min="11041" max="11047" width="9.140625" style="52"/>
    <col min="11048" max="11053" width="0" style="52" hidden="1" customWidth="1"/>
    <col min="11054" max="11271" width="9.140625" style="52"/>
    <col min="11272" max="11272" width="23" style="52" bestFit="1" customWidth="1"/>
    <col min="11273" max="11277" width="9.140625" style="52"/>
    <col min="11278" max="11278" width="0" style="52" hidden="1" customWidth="1"/>
    <col min="11279" max="11279" width="11.5703125" style="52" bestFit="1" customWidth="1"/>
    <col min="11280" max="11280" width="12" style="52" customWidth="1"/>
    <col min="11281" max="11281" width="9.140625" style="52" customWidth="1"/>
    <col min="11282" max="11282" width="12.28515625" style="52" customWidth="1"/>
    <col min="11283" max="11283" width="11.42578125" style="52" customWidth="1"/>
    <col min="11284" max="11284" width="5" style="52" customWidth="1"/>
    <col min="11285" max="11296" width="9.140625" style="52" customWidth="1"/>
    <col min="11297" max="11303" width="9.140625" style="52"/>
    <col min="11304" max="11309" width="0" style="52" hidden="1" customWidth="1"/>
    <col min="11310" max="11527" width="9.140625" style="52"/>
    <col min="11528" max="11528" width="23" style="52" bestFit="1" customWidth="1"/>
    <col min="11529" max="11533" width="9.140625" style="52"/>
    <col min="11534" max="11534" width="0" style="52" hidden="1" customWidth="1"/>
    <col min="11535" max="11535" width="11.5703125" style="52" bestFit="1" customWidth="1"/>
    <col min="11536" max="11536" width="12" style="52" customWidth="1"/>
    <col min="11537" max="11537" width="9.140625" style="52" customWidth="1"/>
    <col min="11538" max="11538" width="12.28515625" style="52" customWidth="1"/>
    <col min="11539" max="11539" width="11.42578125" style="52" customWidth="1"/>
    <col min="11540" max="11540" width="5" style="52" customWidth="1"/>
    <col min="11541" max="11552" width="9.140625" style="52" customWidth="1"/>
    <col min="11553" max="11559" width="9.140625" style="52"/>
    <col min="11560" max="11565" width="0" style="52" hidden="1" customWidth="1"/>
    <col min="11566" max="11783" width="9.140625" style="52"/>
    <col min="11784" max="11784" width="23" style="52" bestFit="1" customWidth="1"/>
    <col min="11785" max="11789" width="9.140625" style="52"/>
    <col min="11790" max="11790" width="0" style="52" hidden="1" customWidth="1"/>
    <col min="11791" max="11791" width="11.5703125" style="52" bestFit="1" customWidth="1"/>
    <col min="11792" max="11792" width="12" style="52" customWidth="1"/>
    <col min="11793" max="11793" width="9.140625" style="52" customWidth="1"/>
    <col min="11794" max="11794" width="12.28515625" style="52" customWidth="1"/>
    <col min="11795" max="11795" width="11.42578125" style="52" customWidth="1"/>
    <col min="11796" max="11796" width="5" style="52" customWidth="1"/>
    <col min="11797" max="11808" width="9.140625" style="52" customWidth="1"/>
    <col min="11809" max="11815" width="9.140625" style="52"/>
    <col min="11816" max="11821" width="0" style="52" hidden="1" customWidth="1"/>
    <col min="11822" max="12039" width="9.140625" style="52"/>
    <col min="12040" max="12040" width="23" style="52" bestFit="1" customWidth="1"/>
    <col min="12041" max="12045" width="9.140625" style="52"/>
    <col min="12046" max="12046" width="0" style="52" hidden="1" customWidth="1"/>
    <col min="12047" max="12047" width="11.5703125" style="52" bestFit="1" customWidth="1"/>
    <col min="12048" max="12048" width="12" style="52" customWidth="1"/>
    <col min="12049" max="12049" width="9.140625" style="52" customWidth="1"/>
    <col min="12050" max="12050" width="12.28515625" style="52" customWidth="1"/>
    <col min="12051" max="12051" width="11.42578125" style="52" customWidth="1"/>
    <col min="12052" max="12052" width="5" style="52" customWidth="1"/>
    <col min="12053" max="12064" width="9.140625" style="52" customWidth="1"/>
    <col min="12065" max="12071" width="9.140625" style="52"/>
    <col min="12072" max="12077" width="0" style="52" hidden="1" customWidth="1"/>
    <col min="12078" max="12295" width="9.140625" style="52"/>
    <col min="12296" max="12296" width="23" style="52" bestFit="1" customWidth="1"/>
    <col min="12297" max="12301" width="9.140625" style="52"/>
    <col min="12302" max="12302" width="0" style="52" hidden="1" customWidth="1"/>
    <col min="12303" max="12303" width="11.5703125" style="52" bestFit="1" customWidth="1"/>
    <col min="12304" max="12304" width="12" style="52" customWidth="1"/>
    <col min="12305" max="12305" width="9.140625" style="52" customWidth="1"/>
    <col min="12306" max="12306" width="12.28515625" style="52" customWidth="1"/>
    <col min="12307" max="12307" width="11.42578125" style="52" customWidth="1"/>
    <col min="12308" max="12308" width="5" style="52" customWidth="1"/>
    <col min="12309" max="12320" width="9.140625" style="52" customWidth="1"/>
    <col min="12321" max="12327" width="9.140625" style="52"/>
    <col min="12328" max="12333" width="0" style="52" hidden="1" customWidth="1"/>
    <col min="12334" max="12551" width="9.140625" style="52"/>
    <col min="12552" max="12552" width="23" style="52" bestFit="1" customWidth="1"/>
    <col min="12553" max="12557" width="9.140625" style="52"/>
    <col min="12558" max="12558" width="0" style="52" hidden="1" customWidth="1"/>
    <col min="12559" max="12559" width="11.5703125" style="52" bestFit="1" customWidth="1"/>
    <col min="12560" max="12560" width="12" style="52" customWidth="1"/>
    <col min="12561" max="12561" width="9.140625" style="52" customWidth="1"/>
    <col min="12562" max="12562" width="12.28515625" style="52" customWidth="1"/>
    <col min="12563" max="12563" width="11.42578125" style="52" customWidth="1"/>
    <col min="12564" max="12564" width="5" style="52" customWidth="1"/>
    <col min="12565" max="12576" width="9.140625" style="52" customWidth="1"/>
    <col min="12577" max="12583" width="9.140625" style="52"/>
    <col min="12584" max="12589" width="0" style="52" hidden="1" customWidth="1"/>
    <col min="12590" max="12807" width="9.140625" style="52"/>
    <col min="12808" max="12808" width="23" style="52" bestFit="1" customWidth="1"/>
    <col min="12809" max="12813" width="9.140625" style="52"/>
    <col min="12814" max="12814" width="0" style="52" hidden="1" customWidth="1"/>
    <col min="12815" max="12815" width="11.5703125" style="52" bestFit="1" customWidth="1"/>
    <col min="12816" max="12816" width="12" style="52" customWidth="1"/>
    <col min="12817" max="12817" width="9.140625" style="52" customWidth="1"/>
    <col min="12818" max="12818" width="12.28515625" style="52" customWidth="1"/>
    <col min="12819" max="12819" width="11.42578125" style="52" customWidth="1"/>
    <col min="12820" max="12820" width="5" style="52" customWidth="1"/>
    <col min="12821" max="12832" width="9.140625" style="52" customWidth="1"/>
    <col min="12833" max="12839" width="9.140625" style="52"/>
    <col min="12840" max="12845" width="0" style="52" hidden="1" customWidth="1"/>
    <col min="12846" max="13063" width="9.140625" style="52"/>
    <col min="13064" max="13064" width="23" style="52" bestFit="1" customWidth="1"/>
    <col min="13065" max="13069" width="9.140625" style="52"/>
    <col min="13070" max="13070" width="0" style="52" hidden="1" customWidth="1"/>
    <col min="13071" max="13071" width="11.5703125" style="52" bestFit="1" customWidth="1"/>
    <col min="13072" max="13072" width="12" style="52" customWidth="1"/>
    <col min="13073" max="13073" width="9.140625" style="52" customWidth="1"/>
    <col min="13074" max="13074" width="12.28515625" style="52" customWidth="1"/>
    <col min="13075" max="13075" width="11.42578125" style="52" customWidth="1"/>
    <col min="13076" max="13076" width="5" style="52" customWidth="1"/>
    <col min="13077" max="13088" width="9.140625" style="52" customWidth="1"/>
    <col min="13089" max="13095" width="9.140625" style="52"/>
    <col min="13096" max="13101" width="0" style="52" hidden="1" customWidth="1"/>
    <col min="13102" max="13319" width="9.140625" style="52"/>
    <col min="13320" max="13320" width="23" style="52" bestFit="1" customWidth="1"/>
    <col min="13321" max="13325" width="9.140625" style="52"/>
    <col min="13326" max="13326" width="0" style="52" hidden="1" customWidth="1"/>
    <col min="13327" max="13327" width="11.5703125" style="52" bestFit="1" customWidth="1"/>
    <col min="13328" max="13328" width="12" style="52" customWidth="1"/>
    <col min="13329" max="13329" width="9.140625" style="52" customWidth="1"/>
    <col min="13330" max="13330" width="12.28515625" style="52" customWidth="1"/>
    <col min="13331" max="13331" width="11.42578125" style="52" customWidth="1"/>
    <col min="13332" max="13332" width="5" style="52" customWidth="1"/>
    <col min="13333" max="13344" width="9.140625" style="52" customWidth="1"/>
    <col min="13345" max="13351" width="9.140625" style="52"/>
    <col min="13352" max="13357" width="0" style="52" hidden="1" customWidth="1"/>
    <col min="13358" max="13575" width="9.140625" style="52"/>
    <col min="13576" max="13576" width="23" style="52" bestFit="1" customWidth="1"/>
    <col min="13577" max="13581" width="9.140625" style="52"/>
    <col min="13582" max="13582" width="0" style="52" hidden="1" customWidth="1"/>
    <col min="13583" max="13583" width="11.5703125" style="52" bestFit="1" customWidth="1"/>
    <col min="13584" max="13584" width="12" style="52" customWidth="1"/>
    <col min="13585" max="13585" width="9.140625" style="52" customWidth="1"/>
    <col min="13586" max="13586" width="12.28515625" style="52" customWidth="1"/>
    <col min="13587" max="13587" width="11.42578125" style="52" customWidth="1"/>
    <col min="13588" max="13588" width="5" style="52" customWidth="1"/>
    <col min="13589" max="13600" width="9.140625" style="52" customWidth="1"/>
    <col min="13601" max="13607" width="9.140625" style="52"/>
    <col min="13608" max="13613" width="0" style="52" hidden="1" customWidth="1"/>
    <col min="13614" max="13831" width="9.140625" style="52"/>
    <col min="13832" max="13832" width="23" style="52" bestFit="1" customWidth="1"/>
    <col min="13833" max="13837" width="9.140625" style="52"/>
    <col min="13838" max="13838" width="0" style="52" hidden="1" customWidth="1"/>
    <col min="13839" max="13839" width="11.5703125" style="52" bestFit="1" customWidth="1"/>
    <col min="13840" max="13840" width="12" style="52" customWidth="1"/>
    <col min="13841" max="13841" width="9.140625" style="52" customWidth="1"/>
    <col min="13842" max="13842" width="12.28515625" style="52" customWidth="1"/>
    <col min="13843" max="13843" width="11.42578125" style="52" customWidth="1"/>
    <col min="13844" max="13844" width="5" style="52" customWidth="1"/>
    <col min="13845" max="13856" width="9.140625" style="52" customWidth="1"/>
    <col min="13857" max="13863" width="9.140625" style="52"/>
    <col min="13864" max="13869" width="0" style="52" hidden="1" customWidth="1"/>
    <col min="13870" max="14087" width="9.140625" style="52"/>
    <col min="14088" max="14088" width="23" style="52" bestFit="1" customWidth="1"/>
    <col min="14089" max="14093" width="9.140625" style="52"/>
    <col min="14094" max="14094" width="0" style="52" hidden="1" customWidth="1"/>
    <col min="14095" max="14095" width="11.5703125" style="52" bestFit="1" customWidth="1"/>
    <col min="14096" max="14096" width="12" style="52" customWidth="1"/>
    <col min="14097" max="14097" width="9.140625" style="52" customWidth="1"/>
    <col min="14098" max="14098" width="12.28515625" style="52" customWidth="1"/>
    <col min="14099" max="14099" width="11.42578125" style="52" customWidth="1"/>
    <col min="14100" max="14100" width="5" style="52" customWidth="1"/>
    <col min="14101" max="14112" width="9.140625" style="52" customWidth="1"/>
    <col min="14113" max="14119" width="9.140625" style="52"/>
    <col min="14120" max="14125" width="0" style="52" hidden="1" customWidth="1"/>
    <col min="14126" max="14343" width="9.140625" style="52"/>
    <col min="14344" max="14344" width="23" style="52" bestFit="1" customWidth="1"/>
    <col min="14345" max="14349" width="9.140625" style="52"/>
    <col min="14350" max="14350" width="0" style="52" hidden="1" customWidth="1"/>
    <col min="14351" max="14351" width="11.5703125" style="52" bestFit="1" customWidth="1"/>
    <col min="14352" max="14352" width="12" style="52" customWidth="1"/>
    <col min="14353" max="14353" width="9.140625" style="52" customWidth="1"/>
    <col min="14354" max="14354" width="12.28515625" style="52" customWidth="1"/>
    <col min="14355" max="14355" width="11.42578125" style="52" customWidth="1"/>
    <col min="14356" max="14356" width="5" style="52" customWidth="1"/>
    <col min="14357" max="14368" width="9.140625" style="52" customWidth="1"/>
    <col min="14369" max="14375" width="9.140625" style="52"/>
    <col min="14376" max="14381" width="0" style="52" hidden="1" customWidth="1"/>
    <col min="14382" max="14599" width="9.140625" style="52"/>
    <col min="14600" max="14600" width="23" style="52" bestFit="1" customWidth="1"/>
    <col min="14601" max="14605" width="9.140625" style="52"/>
    <col min="14606" max="14606" width="0" style="52" hidden="1" customWidth="1"/>
    <col min="14607" max="14607" width="11.5703125" style="52" bestFit="1" customWidth="1"/>
    <col min="14608" max="14608" width="12" style="52" customWidth="1"/>
    <col min="14609" max="14609" width="9.140625" style="52" customWidth="1"/>
    <col min="14610" max="14610" width="12.28515625" style="52" customWidth="1"/>
    <col min="14611" max="14611" width="11.42578125" style="52" customWidth="1"/>
    <col min="14612" max="14612" width="5" style="52" customWidth="1"/>
    <col min="14613" max="14624" width="9.140625" style="52" customWidth="1"/>
    <col min="14625" max="14631" width="9.140625" style="52"/>
    <col min="14632" max="14637" width="0" style="52" hidden="1" customWidth="1"/>
    <col min="14638" max="14855" width="9.140625" style="52"/>
    <col min="14856" max="14856" width="23" style="52" bestFit="1" customWidth="1"/>
    <col min="14857" max="14861" width="9.140625" style="52"/>
    <col min="14862" max="14862" width="0" style="52" hidden="1" customWidth="1"/>
    <col min="14863" max="14863" width="11.5703125" style="52" bestFit="1" customWidth="1"/>
    <col min="14864" max="14864" width="12" style="52" customWidth="1"/>
    <col min="14865" max="14865" width="9.140625" style="52" customWidth="1"/>
    <col min="14866" max="14866" width="12.28515625" style="52" customWidth="1"/>
    <col min="14867" max="14867" width="11.42578125" style="52" customWidth="1"/>
    <col min="14868" max="14868" width="5" style="52" customWidth="1"/>
    <col min="14869" max="14880" width="9.140625" style="52" customWidth="1"/>
    <col min="14881" max="14887" width="9.140625" style="52"/>
    <col min="14888" max="14893" width="0" style="52" hidden="1" customWidth="1"/>
    <col min="14894" max="15111" width="9.140625" style="52"/>
    <col min="15112" max="15112" width="23" style="52" bestFit="1" customWidth="1"/>
    <col min="15113" max="15117" width="9.140625" style="52"/>
    <col min="15118" max="15118" width="0" style="52" hidden="1" customWidth="1"/>
    <col min="15119" max="15119" width="11.5703125" style="52" bestFit="1" customWidth="1"/>
    <col min="15120" max="15120" width="12" style="52" customWidth="1"/>
    <col min="15121" max="15121" width="9.140625" style="52" customWidth="1"/>
    <col min="15122" max="15122" width="12.28515625" style="52" customWidth="1"/>
    <col min="15123" max="15123" width="11.42578125" style="52" customWidth="1"/>
    <col min="15124" max="15124" width="5" style="52" customWidth="1"/>
    <col min="15125" max="15136" width="9.140625" style="52" customWidth="1"/>
    <col min="15137" max="15143" width="9.140625" style="52"/>
    <col min="15144" max="15149" width="0" style="52" hidden="1" customWidth="1"/>
    <col min="15150" max="15367" width="9.140625" style="52"/>
    <col min="15368" max="15368" width="23" style="52" bestFit="1" customWidth="1"/>
    <col min="15369" max="15373" width="9.140625" style="52"/>
    <col min="15374" max="15374" width="0" style="52" hidden="1" customWidth="1"/>
    <col min="15375" max="15375" width="11.5703125" style="52" bestFit="1" customWidth="1"/>
    <col min="15376" max="15376" width="12" style="52" customWidth="1"/>
    <col min="15377" max="15377" width="9.140625" style="52" customWidth="1"/>
    <col min="15378" max="15378" width="12.28515625" style="52" customWidth="1"/>
    <col min="15379" max="15379" width="11.42578125" style="52" customWidth="1"/>
    <col min="15380" max="15380" width="5" style="52" customWidth="1"/>
    <col min="15381" max="15392" width="9.140625" style="52" customWidth="1"/>
    <col min="15393" max="15399" width="9.140625" style="52"/>
    <col min="15400" max="15405" width="0" style="52" hidden="1" customWidth="1"/>
    <col min="15406" max="15623" width="9.140625" style="52"/>
    <col min="15624" max="15624" width="23" style="52" bestFit="1" customWidth="1"/>
    <col min="15625" max="15629" width="9.140625" style="52"/>
    <col min="15630" max="15630" width="0" style="52" hidden="1" customWidth="1"/>
    <col min="15631" max="15631" width="11.5703125" style="52" bestFit="1" customWidth="1"/>
    <col min="15632" max="15632" width="12" style="52" customWidth="1"/>
    <col min="15633" max="15633" width="9.140625" style="52" customWidth="1"/>
    <col min="15634" max="15634" width="12.28515625" style="52" customWidth="1"/>
    <col min="15635" max="15635" width="11.42578125" style="52" customWidth="1"/>
    <col min="15636" max="15636" width="5" style="52" customWidth="1"/>
    <col min="15637" max="15648" width="9.140625" style="52" customWidth="1"/>
    <col min="15649" max="15655" width="9.140625" style="52"/>
    <col min="15656" max="15661" width="0" style="52" hidden="1" customWidth="1"/>
    <col min="15662" max="15879" width="9.140625" style="52"/>
    <col min="15880" max="15880" width="23" style="52" bestFit="1" customWidth="1"/>
    <col min="15881" max="15885" width="9.140625" style="52"/>
    <col min="15886" max="15886" width="0" style="52" hidden="1" customWidth="1"/>
    <col min="15887" max="15887" width="11.5703125" style="52" bestFit="1" customWidth="1"/>
    <col min="15888" max="15888" width="12" style="52" customWidth="1"/>
    <col min="15889" max="15889" width="9.140625" style="52" customWidth="1"/>
    <col min="15890" max="15890" width="12.28515625" style="52" customWidth="1"/>
    <col min="15891" max="15891" width="11.42578125" style="52" customWidth="1"/>
    <col min="15892" max="15892" width="5" style="52" customWidth="1"/>
    <col min="15893" max="15904" width="9.140625" style="52" customWidth="1"/>
    <col min="15905" max="15911" width="9.140625" style="52"/>
    <col min="15912" max="15917" width="0" style="52" hidden="1" customWidth="1"/>
    <col min="15918" max="16135" width="9.140625" style="52"/>
    <col min="16136" max="16136" width="23" style="52" bestFit="1" customWidth="1"/>
    <col min="16137" max="16141" width="9.140625" style="52"/>
    <col min="16142" max="16142" width="0" style="52" hidden="1" customWidth="1"/>
    <col min="16143" max="16143" width="11.5703125" style="52" bestFit="1" customWidth="1"/>
    <col min="16144" max="16144" width="12" style="52" customWidth="1"/>
    <col min="16145" max="16145" width="9.140625" style="52" customWidth="1"/>
    <col min="16146" max="16146" width="12.28515625" style="52" customWidth="1"/>
    <col min="16147" max="16147" width="11.42578125" style="52" customWidth="1"/>
    <col min="16148" max="16148" width="5" style="52" customWidth="1"/>
    <col min="16149" max="16160" width="9.140625" style="52" customWidth="1"/>
    <col min="16161" max="16167" width="9.140625" style="52"/>
    <col min="16168" max="16173" width="0" style="52" hidden="1" customWidth="1"/>
    <col min="16174" max="16384" width="9.140625" style="52"/>
  </cols>
  <sheetData>
    <row r="1" spans="2:45" ht="13.5" thickBot="1" x14ac:dyDescent="0.25">
      <c r="C1" s="52" t="s">
        <v>126</v>
      </c>
    </row>
    <row r="2" spans="2:45" ht="13.5" thickBot="1" x14ac:dyDescent="0.25">
      <c r="O2" s="129" t="str">
        <f>'Gram load '!N8</f>
        <v>ww37</v>
      </c>
      <c r="P2" s="130"/>
      <c r="Q2" s="130"/>
      <c r="R2" s="130"/>
      <c r="S2" s="130"/>
      <c r="T2" s="131"/>
      <c r="U2" s="129" t="str">
        <f>'Gram load '!N8</f>
        <v>ww37</v>
      </c>
      <c r="V2" s="130"/>
      <c r="W2" s="130"/>
      <c r="X2" s="130"/>
      <c r="Y2" s="130"/>
      <c r="Z2" s="131"/>
      <c r="AA2" s="129" t="str">
        <f>'Gram load '!N8</f>
        <v>ww37</v>
      </c>
      <c r="AB2" s="130"/>
      <c r="AC2" s="130"/>
      <c r="AD2" s="130"/>
      <c r="AE2" s="130"/>
      <c r="AF2" s="131"/>
    </row>
    <row r="3" spans="2:45" ht="13.5" thickBot="1" x14ac:dyDescent="0.25">
      <c r="B3" s="55"/>
      <c r="C3" s="56"/>
      <c r="D3" s="56"/>
      <c r="E3" s="56"/>
      <c r="F3" s="56"/>
      <c r="G3" s="56"/>
      <c r="H3" s="56"/>
      <c r="I3" s="132" t="s">
        <v>127</v>
      </c>
      <c r="J3" s="133"/>
      <c r="K3" s="134" t="s">
        <v>9</v>
      </c>
      <c r="L3" s="132" t="s">
        <v>127</v>
      </c>
      <c r="M3" s="133"/>
      <c r="O3" s="123" t="s">
        <v>128</v>
      </c>
      <c r="P3" s="124"/>
      <c r="Q3" s="125"/>
      <c r="R3" s="123" t="s">
        <v>129</v>
      </c>
      <c r="S3" s="124"/>
      <c r="T3" s="125"/>
      <c r="U3" s="123" t="s">
        <v>130</v>
      </c>
      <c r="V3" s="124"/>
      <c r="W3" s="125"/>
      <c r="X3" s="123" t="s">
        <v>131</v>
      </c>
      <c r="Y3" s="124"/>
      <c r="Z3" s="125"/>
      <c r="AA3" s="123" t="s">
        <v>130</v>
      </c>
      <c r="AB3" s="124"/>
      <c r="AC3" s="125"/>
      <c r="AD3" s="123" t="s">
        <v>131</v>
      </c>
      <c r="AE3" s="124"/>
      <c r="AF3" s="125"/>
      <c r="AH3" s="123" t="s">
        <v>132</v>
      </c>
      <c r="AI3" s="124"/>
      <c r="AJ3" s="125"/>
      <c r="AK3" s="123" t="s">
        <v>133</v>
      </c>
      <c r="AL3" s="124"/>
      <c r="AM3" s="125"/>
      <c r="AN3" s="126" t="s">
        <v>132</v>
      </c>
      <c r="AO3" s="127"/>
      <c r="AP3" s="128"/>
      <c r="AQ3" s="126" t="s">
        <v>133</v>
      </c>
      <c r="AR3" s="127"/>
      <c r="AS3" s="128"/>
    </row>
    <row r="4" spans="2:45" ht="14.25" customHeight="1" thickBot="1" x14ac:dyDescent="0.25">
      <c r="B4" s="57" t="s">
        <v>134</v>
      </c>
      <c r="C4" s="58" t="s">
        <v>10</v>
      </c>
      <c r="D4" s="59" t="s">
        <v>135</v>
      </c>
      <c r="E4" s="59" t="s">
        <v>136</v>
      </c>
      <c r="F4" s="60" t="s">
        <v>11</v>
      </c>
      <c r="G4" s="61" t="s">
        <v>12</v>
      </c>
      <c r="H4" s="62"/>
      <c r="I4" s="63" t="s">
        <v>137</v>
      </c>
      <c r="J4" s="64" t="s">
        <v>8</v>
      </c>
      <c r="K4" s="135"/>
      <c r="L4" s="65" t="s">
        <v>138</v>
      </c>
      <c r="M4" s="66" t="s">
        <v>139</v>
      </c>
      <c r="O4" s="63" t="s">
        <v>6</v>
      </c>
      <c r="P4" s="67" t="s">
        <v>8</v>
      </c>
      <c r="Q4" s="64" t="s">
        <v>15</v>
      </c>
      <c r="R4" s="63" t="s">
        <v>6</v>
      </c>
      <c r="S4" s="67" t="s">
        <v>8</v>
      </c>
      <c r="T4" s="64" t="s">
        <v>15</v>
      </c>
      <c r="U4" s="63" t="s">
        <v>6</v>
      </c>
      <c r="V4" s="67" t="s">
        <v>8</v>
      </c>
      <c r="W4" s="64" t="s">
        <v>15</v>
      </c>
      <c r="X4" s="63" t="s">
        <v>6</v>
      </c>
      <c r="Y4" s="67" t="s">
        <v>8</v>
      </c>
      <c r="Z4" s="64" t="s">
        <v>15</v>
      </c>
      <c r="AA4" s="63" t="s">
        <v>6</v>
      </c>
      <c r="AB4" s="67" t="s">
        <v>8</v>
      </c>
      <c r="AC4" s="64" t="s">
        <v>15</v>
      </c>
      <c r="AD4" s="63" t="s">
        <v>6</v>
      </c>
      <c r="AE4" s="67" t="s">
        <v>8</v>
      </c>
      <c r="AF4" s="64" t="s">
        <v>15</v>
      </c>
      <c r="AH4" s="63" t="s">
        <v>6</v>
      </c>
      <c r="AI4" s="67" t="s">
        <v>8</v>
      </c>
      <c r="AJ4" s="64" t="s">
        <v>15</v>
      </c>
      <c r="AK4" s="63" t="s">
        <v>6</v>
      </c>
      <c r="AL4" s="67" t="s">
        <v>8</v>
      </c>
      <c r="AM4" s="64" t="s">
        <v>15</v>
      </c>
      <c r="AN4" s="68" t="s">
        <v>6</v>
      </c>
      <c r="AO4" s="69" t="s">
        <v>8</v>
      </c>
      <c r="AP4" s="70" t="s">
        <v>15</v>
      </c>
      <c r="AQ4" s="68" t="s">
        <v>6</v>
      </c>
      <c r="AR4" s="69" t="s">
        <v>8</v>
      </c>
      <c r="AS4" s="70" t="s">
        <v>15</v>
      </c>
    </row>
    <row r="5" spans="2:45" x14ac:dyDescent="0.2">
      <c r="B5" s="71" t="s">
        <v>140</v>
      </c>
      <c r="C5" s="72">
        <v>2.4</v>
      </c>
      <c r="D5" s="72">
        <v>0.18</v>
      </c>
      <c r="E5" s="72">
        <v>-0.18</v>
      </c>
      <c r="F5" s="73">
        <f>IF(D5="","",C5+D5)</f>
        <v>2.58</v>
      </c>
      <c r="G5" s="74">
        <f>IF(E5="","",C5+E5)</f>
        <v>2.2199999999999998</v>
      </c>
      <c r="H5" s="62"/>
      <c r="I5" s="103">
        <v>2.4061500000000002</v>
      </c>
      <c r="J5" s="104">
        <v>1.6509011144813981E-2</v>
      </c>
      <c r="K5" s="105" t="str">
        <f>IFERROR(IF(F5="","LSL",(IF(G5="","USL","CSL"))),"")</f>
        <v>CSL</v>
      </c>
      <c r="L5" s="106">
        <f t="shared" ref="L5:L68" si="0">IFERROR(IF(B5="","",IF(F5="",((I5-G5)/3/J5),IF(G5="",((F5-I5)/3/J5),MIN((((F5)-I5)/(3*J5)),((I5-(G5))/(3*J5)))))),"")</f>
        <v>3.5102041843495839</v>
      </c>
      <c r="M5" s="107">
        <v>3.5102041843495928</v>
      </c>
      <c r="N5" s="108" t="str">
        <f>IF(ROUND(M5,4)=ROUND(L5,4),"True","False")</f>
        <v>True</v>
      </c>
      <c r="O5" s="109">
        <f>'Gram load '!Q2</f>
        <v>1.9868211466536938</v>
      </c>
      <c r="P5" s="109">
        <f>'Gram load '!Q3</f>
        <v>0.6445851968832178</v>
      </c>
      <c r="Q5" s="109">
        <f>'Gram load '!Q4</f>
        <v>9.0549998453235331E-2</v>
      </c>
      <c r="R5" s="109">
        <f>'Gram load '!R2</f>
        <v>1.2644976076594081</v>
      </c>
      <c r="S5" s="109">
        <f>'Gram load '!R3</f>
        <v>0.28490940274140436</v>
      </c>
      <c r="T5" s="110">
        <f>'Gram load '!R4</f>
        <v>2.3042004194783753E-2</v>
      </c>
      <c r="U5" s="109">
        <f>'Gram load '!S2</f>
        <v>1.9913167921821679</v>
      </c>
      <c r="V5" s="109">
        <f>'Gram load '!S3</f>
        <v>0.80122334793424843</v>
      </c>
      <c r="W5" s="109">
        <f>'Gram load '!S4</f>
        <v>0.47162124533264799</v>
      </c>
      <c r="X5" s="109">
        <f>'Gram load '!T2</f>
        <v>0.51918305154616873</v>
      </c>
      <c r="Y5" s="109">
        <f>'Gram load '!T3</f>
        <v>1.4839669088741427</v>
      </c>
      <c r="Z5" s="110">
        <f>'Gram load '!T4</f>
        <v>1.8777343417168528</v>
      </c>
      <c r="AA5" s="76">
        <f>'Gram load '!U2</f>
        <v>6.6847131627377571E-2</v>
      </c>
      <c r="AB5" s="76">
        <f>'Gram load '!U3</f>
        <v>1.4269143642394917</v>
      </c>
      <c r="AC5" s="76">
        <f>'Gram load '!U4</f>
        <v>1.2704203172149198</v>
      </c>
      <c r="AD5" s="76">
        <f>'Gram load '!V2</f>
        <v>0.47059006769952655</v>
      </c>
      <c r="AE5" s="76">
        <f>'Gram load '!V3</f>
        <v>1.335761635579376E-2</v>
      </c>
      <c r="AF5" s="77">
        <f>'Gram load '!V4</f>
        <v>0.21578712187823451</v>
      </c>
      <c r="AH5" s="78">
        <v>3</v>
      </c>
      <c r="AI5" s="79">
        <v>3</v>
      </c>
      <c r="AJ5" s="80">
        <v>3</v>
      </c>
      <c r="AK5" s="78">
        <v>3</v>
      </c>
      <c r="AL5" s="79">
        <v>3</v>
      </c>
      <c r="AM5" s="80">
        <v>3</v>
      </c>
      <c r="AN5" s="78">
        <f t="shared" ref="AN5:AS20" si="1">AH5</f>
        <v>3</v>
      </c>
      <c r="AO5" s="79">
        <f t="shared" si="1"/>
        <v>3</v>
      </c>
      <c r="AP5" s="80">
        <f t="shared" si="1"/>
        <v>3</v>
      </c>
      <c r="AQ5" s="78">
        <f t="shared" si="1"/>
        <v>3</v>
      </c>
      <c r="AR5" s="79">
        <f t="shared" si="1"/>
        <v>3</v>
      </c>
      <c r="AS5" s="80">
        <f t="shared" si="1"/>
        <v>3</v>
      </c>
    </row>
    <row r="6" spans="2:45" x14ac:dyDescent="0.2">
      <c r="B6" s="71" t="s">
        <v>141</v>
      </c>
      <c r="C6" s="72">
        <v>2.4</v>
      </c>
      <c r="D6" s="72">
        <v>0.45</v>
      </c>
      <c r="E6" s="72">
        <v>-0.45</v>
      </c>
      <c r="F6" s="73">
        <f t="shared" ref="F6:F69" si="2">IF(D6="","",C6+D6)</f>
        <v>2.85</v>
      </c>
      <c r="G6" s="74">
        <f t="shared" ref="G6:G69" si="3">IF(E6="","",C6+E6)</f>
        <v>1.95</v>
      </c>
      <c r="H6" s="62"/>
      <c r="I6" s="103">
        <v>2.3943600000000007</v>
      </c>
      <c r="J6" s="104">
        <v>5.8170319944529987E-2</v>
      </c>
      <c r="K6" s="111" t="str">
        <f t="shared" ref="K6:K69" si="4">IFERROR(IF(F6="","LSL",(IF(G6="","USL","CSL"))),"")</f>
        <v>CSL</v>
      </c>
      <c r="L6" s="103">
        <f t="shared" si="0"/>
        <v>2.5463157180714222</v>
      </c>
      <c r="M6" s="107">
        <v>2.5463157180714222</v>
      </c>
      <c r="N6" s="108" t="str">
        <f>IF(ROUND(M6,4)=ROUND(L6,4),"True","False")</f>
        <v>True</v>
      </c>
      <c r="O6" s="109">
        <f>PSA!Q2</f>
        <v>2.425635254365377</v>
      </c>
      <c r="P6" s="109">
        <f>PSA!Q3</f>
        <v>0.14574591475248996</v>
      </c>
      <c r="Q6" s="109">
        <f>PSA!Q4</f>
        <v>0.16217603446370091</v>
      </c>
      <c r="R6" s="109">
        <f>PSA!R2</f>
        <v>1.2947064233875165</v>
      </c>
      <c r="S6" s="109">
        <f>PSA!R3</f>
        <v>1.6735140986801185</v>
      </c>
      <c r="T6" s="110">
        <f>PSA!R4</f>
        <v>2.0425510185987403</v>
      </c>
      <c r="U6" s="109">
        <f>PSA!S2</f>
        <v>0.2325813450217222</v>
      </c>
      <c r="V6" s="109">
        <f>PSA!S3</f>
        <v>0.33867777228507212</v>
      </c>
      <c r="W6" s="109">
        <f>PSA!S4</f>
        <v>0.25905922135371684</v>
      </c>
      <c r="X6" s="109">
        <f>PSA!T2</f>
        <v>2.0718708601647382</v>
      </c>
      <c r="Y6" s="109">
        <f>PSA!T3</f>
        <v>0.86086909194843997</v>
      </c>
      <c r="Z6" s="110">
        <f>PSA!T4</f>
        <v>1.594370329893199</v>
      </c>
      <c r="AA6" s="76">
        <f>PSA!U2</f>
        <v>6.9234969697549303E-2</v>
      </c>
      <c r="AB6" s="76">
        <f>PSA!U3</f>
        <v>1.2049178993751166</v>
      </c>
      <c r="AC6" s="76">
        <f>PSA!U4</f>
        <v>0.87540015811317695</v>
      </c>
      <c r="AD6" s="76">
        <f>PSA!V2</f>
        <v>0.90835562859607599</v>
      </c>
      <c r="AE6" s="76">
        <f>PSA!V3</f>
        <v>0.58345573313727173</v>
      </c>
      <c r="AF6" s="77">
        <f>PSA!V4</f>
        <v>0.76001756932326547</v>
      </c>
      <c r="AH6" s="81">
        <v>3</v>
      </c>
      <c r="AI6" s="82">
        <v>3</v>
      </c>
      <c r="AJ6" s="83">
        <v>3</v>
      </c>
      <c r="AK6" s="81">
        <v>3</v>
      </c>
      <c r="AL6" s="82">
        <v>3</v>
      </c>
      <c r="AM6" s="83">
        <v>3</v>
      </c>
      <c r="AN6" s="81">
        <f t="shared" si="1"/>
        <v>3</v>
      </c>
      <c r="AO6" s="82">
        <f t="shared" si="1"/>
        <v>3</v>
      </c>
      <c r="AP6" s="83">
        <f t="shared" si="1"/>
        <v>3</v>
      </c>
      <c r="AQ6" s="81">
        <f t="shared" si="1"/>
        <v>3</v>
      </c>
      <c r="AR6" s="82">
        <f t="shared" si="1"/>
        <v>3</v>
      </c>
      <c r="AS6" s="83">
        <f t="shared" si="1"/>
        <v>3</v>
      </c>
    </row>
    <row r="7" spans="2:45" x14ac:dyDescent="0.2">
      <c r="B7" s="71" t="s">
        <v>142</v>
      </c>
      <c r="C7" s="72">
        <v>0.05</v>
      </c>
      <c r="D7" s="72">
        <v>0.35</v>
      </c>
      <c r="E7" s="72">
        <v>-0.35</v>
      </c>
      <c r="F7" s="73">
        <f t="shared" si="2"/>
        <v>0.39999999999999997</v>
      </c>
      <c r="G7" s="74">
        <f t="shared" si="3"/>
        <v>-0.3</v>
      </c>
      <c r="H7" s="62"/>
      <c r="I7" s="103">
        <v>3.1300000000000001E-2</v>
      </c>
      <c r="J7" s="104">
        <v>5.0401348378464501E-2</v>
      </c>
      <c r="K7" s="111" t="str">
        <f t="shared" si="4"/>
        <v>CSL</v>
      </c>
      <c r="L7" s="103">
        <f t="shared" si="0"/>
        <v>2.1910789470172052</v>
      </c>
      <c r="M7" s="107">
        <v>2.1910789470172052</v>
      </c>
      <c r="N7" s="108" t="str">
        <f>IF(ROUND(M7,4)=ROUND(L7,4),"True","False")</f>
        <v>True</v>
      </c>
      <c r="O7" s="109">
        <f>RSA!Q2</f>
        <v>2.4766139830788529</v>
      </c>
      <c r="P7" s="109">
        <f>RSA!Q3</f>
        <v>2.1213161202292339</v>
      </c>
      <c r="Q7" s="109">
        <f>RSA!Q4</f>
        <v>1.7251815176121486</v>
      </c>
      <c r="R7" s="109">
        <f>RSA!R2</f>
        <v>1.4413190440020449</v>
      </c>
      <c r="S7" s="109">
        <f>RSA!R3</f>
        <v>5.0858832064295936E-2</v>
      </c>
      <c r="T7" s="110">
        <f>RSA!R4</f>
        <v>0.32254446000717579</v>
      </c>
      <c r="U7" s="109">
        <f>RSA!S2</f>
        <v>0.60086180188456506</v>
      </c>
      <c r="V7" s="109">
        <f>RSA!S3</f>
        <v>0.8969020481132276</v>
      </c>
      <c r="W7" s="109">
        <f>RSA!S4</f>
        <v>0.54405003971251054</v>
      </c>
      <c r="X7" s="109">
        <f>RSA!T2</f>
        <v>1.1213504994257117</v>
      </c>
      <c r="Y7" s="109">
        <f>RSA!T3</f>
        <v>0.66057655734116671</v>
      </c>
      <c r="Z7" s="110">
        <f>RSA!T4</f>
        <v>0.76807536021734757</v>
      </c>
      <c r="AA7" s="76">
        <f>RSA!U2</f>
        <v>0.31629428252444025</v>
      </c>
      <c r="AB7" s="76">
        <f>RSA!U3</f>
        <v>1.6267055293376433</v>
      </c>
      <c r="AC7" s="76">
        <f>RSA!U4</f>
        <v>1.2790732153603983</v>
      </c>
      <c r="AD7" s="76">
        <f>RSA!V2</f>
        <v>1.8676968720390272</v>
      </c>
      <c r="AE7" s="76">
        <f>RSA!V3</f>
        <v>0.28460000573113164</v>
      </c>
      <c r="AF7" s="77">
        <f>RSA!V4</f>
        <v>0.83037526844603404</v>
      </c>
      <c r="AH7" s="81">
        <v>3</v>
      </c>
      <c r="AI7" s="82">
        <v>3</v>
      </c>
      <c r="AJ7" s="83">
        <v>3</v>
      </c>
      <c r="AK7" s="81">
        <v>3</v>
      </c>
      <c r="AL7" s="82">
        <v>3</v>
      </c>
      <c r="AM7" s="83">
        <v>3</v>
      </c>
      <c r="AN7" s="81">
        <f t="shared" si="1"/>
        <v>3</v>
      </c>
      <c r="AO7" s="82">
        <f t="shared" si="1"/>
        <v>3</v>
      </c>
      <c r="AP7" s="83">
        <f t="shared" si="1"/>
        <v>3</v>
      </c>
      <c r="AQ7" s="81">
        <f t="shared" si="1"/>
        <v>3</v>
      </c>
      <c r="AR7" s="82">
        <f t="shared" si="1"/>
        <v>3</v>
      </c>
      <c r="AS7" s="83">
        <f t="shared" si="1"/>
        <v>3</v>
      </c>
    </row>
    <row r="8" spans="2:45" x14ac:dyDescent="0.2">
      <c r="B8" s="71" t="s">
        <v>33</v>
      </c>
      <c r="C8" s="72">
        <v>0</v>
      </c>
      <c r="D8" s="72">
        <v>0.3</v>
      </c>
      <c r="E8" s="72">
        <v>-0.3</v>
      </c>
      <c r="F8" s="73">
        <f t="shared" si="2"/>
        <v>0.3</v>
      </c>
      <c r="G8" s="74">
        <f t="shared" si="3"/>
        <v>-0.3</v>
      </c>
      <c r="H8" s="62"/>
      <c r="I8" s="103">
        <v>8.0841666666666659E-2</v>
      </c>
      <c r="J8" s="104">
        <v>4.0778254186425812E-2</v>
      </c>
      <c r="K8" s="111" t="str">
        <f t="shared" si="4"/>
        <v>CSL</v>
      </c>
      <c r="L8" s="103">
        <f t="shared" si="0"/>
        <v>1.7914640838669216</v>
      </c>
      <c r="M8" s="107">
        <v>1.7914640838669216</v>
      </c>
      <c r="N8" s="108" t="str">
        <f>IF(ROUND(M8,4)=ROUND(L8,4),"True","False")</f>
        <v>True</v>
      </c>
      <c r="O8" s="109">
        <f>'LB Twist'!Q2</f>
        <v>0.89583709582033777</v>
      </c>
      <c r="P8" s="109">
        <f>'LB Twist'!Q3</f>
        <v>0.73206774388390861</v>
      </c>
      <c r="Q8" s="109">
        <f>'LB Twist'!Q4</f>
        <v>1.0099005235867826</v>
      </c>
      <c r="R8" s="109">
        <f>'LB Twist'!R2</f>
        <v>0.28823389941454497</v>
      </c>
      <c r="S8" s="109">
        <f>'LB Twist'!R3</f>
        <v>1.681111205612142</v>
      </c>
      <c r="T8" s="110">
        <f>'LB Twist'!R4</f>
        <v>1.740122562172657</v>
      </c>
      <c r="U8" s="109">
        <f>'LB Twist'!S2</f>
        <v>1.9814625307007054</v>
      </c>
      <c r="V8" s="109">
        <f>'LB Twist'!S3</f>
        <v>0.79823551169122464</v>
      </c>
      <c r="W8" s="109">
        <f>'LB Twist'!S4</f>
        <v>0.11109106100344426</v>
      </c>
      <c r="X8" s="109">
        <f>'LB Twist'!T2</f>
        <v>3.326004208987535</v>
      </c>
      <c r="Y8" s="109">
        <f>'LB Twist'!T3</f>
        <v>1.7473559852817651</v>
      </c>
      <c r="Z8" s="110">
        <f>'LB Twist'!T4</f>
        <v>0.70317842698479927</v>
      </c>
      <c r="AA8" s="76">
        <f>'LB Twist'!U2</f>
        <v>0.12847149856420811</v>
      </c>
      <c r="AB8" s="76">
        <f>'LB Twist'!U3</f>
        <v>0.32912985260889288</v>
      </c>
      <c r="AC8" s="76">
        <f>'LB Twist'!U4</f>
        <v>0.37548303178358389</v>
      </c>
      <c r="AD8" s="76">
        <f>'LB Twist'!V2</f>
        <v>1.4197829036595178</v>
      </c>
      <c r="AE8" s="76">
        <f>'LB Twist'!V3</f>
        <v>1.5734879866287079</v>
      </c>
      <c r="AF8" s="77">
        <f>'LB Twist'!V4</f>
        <v>2.7566970630939598</v>
      </c>
      <c r="AH8" s="81">
        <v>3</v>
      </c>
      <c r="AI8" s="82">
        <v>3</v>
      </c>
      <c r="AJ8" s="83">
        <v>3</v>
      </c>
      <c r="AK8" s="81">
        <v>3</v>
      </c>
      <c r="AL8" s="82">
        <v>3</v>
      </c>
      <c r="AM8" s="83">
        <v>3</v>
      </c>
      <c r="AN8" s="81">
        <f t="shared" si="1"/>
        <v>3</v>
      </c>
      <c r="AO8" s="82">
        <f t="shared" si="1"/>
        <v>3</v>
      </c>
      <c r="AP8" s="83">
        <f t="shared" si="1"/>
        <v>3</v>
      </c>
      <c r="AQ8" s="81">
        <f t="shared" si="1"/>
        <v>3</v>
      </c>
      <c r="AR8" s="82">
        <f t="shared" si="1"/>
        <v>3</v>
      </c>
      <c r="AS8" s="83">
        <f t="shared" si="1"/>
        <v>3</v>
      </c>
    </row>
    <row r="9" spans="2:45" x14ac:dyDescent="0.2">
      <c r="B9" s="71" t="s">
        <v>143</v>
      </c>
      <c r="C9" s="72">
        <v>0.32</v>
      </c>
      <c r="D9" s="72">
        <v>3.5000000000000003E-2</v>
      </c>
      <c r="E9" s="72">
        <v>-3.5000000000000003E-2</v>
      </c>
      <c r="F9" s="73">
        <f t="shared" si="2"/>
        <v>0.35499999999999998</v>
      </c>
      <c r="G9" s="74">
        <f t="shared" si="3"/>
        <v>0.28500000000000003</v>
      </c>
      <c r="H9" s="62"/>
      <c r="I9" s="103">
        <v>0.3244333333333333</v>
      </c>
      <c r="J9" s="104">
        <v>1.5115976767089479E-3</v>
      </c>
      <c r="K9" s="111" t="str">
        <f t="shared" si="4"/>
        <v>CSL</v>
      </c>
      <c r="L9" s="103">
        <f t="shared" si="0"/>
        <v>6.7404766796626427</v>
      </c>
      <c r="M9" s="107">
        <v>6.7404766796626427</v>
      </c>
      <c r="N9" s="108" t="str">
        <f t="shared" ref="N9:N71" si="5">IF(ROUND(M9,4)=ROUND(L9,4),"True","False")</f>
        <v>True</v>
      </c>
      <c r="O9" s="109">
        <f>'Tip tab Height '!Q2</f>
        <v>4.2088585906004718</v>
      </c>
      <c r="P9" s="109">
        <f>'Tip tab Height '!Q3</f>
        <v>0.61430043512894383</v>
      </c>
      <c r="Q9" s="109">
        <f>'Tip tab Height '!Q4</f>
        <v>0.79501368771531578</v>
      </c>
      <c r="R9" s="109">
        <f>'Tip tab Height '!R2</f>
        <v>0.74753240777676577</v>
      </c>
      <c r="S9" s="109">
        <f>'Tip tab Height '!R3</f>
        <v>1.0315733562538318</v>
      </c>
      <c r="T9" s="110">
        <f>'Tip tab Height '!R4</f>
        <v>1.4619054368929705</v>
      </c>
      <c r="U9" s="109">
        <f>'Tip tab Height '!S2</f>
        <v>0.45571306870403366</v>
      </c>
      <c r="V9" s="109">
        <f>'Tip tab Height '!S3</f>
        <v>1.0668818027957698</v>
      </c>
      <c r="W9" s="109">
        <f>'Tip tab Height '!S4</f>
        <v>1.7776495244844426</v>
      </c>
      <c r="X9" s="109">
        <f>'Tip tab Height '!T2</f>
        <v>1.2391619297447776</v>
      </c>
      <c r="Y9" s="109">
        <f>'Tip tab Height '!T3</f>
        <v>0.30701827034855933</v>
      </c>
      <c r="Z9" s="110">
        <f>'Tip tab Height '!T4</f>
        <v>0.67294128016755128</v>
      </c>
      <c r="AA9" s="76">
        <f>'Tip tab Height '!U2</f>
        <v>6.0918164642966385E-2</v>
      </c>
      <c r="AB9" s="76">
        <f>'Tip tab Height '!U3</f>
        <v>1.3283206660448859</v>
      </c>
      <c r="AC9" s="76">
        <f>'Tip tab Height '!U4</f>
        <v>1.2191683426534869</v>
      </c>
      <c r="AD9" s="76">
        <f>'Tip tab Height '!V2</f>
        <v>0.78985463497407926</v>
      </c>
      <c r="AE9" s="76">
        <f>'Tip tab Height '!V3</f>
        <v>0.47415630605371412</v>
      </c>
      <c r="AF9" s="77">
        <f>'Tip tab Height '!V4</f>
        <v>1.3081142266801964</v>
      </c>
      <c r="AH9" s="81">
        <v>3</v>
      </c>
      <c r="AI9" s="82">
        <v>3</v>
      </c>
      <c r="AJ9" s="83">
        <v>3</v>
      </c>
      <c r="AK9" s="81">
        <v>3</v>
      </c>
      <c r="AL9" s="82">
        <v>3</v>
      </c>
      <c r="AM9" s="83">
        <v>3</v>
      </c>
      <c r="AN9" s="81">
        <f t="shared" si="1"/>
        <v>3</v>
      </c>
      <c r="AO9" s="82">
        <f t="shared" si="1"/>
        <v>3</v>
      </c>
      <c r="AP9" s="83">
        <f t="shared" si="1"/>
        <v>3</v>
      </c>
      <c r="AQ9" s="81">
        <f t="shared" si="1"/>
        <v>3</v>
      </c>
      <c r="AR9" s="82">
        <f t="shared" si="1"/>
        <v>3</v>
      </c>
      <c r="AS9" s="83">
        <f t="shared" si="1"/>
        <v>3</v>
      </c>
    </row>
    <row r="10" spans="2:45" ht="12.75" customHeight="1" x14ac:dyDescent="0.2">
      <c r="B10" s="71" t="s">
        <v>144</v>
      </c>
      <c r="C10" s="72">
        <v>28.408999999999999</v>
      </c>
      <c r="D10" s="72">
        <v>7.4999999999999997E-2</v>
      </c>
      <c r="E10" s="72">
        <v>-7.4999999999999997E-2</v>
      </c>
      <c r="F10" s="73">
        <f t="shared" si="2"/>
        <v>28.483999999999998</v>
      </c>
      <c r="G10" s="74">
        <f t="shared" si="3"/>
        <v>28.334</v>
      </c>
      <c r="H10" s="84"/>
      <c r="I10" s="103">
        <v>28.416414285714289</v>
      </c>
      <c r="J10" s="104">
        <v>5.256862483897104E-3</v>
      </c>
      <c r="K10" s="111" t="str">
        <f t="shared" si="4"/>
        <v>CSL</v>
      </c>
      <c r="L10" s="103">
        <f t="shared" si="0"/>
        <v>4.2855546435881706</v>
      </c>
      <c r="M10" s="107">
        <v>4.2855546435881706</v>
      </c>
      <c r="N10" s="108" t="str">
        <f t="shared" si="5"/>
        <v>True</v>
      </c>
      <c r="O10" s="109">
        <f>'Tail Hole X'!Q2</f>
        <v>2.3033769082665811</v>
      </c>
      <c r="P10" s="109">
        <f>'Tail Hole X'!Q3</f>
        <v>1.2676900549462131</v>
      </c>
      <c r="Q10" s="109">
        <f>'Tail Hole X'!Q4</f>
        <v>0.71753562599320153</v>
      </c>
      <c r="R10" s="109">
        <f>'Tail Hole X'!R2</f>
        <v>6.1343700148952615E-2</v>
      </c>
      <c r="S10" s="109">
        <f>'Tail Hole X'!R3</f>
        <v>0.89575950663818493</v>
      </c>
      <c r="T10" s="110">
        <f>'Tail Hole X'!R4</f>
        <v>1.0558442574080826</v>
      </c>
      <c r="U10" s="109">
        <f>'Tail Hole X'!S2</f>
        <v>0.62681710359966591</v>
      </c>
      <c r="V10" s="109">
        <f>'Tail Hole X'!S3</f>
        <v>2.6707685344639969</v>
      </c>
      <c r="W10" s="109">
        <f>'Tail Hole X'!S4</f>
        <v>1.5120551556914066</v>
      </c>
      <c r="X10" s="109">
        <f>'Tail Hole X'!T2</f>
        <v>0.18949302669906115</v>
      </c>
      <c r="Y10" s="109">
        <f>'Tail Hole X'!T3</f>
        <v>3.3211334506827317</v>
      </c>
      <c r="Z10" s="110">
        <f>'Tail Hole X'!T4</f>
        <v>3.2438853512619077</v>
      </c>
      <c r="AA10" s="76">
        <f>'Tail Hole X'!U2</f>
        <v>3.4786868458612266</v>
      </c>
      <c r="AB10" s="76">
        <f>'Tail Hole X'!U3</f>
        <v>0.16692655432693845</v>
      </c>
      <c r="AC10" s="76">
        <f>'Tail Hole X'!U4</f>
        <v>1.7250067063236174E-2</v>
      </c>
      <c r="AD10" s="76">
        <f>'Tail Hole X'!V2</f>
        <v>2.7540632705870274E-2</v>
      </c>
      <c r="AE10" s="76">
        <f>'Tail Hole X'!V3</f>
        <v>1.6833732417995466</v>
      </c>
      <c r="AF10" s="77">
        <f>'Tail Hole X'!V4</f>
        <v>1.4394024498076192</v>
      </c>
      <c r="AH10" s="81">
        <v>3</v>
      </c>
      <c r="AI10" s="82">
        <v>3</v>
      </c>
      <c r="AJ10" s="83">
        <v>3</v>
      </c>
      <c r="AK10" s="81">
        <v>3</v>
      </c>
      <c r="AL10" s="82">
        <v>3</v>
      </c>
      <c r="AM10" s="83">
        <v>3</v>
      </c>
      <c r="AN10" s="81">
        <f t="shared" si="1"/>
        <v>3</v>
      </c>
      <c r="AO10" s="82">
        <f t="shared" si="1"/>
        <v>3</v>
      </c>
      <c r="AP10" s="83">
        <f t="shared" si="1"/>
        <v>3</v>
      </c>
      <c r="AQ10" s="81">
        <f t="shared" si="1"/>
        <v>3</v>
      </c>
      <c r="AR10" s="82">
        <f t="shared" si="1"/>
        <v>3</v>
      </c>
      <c r="AS10" s="83">
        <f t="shared" si="1"/>
        <v>3</v>
      </c>
    </row>
    <row r="11" spans="2:45" ht="12.75" customHeight="1" x14ac:dyDescent="0.2">
      <c r="B11" s="71" t="s">
        <v>145</v>
      </c>
      <c r="C11" s="72">
        <v>7.1790000000000003</v>
      </c>
      <c r="D11" s="72">
        <v>0.25</v>
      </c>
      <c r="E11" s="72">
        <v>-0.25</v>
      </c>
      <c r="F11" s="73">
        <f t="shared" si="2"/>
        <v>7.4290000000000003</v>
      </c>
      <c r="G11" s="74">
        <f t="shared" si="3"/>
        <v>6.9290000000000003</v>
      </c>
      <c r="H11" s="84"/>
      <c r="I11" s="103">
        <v>7.0974928571428588</v>
      </c>
      <c r="J11" s="104">
        <v>1.0550686429184782E-2</v>
      </c>
      <c r="K11" s="111" t="str">
        <f t="shared" si="4"/>
        <v>CSL</v>
      </c>
      <c r="L11" s="103">
        <f t="shared" si="0"/>
        <v>5.3232826215863405</v>
      </c>
      <c r="M11" s="107">
        <v>5.3232826215863405</v>
      </c>
      <c r="N11" s="108" t="str">
        <f t="shared" si="5"/>
        <v>True</v>
      </c>
      <c r="O11" s="109">
        <f>'Tail Hole Y'!Q2</f>
        <v>2.1306468591300578</v>
      </c>
      <c r="P11" s="109">
        <f>'Tail Hole Y'!Q3</f>
        <v>1.8585605661851385</v>
      </c>
      <c r="Q11" s="109">
        <f>'Tail Hole Y'!Q4</f>
        <v>0.94603678393613666</v>
      </c>
      <c r="R11" s="109">
        <f>'Tail Hole Y'!R2</f>
        <v>0.83652315994864079</v>
      </c>
      <c r="S11" s="109">
        <f>'Tail Hole Y'!R3</f>
        <v>0.47392169430946784</v>
      </c>
      <c r="T11" s="110">
        <f>'Tail Hole Y'!R4</f>
        <v>0.8994654712004756</v>
      </c>
      <c r="U11" s="109">
        <f>'Tail Hole Y'!S2</f>
        <v>0.78266055733849726</v>
      </c>
      <c r="V11" s="109">
        <f>'Tail Hole Y'!S3</f>
        <v>1.3570128196481859</v>
      </c>
      <c r="W11" s="109">
        <f>'Tail Hole Y'!S4</f>
        <v>1.0746500917937967</v>
      </c>
      <c r="X11" s="109">
        <f>'Tail Hole Y'!T2</f>
        <v>0.91212717961612255</v>
      </c>
      <c r="Y11" s="109">
        <f>'Tail Hole Y'!T3</f>
        <v>2.7079078048264389</v>
      </c>
      <c r="Z11" s="110">
        <f>'Tail Hole Y'!T4</f>
        <v>2.0331329368735807</v>
      </c>
      <c r="AA11" s="76">
        <f>'Tail Hole Y'!U2</f>
        <v>3.201610635644951</v>
      </c>
      <c r="AB11" s="76">
        <f>'Tail Hole Y'!U3</f>
        <v>0.46431096146519774</v>
      </c>
      <c r="AC11" s="76">
        <f>'Tail Hole Y'!U4</f>
        <v>0.29222931122399898</v>
      </c>
      <c r="AD11" s="76">
        <f>'Tail Hole Y'!V2</f>
        <v>1.2391611845824866</v>
      </c>
      <c r="AE11" s="76">
        <f>'Tail Hole Y'!V3</f>
        <v>0.25924716377342732</v>
      </c>
      <c r="AF11" s="77">
        <f>'Tail Hole Y'!V4</f>
        <v>0.59512082994149473</v>
      </c>
      <c r="AH11" s="81">
        <v>3</v>
      </c>
      <c r="AI11" s="82">
        <v>3</v>
      </c>
      <c r="AJ11" s="83">
        <v>3</v>
      </c>
      <c r="AK11" s="81">
        <v>3</v>
      </c>
      <c r="AL11" s="82">
        <v>3</v>
      </c>
      <c r="AM11" s="83">
        <v>3</v>
      </c>
      <c r="AN11" s="81">
        <f t="shared" si="1"/>
        <v>3</v>
      </c>
      <c r="AO11" s="82">
        <f t="shared" si="1"/>
        <v>3</v>
      </c>
      <c r="AP11" s="83">
        <f t="shared" si="1"/>
        <v>3</v>
      </c>
      <c r="AQ11" s="81">
        <f t="shared" si="1"/>
        <v>3</v>
      </c>
      <c r="AR11" s="82">
        <f t="shared" si="1"/>
        <v>3</v>
      </c>
      <c r="AS11" s="83">
        <f t="shared" si="1"/>
        <v>3</v>
      </c>
    </row>
    <row r="12" spans="2:45" ht="12.75" customHeight="1" x14ac:dyDescent="0.2">
      <c r="B12" s="71" t="s">
        <v>45</v>
      </c>
      <c r="C12" s="72">
        <v>1.9850000000000001</v>
      </c>
      <c r="D12" s="72">
        <v>8.9999999999999993E-3</v>
      </c>
      <c r="E12" s="72">
        <v>-8.9999999999999993E-3</v>
      </c>
      <c r="F12" s="73">
        <f t="shared" si="2"/>
        <v>1.994</v>
      </c>
      <c r="G12" s="74">
        <f t="shared" si="3"/>
        <v>1.9760000000000002</v>
      </c>
      <c r="H12" s="84"/>
      <c r="I12" s="103">
        <v>1.98255</v>
      </c>
      <c r="J12" s="104">
        <v>1.3718060547511094E-3</v>
      </c>
      <c r="K12" s="111" t="str">
        <f t="shared" si="4"/>
        <v>CSL</v>
      </c>
      <c r="L12" s="103">
        <f t="shared" si="0"/>
        <v>1.5915758104227105</v>
      </c>
      <c r="M12" s="107">
        <v>1.5915758104227105</v>
      </c>
      <c r="N12" s="108" t="str">
        <f t="shared" si="5"/>
        <v>True</v>
      </c>
      <c r="O12" s="109">
        <f>'Circle Pad X-1'!Q2</f>
        <v>0.47189899759012621</v>
      </c>
      <c r="P12" s="109">
        <f>'Circle Pad X-1'!Q3</f>
        <v>0.39001945874223859</v>
      </c>
      <c r="Q12" s="109">
        <f>'Circle Pad X-1'!Q4</f>
        <v>0.82878585544399475</v>
      </c>
      <c r="R12" s="109">
        <f>'Circle Pad X-1'!R2</f>
        <v>0.29095851773676218</v>
      </c>
      <c r="S12" s="109">
        <f>'Circle Pad X-1'!R3</f>
        <v>5.2963519435922625E-2</v>
      </c>
      <c r="T12" s="110">
        <f>'Circle Pad X-1'!R4</f>
        <v>0.42950865033908647</v>
      </c>
      <c r="U12" s="109">
        <f>'Circle Pad X-1'!S2</f>
        <v>2.3568961804633823</v>
      </c>
      <c r="V12" s="109">
        <f>'Circle Pad X-1'!S3</f>
        <v>0.11972049900789626</v>
      </c>
      <c r="W12" s="109">
        <f>'Circle Pad X-1'!S4</f>
        <v>2.1511493010418166</v>
      </c>
      <c r="X12" s="109">
        <f>'Circle Pad X-1'!T2</f>
        <v>5.1789305047898228E-2</v>
      </c>
      <c r="Y12" s="109">
        <f>'Circle Pad X-1'!T3</f>
        <v>0.69613886298377115</v>
      </c>
      <c r="Z12" s="110">
        <f>'Circle Pad X-1'!T4</f>
        <v>0.21561830569325921</v>
      </c>
      <c r="AA12" s="76">
        <f>'Circle Pad X-1'!U2</f>
        <v>4.5577546541716897E-2</v>
      </c>
      <c r="AB12" s="76">
        <f>'Circle Pad X-1'!U3</f>
        <v>3.2326209223190253E-2</v>
      </c>
      <c r="AC12" s="76">
        <f>'Circle Pad X-1'!U4</f>
        <v>5.8672365502312106E-2</v>
      </c>
      <c r="AD12" s="76">
        <f>'Circle Pad X-1'!V2</f>
        <v>0.21650125056193512</v>
      </c>
      <c r="AE12" s="76">
        <f>'Circle Pad X-1'!V3</f>
        <v>0.56750166327654061</v>
      </c>
      <c r="AF12" s="77">
        <f>'Circle Pad X-1'!V4</f>
        <v>0.27937505030530146</v>
      </c>
      <c r="AH12" s="81">
        <v>3</v>
      </c>
      <c r="AI12" s="82">
        <v>3</v>
      </c>
      <c r="AJ12" s="83">
        <v>3</v>
      </c>
      <c r="AK12" s="81">
        <v>3</v>
      </c>
      <c r="AL12" s="82">
        <v>3</v>
      </c>
      <c r="AM12" s="83">
        <v>3</v>
      </c>
      <c r="AN12" s="81">
        <f t="shared" si="1"/>
        <v>3</v>
      </c>
      <c r="AO12" s="82">
        <f t="shared" si="1"/>
        <v>3</v>
      </c>
      <c r="AP12" s="83">
        <f t="shared" si="1"/>
        <v>3</v>
      </c>
      <c r="AQ12" s="81">
        <f t="shared" si="1"/>
        <v>3</v>
      </c>
      <c r="AR12" s="82">
        <f t="shared" si="1"/>
        <v>3</v>
      </c>
      <c r="AS12" s="83">
        <f t="shared" si="1"/>
        <v>3</v>
      </c>
    </row>
    <row r="13" spans="2:45" ht="12.75" customHeight="1" x14ac:dyDescent="0.2">
      <c r="B13" s="71" t="s">
        <v>146</v>
      </c>
      <c r="C13" s="72">
        <v>1.9850000000000001</v>
      </c>
      <c r="D13" s="72">
        <v>8.9999999999999993E-3</v>
      </c>
      <c r="E13" s="72">
        <v>-8.9999999999999993E-3</v>
      </c>
      <c r="F13" s="73">
        <f t="shared" si="2"/>
        <v>1.994</v>
      </c>
      <c r="G13" s="74">
        <f t="shared" si="3"/>
        <v>1.9760000000000002</v>
      </c>
      <c r="H13" s="84"/>
      <c r="I13" s="103">
        <v>1.9834678571428572</v>
      </c>
      <c r="J13" s="104">
        <v>1.4308903137372419E-3</v>
      </c>
      <c r="K13" s="111" t="str">
        <f t="shared" si="4"/>
        <v>CSL</v>
      </c>
      <c r="L13" s="103">
        <f t="shared" si="0"/>
        <v>1.7396761235905531</v>
      </c>
      <c r="M13" s="107">
        <v>1.7396761235905531</v>
      </c>
      <c r="N13" s="108" t="str">
        <f t="shared" si="5"/>
        <v>True</v>
      </c>
      <c r="O13" s="109">
        <f>'Circle Pad X-2'!Q2</f>
        <v>0.38378551628125696</v>
      </c>
      <c r="P13" s="109">
        <f>'Circle Pad X-2'!Q3</f>
        <v>1.09809059411876</v>
      </c>
      <c r="Q13" s="109">
        <f>'Circle Pad X-2'!Q4</f>
        <v>1.258432451038124</v>
      </c>
      <c r="R13" s="109">
        <f>'Circle Pad X-2'!R2</f>
        <v>0.41997787464359304</v>
      </c>
      <c r="S13" s="109">
        <f>'Circle Pad X-2'!R3</f>
        <v>0.23354839224483626</v>
      </c>
      <c r="T13" s="110">
        <f>'Circle Pad X-2'!R4</f>
        <v>0.87997192948136571</v>
      </c>
      <c r="U13" s="109">
        <f>'Circle Pad X-2'!S2</f>
        <v>2.2610985600482194</v>
      </c>
      <c r="V13" s="109">
        <f>'Circle Pad X-2'!S3</f>
        <v>0.69949988843882416</v>
      </c>
      <c r="W13" s="109">
        <f>'Circle Pad X-2'!S4</f>
        <v>0.88779243891199555</v>
      </c>
      <c r="X13" s="109">
        <f>'Circle Pad X-2'!T2</f>
        <v>4.8627128262622277E-2</v>
      </c>
      <c r="Y13" s="109">
        <f>'Circle Pad X-2'!T3</f>
        <v>0.26103193166880184</v>
      </c>
      <c r="Z13" s="110">
        <f>'Circle Pad X-2'!T4</f>
        <v>8.5731293103930128E-2</v>
      </c>
      <c r="AA13" s="76">
        <f>'Circle Pad X-2'!U2</f>
        <v>0.34220391972668662</v>
      </c>
      <c r="AB13" s="76">
        <f>'Circle Pad X-2'!U3</f>
        <v>0.17795423295901744</v>
      </c>
      <c r="AC13" s="76">
        <f>'Circle Pad X-2'!U4</f>
        <v>0.23370604161223443</v>
      </c>
      <c r="AD13" s="76">
        <f>'Circle Pad X-2'!V2</f>
        <v>0.25018060552467025</v>
      </c>
      <c r="AE13" s="76">
        <f>'Circle Pad X-2'!V3</f>
        <v>8.7300356547348884E-2</v>
      </c>
      <c r="AF13" s="77">
        <f>'Circle Pad X-2'!V4</f>
        <v>0.33247026246349232</v>
      </c>
      <c r="AH13" s="81">
        <v>3</v>
      </c>
      <c r="AI13" s="82">
        <v>3</v>
      </c>
      <c r="AJ13" s="83">
        <v>3</v>
      </c>
      <c r="AK13" s="81">
        <v>3</v>
      </c>
      <c r="AL13" s="82">
        <v>3</v>
      </c>
      <c r="AM13" s="83">
        <v>3</v>
      </c>
      <c r="AN13" s="81">
        <f t="shared" si="1"/>
        <v>3</v>
      </c>
      <c r="AO13" s="82">
        <f t="shared" si="1"/>
        <v>3</v>
      </c>
      <c r="AP13" s="83">
        <f t="shared" si="1"/>
        <v>3</v>
      </c>
      <c r="AQ13" s="81">
        <f t="shared" si="1"/>
        <v>3</v>
      </c>
      <c r="AR13" s="82">
        <f t="shared" si="1"/>
        <v>3</v>
      </c>
      <c r="AS13" s="83">
        <f t="shared" si="1"/>
        <v>3</v>
      </c>
    </row>
    <row r="14" spans="2:45" ht="12.75" customHeight="1" x14ac:dyDescent="0.2">
      <c r="B14" s="71" t="s">
        <v>147</v>
      </c>
      <c r="C14" s="72">
        <v>0.51100000000000001</v>
      </c>
      <c r="D14" s="72">
        <v>1.2E-2</v>
      </c>
      <c r="E14" s="72">
        <v>-1.2E-2</v>
      </c>
      <c r="F14" s="73">
        <f t="shared" si="2"/>
        <v>0.52300000000000002</v>
      </c>
      <c r="G14" s="74">
        <f t="shared" si="3"/>
        <v>0.499</v>
      </c>
      <c r="H14" s="84"/>
      <c r="I14" s="103">
        <v>0.50862857142857143</v>
      </c>
      <c r="J14" s="104">
        <v>1.9785623555271083E-3</v>
      </c>
      <c r="K14" s="111" t="str">
        <f t="shared" si="4"/>
        <v>CSL</v>
      </c>
      <c r="L14" s="103">
        <f t="shared" si="0"/>
        <v>1.6221494362095865</v>
      </c>
      <c r="M14" s="107">
        <v>1.6221494362095865</v>
      </c>
      <c r="N14" s="108" t="str">
        <f t="shared" si="5"/>
        <v>True</v>
      </c>
      <c r="O14" s="109">
        <f>'Circle Pad Y-1'!Q2</f>
        <v>0.20357544232779157</v>
      </c>
      <c r="P14" s="109">
        <f>'Circle Pad Y-1'!Q3</f>
        <v>0.14158648920714242</v>
      </c>
      <c r="Q14" s="109">
        <f>'Circle Pad Y-1'!Q4</f>
        <v>0.33817016975986641</v>
      </c>
      <c r="R14" s="109">
        <f>'Circle Pad Y-1'!R2</f>
        <v>0.14967423808931826</v>
      </c>
      <c r="S14" s="109">
        <f>'Circle Pad Y-1'!R3</f>
        <v>0.89169202857056751</v>
      </c>
      <c r="T14" s="110">
        <f>'Circle Pad Y-1'!R4</f>
        <v>0.92148170508569105</v>
      </c>
      <c r="U14" s="109">
        <f>'Circle Pad Y-1'!S2</f>
        <v>0.58307000010421528</v>
      </c>
      <c r="V14" s="109">
        <f>'Circle Pad Y-1'!S3</f>
        <v>0.99016635700296829</v>
      </c>
      <c r="W14" s="109">
        <f>'Circle Pad Y-1'!S4</f>
        <v>1.0210344407486556</v>
      </c>
      <c r="X14" s="109">
        <f>'Circle Pad Y-1'!T2</f>
        <v>0.43647904763589285</v>
      </c>
      <c r="Y14" s="109">
        <f>'Circle Pad Y-1'!T3</f>
        <v>0.46500817894626717</v>
      </c>
      <c r="Z14" s="110">
        <f>'Circle Pad Y-1'!T4</f>
        <v>6.9175552008455612E-2</v>
      </c>
      <c r="AA14" s="76">
        <f>'Circle Pad Y-1'!U2</f>
        <v>0.35385640776415284</v>
      </c>
      <c r="AB14" s="76">
        <f>'Circle Pad Y-1'!U3</f>
        <v>0.423271685045851</v>
      </c>
      <c r="AC14" s="76">
        <f>'Circle Pad Y-1'!U4</f>
        <v>0.5122057788488551</v>
      </c>
      <c r="AD14" s="76">
        <f>'Circle Pad Y-1'!V2</f>
        <v>1.6271411759093683E-2</v>
      </c>
      <c r="AE14" s="76">
        <f>'Circle Pad Y-1'!V3</f>
        <v>0.85717571337369891</v>
      </c>
      <c r="AF14" s="77">
        <f>'Circle Pad Y-1'!V4</f>
        <v>0.78085564180945366</v>
      </c>
      <c r="AH14" s="81">
        <v>3</v>
      </c>
      <c r="AI14" s="82">
        <v>3</v>
      </c>
      <c r="AJ14" s="83">
        <v>3</v>
      </c>
      <c r="AK14" s="81">
        <v>3</v>
      </c>
      <c r="AL14" s="82">
        <v>3</v>
      </c>
      <c r="AM14" s="83">
        <v>3</v>
      </c>
      <c r="AN14" s="81">
        <f t="shared" si="1"/>
        <v>3</v>
      </c>
      <c r="AO14" s="82">
        <f t="shared" si="1"/>
        <v>3</v>
      </c>
      <c r="AP14" s="83">
        <f t="shared" si="1"/>
        <v>3</v>
      </c>
      <c r="AQ14" s="81">
        <f t="shared" si="1"/>
        <v>3</v>
      </c>
      <c r="AR14" s="82">
        <f t="shared" si="1"/>
        <v>3</v>
      </c>
      <c r="AS14" s="83">
        <f t="shared" si="1"/>
        <v>3</v>
      </c>
    </row>
    <row r="15" spans="2:45" ht="12.75" customHeight="1" x14ac:dyDescent="0.2">
      <c r="B15" s="71" t="s">
        <v>148</v>
      </c>
      <c r="C15" s="72">
        <v>0.51100000000000001</v>
      </c>
      <c r="D15" s="72">
        <v>1.2E-2</v>
      </c>
      <c r="E15" s="72">
        <v>-1.2E-2</v>
      </c>
      <c r="F15" s="73">
        <f t="shared" si="2"/>
        <v>0.52300000000000002</v>
      </c>
      <c r="G15" s="74">
        <f t="shared" si="3"/>
        <v>0.499</v>
      </c>
      <c r="H15" s="84"/>
      <c r="I15" s="103">
        <v>0.51280357142857158</v>
      </c>
      <c r="J15" s="104">
        <v>2.1958685353041219E-3</v>
      </c>
      <c r="K15" s="111" t="str">
        <f t="shared" si="4"/>
        <v>CSL</v>
      </c>
      <c r="L15" s="103">
        <f t="shared" si="0"/>
        <v>1.54782013092544</v>
      </c>
      <c r="M15" s="107">
        <v>1.54782013092544</v>
      </c>
      <c r="N15" s="108" t="str">
        <f t="shared" si="5"/>
        <v>True</v>
      </c>
      <c r="O15" s="109">
        <f>'Circle Pad Y-2'!Q2</f>
        <v>0.62082049641975179</v>
      </c>
      <c r="P15" s="109">
        <f>'Circle Pad Y-2'!Q3</f>
        <v>0.24077799902775557</v>
      </c>
      <c r="Q15" s="109">
        <f>'Circle Pad Y-2'!Q4</f>
        <v>0.18418159268235504</v>
      </c>
      <c r="R15" s="109">
        <f>'Circle Pad Y-2'!R2</f>
        <v>0.79648039823483752</v>
      </c>
      <c r="S15" s="109">
        <f>'Circle Pad Y-2'!R3</f>
        <v>1.3502228490167059</v>
      </c>
      <c r="T15" s="110">
        <f>'Circle Pad Y-2'!R4</f>
        <v>2.4971391102012959</v>
      </c>
      <c r="U15" s="109">
        <f>'Circle Pad Y-2'!S2</f>
        <v>0.96037890795098613</v>
      </c>
      <c r="V15" s="109">
        <f>'Circle Pad Y-2'!S3</f>
        <v>0.57221165689053766</v>
      </c>
      <c r="W15" s="109">
        <f>'Circle Pad Y-2'!S4</f>
        <v>2.2445148176549186</v>
      </c>
      <c r="X15" s="109">
        <f>'Circle Pad Y-2'!T2</f>
        <v>0.76771146982625593</v>
      </c>
      <c r="Y15" s="109">
        <f>'Circle Pad Y-2'!T3</f>
        <v>0.4243249404662896</v>
      </c>
      <c r="Z15" s="110">
        <f>'Circle Pad Y-2'!T4</f>
        <v>0.10560875429665094</v>
      </c>
      <c r="AA15" s="76">
        <f>'Circle Pad Y-2'!U2</f>
        <v>0.73697991940412011</v>
      </c>
      <c r="AB15" s="76">
        <f>'Circle Pad Y-2'!U3</f>
        <v>2.4622032677770059E-3</v>
      </c>
      <c r="AC15" s="76">
        <f>'Circle Pad Y-2'!U4</f>
        <v>0.46547240342886287</v>
      </c>
      <c r="AD15" s="76">
        <f>'Circle Pad Y-2'!V2</f>
        <v>0.52686973041731322</v>
      </c>
      <c r="AE15" s="76">
        <f>'Circle Pad Y-2'!V3</f>
        <v>0.92561411116320091</v>
      </c>
      <c r="AF15" s="77">
        <f>'Circle Pad Y-2'!V4</f>
        <v>1.2617529307721136</v>
      </c>
      <c r="AH15" s="81">
        <v>3</v>
      </c>
      <c r="AI15" s="82">
        <v>3</v>
      </c>
      <c r="AJ15" s="83">
        <v>3</v>
      </c>
      <c r="AK15" s="81">
        <v>3</v>
      </c>
      <c r="AL15" s="82">
        <v>3</v>
      </c>
      <c r="AM15" s="83">
        <v>3</v>
      </c>
      <c r="AN15" s="81">
        <f t="shared" si="1"/>
        <v>3</v>
      </c>
      <c r="AO15" s="82">
        <f t="shared" si="1"/>
        <v>3</v>
      </c>
      <c r="AP15" s="83">
        <f t="shared" si="1"/>
        <v>3</v>
      </c>
      <c r="AQ15" s="81">
        <f t="shared" si="1"/>
        <v>3</v>
      </c>
      <c r="AR15" s="82">
        <f t="shared" si="1"/>
        <v>3</v>
      </c>
      <c r="AS15" s="83">
        <f t="shared" si="1"/>
        <v>3</v>
      </c>
    </row>
    <row r="16" spans="2:45" ht="12.75" customHeight="1" x14ac:dyDescent="0.2">
      <c r="B16" s="71" t="s">
        <v>149</v>
      </c>
      <c r="C16" s="72">
        <v>0.25</v>
      </c>
      <c r="D16" s="72">
        <v>0.1</v>
      </c>
      <c r="E16" s="72">
        <v>-0.1</v>
      </c>
      <c r="F16" s="73">
        <f t="shared" si="2"/>
        <v>0.35</v>
      </c>
      <c r="G16" s="74">
        <f t="shared" si="3"/>
        <v>0.15</v>
      </c>
      <c r="H16" s="84"/>
      <c r="I16" s="103">
        <v>0.26235999999999998</v>
      </c>
      <c r="J16" s="104">
        <v>1.8748946637078028E-2</v>
      </c>
      <c r="K16" s="111" t="str">
        <f t="shared" si="4"/>
        <v>CSL</v>
      </c>
      <c r="L16" s="103">
        <f t="shared" si="0"/>
        <v>1.5581319792953527</v>
      </c>
      <c r="M16" s="107">
        <v>1.5581319792953527</v>
      </c>
      <c r="N16" s="108" t="str">
        <f t="shared" si="5"/>
        <v>True</v>
      </c>
      <c r="O16" s="109">
        <f>DCF!Q2</f>
        <v>3.5560106229543758</v>
      </c>
      <c r="P16" s="109">
        <f>DCF!Q3</f>
        <v>0.56299901481655401</v>
      </c>
      <c r="Q16" s="109">
        <f>DCF!Q4</f>
        <v>0.47010365182411545</v>
      </c>
      <c r="R16" s="109">
        <f>DCF!R2</f>
        <v>2.5133636969676548E-2</v>
      </c>
      <c r="S16" s="109">
        <f>DCF!R3</f>
        <v>0.5471788130576476</v>
      </c>
      <c r="T16" s="110">
        <f>DCF!R4</f>
        <v>0.69903261084294299</v>
      </c>
      <c r="U16" s="109">
        <f>DCF!S2</f>
        <v>6.1290886156614368</v>
      </c>
      <c r="V16" s="109">
        <f>DCF!S3</f>
        <v>2.6594391572783302</v>
      </c>
      <c r="W16" s="109">
        <f>DCF!S4</f>
        <v>2.7936218238169492</v>
      </c>
      <c r="X16" s="109">
        <f>DCF!T2</f>
        <v>7.7323979517295374E-2</v>
      </c>
      <c r="Y16" s="109">
        <f>DCF!T3</f>
        <v>1.3758920684013443</v>
      </c>
      <c r="Z16" s="110">
        <f>DCF!T4</f>
        <v>1.3206490104708939</v>
      </c>
      <c r="AA16" s="76">
        <f>DCF!U2</f>
        <v>0.96765416786588754</v>
      </c>
      <c r="AB16" s="76">
        <f>DCF!U3</f>
        <v>0.24461473583250079</v>
      </c>
      <c r="AC16" s="76">
        <f>DCF!U4</f>
        <v>0.52350348556186888</v>
      </c>
      <c r="AD16" s="76">
        <f>DCF!V2</f>
        <v>0.86430355287224159</v>
      </c>
      <c r="AE16" s="76">
        <f>DCF!V3</f>
        <v>0.2137755118137605</v>
      </c>
      <c r="AF16" s="77">
        <f>DCF!V4</f>
        <v>0.69325332753611646</v>
      </c>
      <c r="AH16" s="81">
        <v>3</v>
      </c>
      <c r="AI16" s="82">
        <v>3</v>
      </c>
      <c r="AJ16" s="83">
        <v>3</v>
      </c>
      <c r="AK16" s="81">
        <v>3</v>
      </c>
      <c r="AL16" s="82">
        <v>3</v>
      </c>
      <c r="AM16" s="83">
        <v>3</v>
      </c>
      <c r="AN16" s="81">
        <f t="shared" si="1"/>
        <v>3</v>
      </c>
      <c r="AO16" s="82">
        <f t="shared" si="1"/>
        <v>3</v>
      </c>
      <c r="AP16" s="83">
        <f t="shared" si="1"/>
        <v>3</v>
      </c>
      <c r="AQ16" s="81">
        <f t="shared" si="1"/>
        <v>3</v>
      </c>
      <c r="AR16" s="82">
        <f t="shared" si="1"/>
        <v>3</v>
      </c>
      <c r="AS16" s="83">
        <f t="shared" si="1"/>
        <v>3</v>
      </c>
    </row>
    <row r="17" spans="2:45" ht="12.75" customHeight="1" x14ac:dyDescent="0.2">
      <c r="B17" s="71" t="s">
        <v>150</v>
      </c>
      <c r="C17" s="72"/>
      <c r="D17" s="72"/>
      <c r="E17" s="72">
        <v>0.45</v>
      </c>
      <c r="F17" s="73" t="str">
        <f t="shared" si="2"/>
        <v/>
      </c>
      <c r="G17" s="74">
        <f t="shared" si="3"/>
        <v>0.45</v>
      </c>
      <c r="H17" s="84"/>
      <c r="I17" s="103">
        <v>0.66628999999999983</v>
      </c>
      <c r="J17" s="104">
        <v>7.6124824393156458E-3</v>
      </c>
      <c r="K17" s="111" t="str">
        <f t="shared" si="4"/>
        <v>LSL</v>
      </c>
      <c r="L17" s="103">
        <f t="shared" si="0"/>
        <v>9.4708483390797831</v>
      </c>
      <c r="M17" s="107">
        <v>9.4708483390797831</v>
      </c>
      <c r="N17" s="108" t="str">
        <f t="shared" si="5"/>
        <v>True</v>
      </c>
      <c r="O17" s="109">
        <f>'Cs PZT-L'!Q2</f>
        <v>0.8069947094218618</v>
      </c>
      <c r="P17" s="109">
        <f>'Cs PZT-L'!Q3</f>
        <v>0.49915058567568588</v>
      </c>
      <c r="Q17" s="109">
        <f>'Cs PZT-L'!Q4</f>
        <v>0.55706287253105824</v>
      </c>
      <c r="R17" s="109">
        <f>'Cs PZT-L'!R2</f>
        <v>1.9275756328908467</v>
      </c>
      <c r="S17" s="109">
        <f>'Cs PZT-L'!R3</f>
        <v>0.35572349595362501</v>
      </c>
      <c r="T17" s="110">
        <f>'Cs PZT-L'!R4</f>
        <v>0.4868501847741894</v>
      </c>
      <c r="U17" s="109">
        <f>'Cs PZT-L'!S2</f>
        <v>0.45827129338114081</v>
      </c>
      <c r="V17" s="109">
        <f>'Cs PZT-L'!S3</f>
        <v>0.14417721084054036</v>
      </c>
      <c r="W17" s="109">
        <f>'Cs PZT-L'!S4</f>
        <v>0.25662745411302346</v>
      </c>
      <c r="X17" s="109">
        <f>'Cs PZT-L'!T2</f>
        <v>0.6635787045786522</v>
      </c>
      <c r="Y17" s="109">
        <f>'Cs PZT-L'!T3</f>
        <v>0.68453763070839624</v>
      </c>
      <c r="Z17" s="110">
        <f>'Cs PZT-L'!T4</f>
        <v>0.780819447224957</v>
      </c>
      <c r="AA17" s="76">
        <f>'Cs PZT-L'!U2</f>
        <v>6.4092463513288969E-2</v>
      </c>
      <c r="AB17" s="76">
        <f>'Cs PZT-L'!U3</f>
        <v>0.7691854304107143</v>
      </c>
      <c r="AC17" s="76">
        <f>'Cs PZT-L'!U4</f>
        <v>0.64382407686045429</v>
      </c>
      <c r="AD17" s="76">
        <f>'Cs PZT-L'!V2</f>
        <v>0.91345399987351505</v>
      </c>
      <c r="AE17" s="76">
        <f>'Cs PZT-L'!V3</f>
        <v>1.1237212792226507</v>
      </c>
      <c r="AF17" s="77">
        <f>'Cs PZT-L'!V4</f>
        <v>1.1342656379669427</v>
      </c>
      <c r="AH17" s="81">
        <v>3</v>
      </c>
      <c r="AI17" s="82">
        <v>3</v>
      </c>
      <c r="AJ17" s="83">
        <v>3</v>
      </c>
      <c r="AK17" s="81">
        <v>3</v>
      </c>
      <c r="AL17" s="82">
        <v>3</v>
      </c>
      <c r="AM17" s="83">
        <v>3</v>
      </c>
      <c r="AN17" s="81">
        <f t="shared" si="1"/>
        <v>3</v>
      </c>
      <c r="AO17" s="82">
        <f t="shared" si="1"/>
        <v>3</v>
      </c>
      <c r="AP17" s="83">
        <f t="shared" si="1"/>
        <v>3</v>
      </c>
      <c r="AQ17" s="81">
        <f t="shared" si="1"/>
        <v>3</v>
      </c>
      <c r="AR17" s="82">
        <f t="shared" si="1"/>
        <v>3</v>
      </c>
      <c r="AS17" s="83">
        <f t="shared" si="1"/>
        <v>3</v>
      </c>
    </row>
    <row r="18" spans="2:45" ht="12.75" customHeight="1" x14ac:dyDescent="0.2">
      <c r="B18" s="71" t="s">
        <v>151</v>
      </c>
      <c r="C18" s="72"/>
      <c r="D18" s="72"/>
      <c r="E18" s="72">
        <v>0.45</v>
      </c>
      <c r="F18" s="73" t="str">
        <f t="shared" si="2"/>
        <v/>
      </c>
      <c r="G18" s="74">
        <f t="shared" si="3"/>
        <v>0.45</v>
      </c>
      <c r="H18" s="84"/>
      <c r="I18" s="103">
        <v>0.65524999999999989</v>
      </c>
      <c r="J18" s="104">
        <v>5.6234133564746708E-3</v>
      </c>
      <c r="K18" s="111" t="str">
        <f t="shared" si="4"/>
        <v>LSL</v>
      </c>
      <c r="L18" s="103">
        <f t="shared" si="0"/>
        <v>12.166394737440601</v>
      </c>
      <c r="M18" s="107">
        <v>12.166394737440601</v>
      </c>
      <c r="N18" s="108" t="str">
        <f t="shared" si="5"/>
        <v>True</v>
      </c>
      <c r="O18" s="109">
        <f>'Cs PZT-R'!Q2</f>
        <v>0.85914378290360482</v>
      </c>
      <c r="P18" s="109">
        <f>'Cs PZT-R'!Q3</f>
        <v>0.46540520106559397</v>
      </c>
      <c r="Q18" s="109">
        <f>'Cs PZT-R'!Q4</f>
        <v>0.44286457035856297</v>
      </c>
      <c r="R18" s="109">
        <f>'Cs PZT-R'!R2</f>
        <v>1.9140033131615011</v>
      </c>
      <c r="S18" s="109">
        <f>'Cs PZT-R'!R3</f>
        <v>0.90882749557373621</v>
      </c>
      <c r="T18" s="110">
        <f>'Cs PZT-R'!R4</f>
        <v>0.9634309174553044</v>
      </c>
      <c r="U18" s="109">
        <f>'Cs PZT-R'!S2</f>
        <v>0.46494346446822976</v>
      </c>
      <c r="V18" s="109">
        <f>'Cs PZT-R'!S3</f>
        <v>0.98628584690658538</v>
      </c>
      <c r="W18" s="109">
        <f>'Cs PZT-R'!S4</f>
        <v>0.99331848968382286</v>
      </c>
      <c r="X18" s="109">
        <f>'Cs PZT-R'!T2</f>
        <v>0.51617624303924381</v>
      </c>
      <c r="Y18" s="109">
        <f>'Cs PZT-R'!T3</f>
        <v>0.15732571458942449</v>
      </c>
      <c r="Z18" s="110">
        <f>'Cs PZT-R'!T4</f>
        <v>4.1504503653032314E-2</v>
      </c>
      <c r="AA18" s="76">
        <f>'Cs PZT-R'!U2</f>
        <v>0.14548429587466941</v>
      </c>
      <c r="AB18" s="76">
        <f>'Cs PZT-R'!U3</f>
        <v>1.4592043034323292</v>
      </c>
      <c r="AC18" s="76">
        <f>'Cs PZT-R'!U4</f>
        <v>1.5939096895084908</v>
      </c>
      <c r="AD18" s="76">
        <f>'Cs PZT-R'!V2</f>
        <v>0.6887249256267195</v>
      </c>
      <c r="AE18" s="76">
        <f>'Cs PZT-R'!V3</f>
        <v>0.391048248967864</v>
      </c>
      <c r="AF18" s="77">
        <f>'Cs PZT-R'!V4</f>
        <v>0.61054366258665416</v>
      </c>
      <c r="AH18" s="81">
        <v>3</v>
      </c>
      <c r="AI18" s="82">
        <v>3</v>
      </c>
      <c r="AJ18" s="83">
        <v>3</v>
      </c>
      <c r="AK18" s="81">
        <v>3</v>
      </c>
      <c r="AL18" s="82">
        <v>3</v>
      </c>
      <c r="AM18" s="83">
        <v>3</v>
      </c>
      <c r="AN18" s="81">
        <f t="shared" si="1"/>
        <v>3</v>
      </c>
      <c r="AO18" s="82">
        <f t="shared" si="1"/>
        <v>3</v>
      </c>
      <c r="AP18" s="83">
        <f t="shared" si="1"/>
        <v>3</v>
      </c>
      <c r="AQ18" s="81">
        <f t="shared" si="1"/>
        <v>3</v>
      </c>
      <c r="AR18" s="82">
        <f t="shared" si="1"/>
        <v>3</v>
      </c>
      <c r="AS18" s="83">
        <f t="shared" si="1"/>
        <v>3</v>
      </c>
    </row>
    <row r="19" spans="2:45" ht="12.75" customHeight="1" x14ac:dyDescent="0.2">
      <c r="B19" s="71" t="s">
        <v>152</v>
      </c>
      <c r="C19" s="72"/>
      <c r="D19" s="72"/>
      <c r="E19" s="72">
        <v>60</v>
      </c>
      <c r="F19" s="73" t="str">
        <f t="shared" si="2"/>
        <v/>
      </c>
      <c r="G19" s="74">
        <f t="shared" si="3"/>
        <v>60</v>
      </c>
      <c r="H19" s="84"/>
      <c r="I19" s="103">
        <v>93.52000000000001</v>
      </c>
      <c r="J19" s="104">
        <v>2.2587115304477869</v>
      </c>
      <c r="K19" s="111" t="str">
        <f t="shared" si="4"/>
        <v>LSL</v>
      </c>
      <c r="L19" s="103">
        <f t="shared" si="0"/>
        <v>4.9467730530061251</v>
      </c>
      <c r="M19" s="107">
        <v>4.9467730530061251</v>
      </c>
      <c r="N19" s="108" t="str">
        <f t="shared" si="5"/>
        <v>True</v>
      </c>
      <c r="O19" s="109">
        <f>'Rs PZT-L'!Q2</f>
        <v>0.53823043544077742</v>
      </c>
      <c r="P19" s="109">
        <f>'Rs PZT-L'!Q3</f>
        <v>0.1447472967633758</v>
      </c>
      <c r="Q19" s="109">
        <f>'Rs PZT-L'!Q4</f>
        <v>0.11759169656937937</v>
      </c>
      <c r="R19" s="109">
        <f>'Rs PZT-L'!R2</f>
        <v>1.0527293138034752</v>
      </c>
      <c r="S19" s="109">
        <f>'Rs PZT-L'!R3</f>
        <v>1.1725923347586009</v>
      </c>
      <c r="T19" s="110">
        <f>'Rs PZT-L'!R4</f>
        <v>0.7040237976270094</v>
      </c>
      <c r="U19" s="109">
        <f>'Rs PZT-L'!S2</f>
        <v>0.72678302445321274</v>
      </c>
      <c r="V19" s="109">
        <f>'Rs PZT-L'!S3</f>
        <v>1.3229073715231756</v>
      </c>
      <c r="W19" s="109">
        <f>'Rs PZT-L'!S4</f>
        <v>1.0816137594622195</v>
      </c>
      <c r="X19" s="109">
        <f>'Rs PZT-L'!T2</f>
        <v>0.61956789249158817</v>
      </c>
      <c r="Y19" s="109">
        <f>'Rs PZT-L'!T3</f>
        <v>0.2690834120629873</v>
      </c>
      <c r="Z19" s="110">
        <f>'Rs PZT-L'!T4</f>
        <v>0.24459418631212004</v>
      </c>
      <c r="AA19" s="76">
        <f>'Rs PZT-L'!U2</f>
        <v>0.31100594307311619</v>
      </c>
      <c r="AB19" s="76">
        <f>'Rs PZT-L'!U3</f>
        <v>1.1515341123038907</v>
      </c>
      <c r="AC19" s="76">
        <f>'Rs PZT-L'!U4</f>
        <v>1.2159551825865307</v>
      </c>
      <c r="AD19" s="76">
        <f>'Rs PZT-L'!V2</f>
        <v>1.107811842522469</v>
      </c>
      <c r="AE19" s="76">
        <f>'Rs PZT-L'!V3</f>
        <v>0.85569788780640221</v>
      </c>
      <c r="AF19" s="77">
        <f>'Rs PZT-L'!V4</f>
        <v>0.64886547025631958</v>
      </c>
      <c r="AH19" s="81">
        <v>3</v>
      </c>
      <c r="AI19" s="82">
        <v>3</v>
      </c>
      <c r="AJ19" s="83">
        <v>3</v>
      </c>
      <c r="AK19" s="81">
        <v>3</v>
      </c>
      <c r="AL19" s="82">
        <v>3</v>
      </c>
      <c r="AM19" s="83">
        <v>3</v>
      </c>
      <c r="AN19" s="81">
        <f t="shared" si="1"/>
        <v>3</v>
      </c>
      <c r="AO19" s="82">
        <f t="shared" si="1"/>
        <v>3</v>
      </c>
      <c r="AP19" s="83">
        <f t="shared" si="1"/>
        <v>3</v>
      </c>
      <c r="AQ19" s="81">
        <f t="shared" si="1"/>
        <v>3</v>
      </c>
      <c r="AR19" s="82">
        <f t="shared" si="1"/>
        <v>3</v>
      </c>
      <c r="AS19" s="83">
        <f t="shared" si="1"/>
        <v>3</v>
      </c>
    </row>
    <row r="20" spans="2:45" ht="12.75" customHeight="1" x14ac:dyDescent="0.2">
      <c r="B20" s="71" t="s">
        <v>153</v>
      </c>
      <c r="C20" s="72"/>
      <c r="D20" s="72"/>
      <c r="E20" s="72">
        <v>60</v>
      </c>
      <c r="F20" s="73" t="str">
        <f t="shared" si="2"/>
        <v/>
      </c>
      <c r="G20" s="74">
        <f t="shared" si="3"/>
        <v>60</v>
      </c>
      <c r="H20" s="84"/>
      <c r="I20" s="103">
        <v>91.86</v>
      </c>
      <c r="J20" s="104">
        <v>1.6952220437977379</v>
      </c>
      <c r="K20" s="111" t="str">
        <f t="shared" si="4"/>
        <v>LSL</v>
      </c>
      <c r="L20" s="103">
        <f t="shared" si="0"/>
        <v>6.2646660588535292</v>
      </c>
      <c r="M20" s="107">
        <v>6.2646660588535292</v>
      </c>
      <c r="N20" s="108" t="str">
        <f t="shared" si="5"/>
        <v>True</v>
      </c>
      <c r="O20" s="109">
        <f>'Rs PZT-R'!Q2</f>
        <v>0.28921427767741181</v>
      </c>
      <c r="P20" s="109">
        <f>'Rs PZT-R'!Q3</f>
        <v>1.1847505952981321</v>
      </c>
      <c r="Q20" s="109">
        <f>'Rs PZT-R'!Q4</f>
        <v>1.0556261424933326</v>
      </c>
      <c r="R20" s="109">
        <f>'Rs PZT-R'!R2</f>
        <v>1.1929296679390282</v>
      </c>
      <c r="S20" s="109">
        <f>'Rs PZT-R'!R3</f>
        <v>1.9918428848255076</v>
      </c>
      <c r="T20" s="110">
        <f>'Rs PZT-R'!R4</f>
        <v>1.5172276078476166</v>
      </c>
      <c r="U20" s="109">
        <f>'Rs PZT-R'!S2</f>
        <v>0.41307125981308035</v>
      </c>
      <c r="V20" s="109">
        <f>'Rs PZT-R'!S3</f>
        <v>1.0750851222583198</v>
      </c>
      <c r="W20" s="109">
        <f>'Rs PZT-R'!S4</f>
        <v>0.92214923153013817</v>
      </c>
      <c r="X20" s="109">
        <f>'Rs PZT-R'!T2</f>
        <v>0.74670910026114234</v>
      </c>
      <c r="Y20" s="109">
        <f>'Rs PZT-R'!T3</f>
        <v>1.0970781703139496</v>
      </c>
      <c r="Z20" s="110">
        <f>'Rs PZT-R'!T4</f>
        <v>0.73854595524920219</v>
      </c>
      <c r="AA20" s="76">
        <f>'Rs PZT-R'!U2</f>
        <v>0.55061557078320811</v>
      </c>
      <c r="AB20" s="76">
        <f>'Rs PZT-R'!U3</f>
        <v>0.98507374850009732</v>
      </c>
      <c r="AC20" s="76">
        <f>'Rs PZT-R'!U4</f>
        <v>0.60378326101317181</v>
      </c>
      <c r="AD20" s="76">
        <f>'Rs PZT-R'!V2</f>
        <v>1.3721740569671275</v>
      </c>
      <c r="AE20" s="76">
        <f>'Rs PZT-R'!V3</f>
        <v>0.23059527750298037</v>
      </c>
      <c r="AF20" s="77">
        <f>'Rs PZT-R'!V4</f>
        <v>8.3060149619872431E-2</v>
      </c>
      <c r="AH20" s="81">
        <v>3</v>
      </c>
      <c r="AI20" s="82">
        <v>3</v>
      </c>
      <c r="AJ20" s="83">
        <v>3</v>
      </c>
      <c r="AK20" s="81">
        <v>3</v>
      </c>
      <c r="AL20" s="82">
        <v>3</v>
      </c>
      <c r="AM20" s="83">
        <v>3</v>
      </c>
      <c r="AN20" s="81">
        <f t="shared" si="1"/>
        <v>3</v>
      </c>
      <c r="AO20" s="82">
        <f t="shared" si="1"/>
        <v>3</v>
      </c>
      <c r="AP20" s="83">
        <f t="shared" si="1"/>
        <v>3</v>
      </c>
      <c r="AQ20" s="81">
        <f t="shared" si="1"/>
        <v>3</v>
      </c>
      <c r="AR20" s="82">
        <f t="shared" si="1"/>
        <v>3</v>
      </c>
      <c r="AS20" s="83">
        <f t="shared" si="1"/>
        <v>3</v>
      </c>
    </row>
    <row r="21" spans="2:45" ht="12.75" customHeight="1" x14ac:dyDescent="0.2">
      <c r="B21" s="71" t="s">
        <v>154</v>
      </c>
      <c r="C21" s="72">
        <v>1.3620000000000001</v>
      </c>
      <c r="D21" s="72">
        <v>1.2E-2</v>
      </c>
      <c r="E21" s="72">
        <v>-1.2E-2</v>
      </c>
      <c r="F21" s="73">
        <f t="shared" si="2"/>
        <v>1.3740000000000001</v>
      </c>
      <c r="G21" s="74">
        <f t="shared" si="3"/>
        <v>1.35</v>
      </c>
      <c r="H21" s="84"/>
      <c r="I21" s="103">
        <v>1.36181</v>
      </c>
      <c r="J21" s="104">
        <v>1.3186272323055393E-3</v>
      </c>
      <c r="K21" s="111" t="str">
        <f t="shared" si="4"/>
        <v>CSL</v>
      </c>
      <c r="L21" s="103">
        <f t="shared" si="0"/>
        <v>2.9854280043827126</v>
      </c>
      <c r="M21" s="107">
        <v>2.9854280043827126</v>
      </c>
      <c r="N21" s="108" t="str">
        <f t="shared" si="5"/>
        <v>True</v>
      </c>
      <c r="O21" s="109">
        <f>'Dimple X'!Q2</f>
        <v>1.6304346758638888</v>
      </c>
      <c r="P21" s="109">
        <f>'Dimple X'!Q3</f>
        <v>0.8050084680081242</v>
      </c>
      <c r="Q21" s="109">
        <f>'Dimple X'!Q4</f>
        <v>0.95073785677398104</v>
      </c>
      <c r="R21" s="109">
        <f>'Dimple X'!R2</f>
        <v>0.37709659751713026</v>
      </c>
      <c r="S21" s="109">
        <f>'Dimple X'!R3</f>
        <v>0.40535497314863622</v>
      </c>
      <c r="T21" s="110">
        <f>'Dimple X'!R4</f>
        <v>0.45080505062393311</v>
      </c>
      <c r="U21" s="109">
        <f>'Dimple X'!S2</f>
        <v>0.74817896711784326</v>
      </c>
      <c r="V21" s="109">
        <f>'Dimple X'!S3</f>
        <v>0.33069356454198928</v>
      </c>
      <c r="W21" s="109">
        <f>'Dimple X'!S4</f>
        <v>0.1171663650174721</v>
      </c>
      <c r="X21" s="109">
        <f>'Dimple X'!T2</f>
        <v>0.42860546511410308</v>
      </c>
      <c r="Y21" s="109">
        <f>'Dimple X'!T3</f>
        <v>0.40918908750136884</v>
      </c>
      <c r="Z21" s="110">
        <f>'Dimple X'!T4</f>
        <v>0.31793549477979099</v>
      </c>
      <c r="AA21" s="76">
        <f>'Dimple X'!U2</f>
        <v>1.2280888973327384</v>
      </c>
      <c r="AB21" s="76">
        <f>'Dimple X'!U3</f>
        <v>0.42264567078883597</v>
      </c>
      <c r="AC21" s="76">
        <f>'Dimple X'!U4</f>
        <v>0.84135905888522255</v>
      </c>
      <c r="AD21" s="76">
        <f>'Dimple X'!V2</f>
        <v>8.0310663569563817E-2</v>
      </c>
      <c r="AE21" s="76">
        <f>'Dimple X'!V3</f>
        <v>0.24955822039580081</v>
      </c>
      <c r="AF21" s="77">
        <f>'Dimple X'!V4</f>
        <v>0.21382950135509612</v>
      </c>
      <c r="AH21" s="81">
        <v>3</v>
      </c>
      <c r="AI21" s="82">
        <v>3</v>
      </c>
      <c r="AJ21" s="83">
        <v>3</v>
      </c>
      <c r="AK21" s="81">
        <v>3</v>
      </c>
      <c r="AL21" s="82">
        <v>3</v>
      </c>
      <c r="AM21" s="83">
        <v>3</v>
      </c>
      <c r="AN21" s="81">
        <f t="shared" ref="AN21:AS45" si="6">AH21</f>
        <v>3</v>
      </c>
      <c r="AO21" s="82">
        <f t="shared" si="6"/>
        <v>3</v>
      </c>
      <c r="AP21" s="83">
        <f t="shared" si="6"/>
        <v>3</v>
      </c>
      <c r="AQ21" s="81">
        <f t="shared" si="6"/>
        <v>3</v>
      </c>
      <c r="AR21" s="82">
        <f t="shared" si="6"/>
        <v>3</v>
      </c>
      <c r="AS21" s="83">
        <f t="shared" si="6"/>
        <v>3</v>
      </c>
    </row>
    <row r="22" spans="2:45" ht="12.75" customHeight="1" x14ac:dyDescent="0.2">
      <c r="B22" s="71" t="s">
        <v>155</v>
      </c>
      <c r="C22" s="72">
        <v>0</v>
      </c>
      <c r="D22" s="72">
        <v>0.01</v>
      </c>
      <c r="E22" s="72">
        <v>-0.01</v>
      </c>
      <c r="F22" s="73">
        <f t="shared" si="2"/>
        <v>0.01</v>
      </c>
      <c r="G22" s="74">
        <f t="shared" si="3"/>
        <v>-0.01</v>
      </c>
      <c r="H22" s="84"/>
      <c r="I22" s="103">
        <v>7.9999999999999966E-5</v>
      </c>
      <c r="J22" s="104">
        <v>8.4169141877795349E-4</v>
      </c>
      <c r="K22" s="111" t="str">
        <f t="shared" si="4"/>
        <v>CSL</v>
      </c>
      <c r="L22" s="103">
        <f t="shared" si="0"/>
        <v>3.9285973373324814</v>
      </c>
      <c r="M22" s="107">
        <v>3.9285973373324814</v>
      </c>
      <c r="N22" s="108" t="str">
        <f t="shared" si="5"/>
        <v>True</v>
      </c>
      <c r="O22" s="109">
        <f>'Dimple Y'!Q2</f>
        <v>0.62772573304602419</v>
      </c>
      <c r="P22" s="109">
        <f>'Dimple Y'!Q3</f>
        <v>1.2206109095764484</v>
      </c>
      <c r="Q22" s="109">
        <f>'Dimple Y'!Q4</f>
        <v>1.5373447491365972</v>
      </c>
      <c r="R22" s="109">
        <f>'Dimple Y'!R2</f>
        <v>0.1154683272390577</v>
      </c>
      <c r="S22" s="109">
        <f>'Dimple Y'!R3</f>
        <v>9.0229389718584421E-2</v>
      </c>
      <c r="T22" s="110">
        <f>'Dimple Y'!R4</f>
        <v>0.43703430456105058</v>
      </c>
      <c r="U22" s="109">
        <f>'Dimple Y'!S2</f>
        <v>1.5135949348282676</v>
      </c>
      <c r="V22" s="109">
        <f>'Dimple Y'!S3</f>
        <v>1.6134409620688259</v>
      </c>
      <c r="W22" s="109">
        <f>'Dimple Y'!S4</f>
        <v>1.3534265985441316</v>
      </c>
      <c r="X22" s="109">
        <f>'Dimple Y'!T2</f>
        <v>0.15398774387247902</v>
      </c>
      <c r="Y22" s="109">
        <f>'Dimple Y'!T3</f>
        <v>0.685935648822244</v>
      </c>
      <c r="Z22" s="110">
        <f>'Dimple Y'!T4</f>
        <v>0.59558623371683284</v>
      </c>
      <c r="AA22" s="76">
        <f>'Dimple Y'!U2</f>
        <v>0.25624707540267522</v>
      </c>
      <c r="AB22" s="76">
        <f>'Dimple Y'!U3</f>
        <v>0.89803102425957304</v>
      </c>
      <c r="AC22" s="76">
        <f>'Dimple Y'!U4</f>
        <v>1.378930522905113</v>
      </c>
      <c r="AD22" s="76">
        <f>'Dimple Y'!V2</f>
        <v>1.0432865585158118</v>
      </c>
      <c r="AE22" s="76">
        <f>'Dimple Y'!V3</f>
        <v>0.36004455690678677</v>
      </c>
      <c r="AF22" s="77">
        <f>'Dimple Y'!V4</f>
        <v>0.22567784013939579</v>
      </c>
      <c r="AH22" s="81">
        <v>3</v>
      </c>
      <c r="AI22" s="82">
        <v>3</v>
      </c>
      <c r="AJ22" s="83">
        <v>3</v>
      </c>
      <c r="AK22" s="81">
        <v>3</v>
      </c>
      <c r="AL22" s="82">
        <v>3</v>
      </c>
      <c r="AM22" s="83">
        <v>3</v>
      </c>
      <c r="AN22" s="81">
        <f t="shared" si="6"/>
        <v>3</v>
      </c>
      <c r="AO22" s="82">
        <f t="shared" si="6"/>
        <v>3</v>
      </c>
      <c r="AP22" s="83">
        <f t="shared" si="6"/>
        <v>3</v>
      </c>
      <c r="AQ22" s="81">
        <f t="shared" si="6"/>
        <v>3</v>
      </c>
      <c r="AR22" s="82">
        <f t="shared" si="6"/>
        <v>3</v>
      </c>
      <c r="AS22" s="83">
        <f t="shared" si="6"/>
        <v>3</v>
      </c>
    </row>
    <row r="23" spans="2:45" ht="12.75" customHeight="1" x14ac:dyDescent="0.2">
      <c r="B23" s="71" t="s">
        <v>156</v>
      </c>
      <c r="C23" s="72">
        <v>1.4690000000000001</v>
      </c>
      <c r="D23" s="72">
        <v>2.5000000000000001E-2</v>
      </c>
      <c r="E23" s="72">
        <v>-2.5000000000000001E-2</v>
      </c>
      <c r="F23" s="73">
        <f t="shared" si="2"/>
        <v>1.494</v>
      </c>
      <c r="G23" s="74">
        <f t="shared" si="3"/>
        <v>1.4440000000000002</v>
      </c>
      <c r="H23" s="84"/>
      <c r="I23" s="103">
        <v>1.4725600000000001</v>
      </c>
      <c r="J23" s="104">
        <v>3.5040294265634296E-3</v>
      </c>
      <c r="K23" s="111" t="str">
        <f t="shared" si="4"/>
        <v>CSL</v>
      </c>
      <c r="L23" s="103">
        <f t="shared" si="0"/>
        <v>2.0395566922152577</v>
      </c>
      <c r="M23" s="107">
        <v>2.0395566922152577</v>
      </c>
      <c r="N23" s="108" t="str">
        <f t="shared" si="5"/>
        <v>True</v>
      </c>
      <c r="O23" s="109">
        <f>'PZT-L Location X1_BL'!Q2</f>
        <v>1.6170591156200584</v>
      </c>
      <c r="P23" s="109">
        <f>'PZT-L Location X1_BL'!Q3</f>
        <v>0.47790537194391175</v>
      </c>
      <c r="Q23" s="109">
        <f>'PZT-L Location X1_BL'!Q4</f>
        <v>0.46995252996858988</v>
      </c>
      <c r="R23" s="109">
        <f>'PZT-L Location X1_BL'!R2</f>
        <v>0.46288016985942226</v>
      </c>
      <c r="S23" s="109">
        <f>'PZT-L Location X1_BL'!R3</f>
        <v>0.71836421534081729</v>
      </c>
      <c r="T23" s="110">
        <f>'PZT-L Location X1_BL'!R4</f>
        <v>0.57051160759050656</v>
      </c>
      <c r="U23" s="109">
        <f>'PZT-L Location X1_BL'!S2</f>
        <v>0.18134239098675534</v>
      </c>
      <c r="V23" s="109">
        <f>'PZT-L Location X1_BL'!S3</f>
        <v>0.10072858369008963</v>
      </c>
      <c r="W23" s="109">
        <f>'PZT-L Location X1_BL'!S4</f>
        <v>0.21167861298816679</v>
      </c>
      <c r="X23" s="109">
        <f>'PZT-L Location X1_BL'!T2</f>
        <v>0.35508351298972651</v>
      </c>
      <c r="Y23" s="109">
        <f>'PZT-L Location X1_BL'!T3</f>
        <v>0.8037153579633104</v>
      </c>
      <c r="Z23" s="110">
        <f>'PZT-L Location X1_BL'!T4</f>
        <v>0.95001281379745817</v>
      </c>
      <c r="AA23" s="76">
        <f>'PZT-L Location X1_BL'!U2</f>
        <v>1.8519460076367854E-2</v>
      </c>
      <c r="AB23" s="76">
        <f>'PZT-L Location X1_BL'!U3</f>
        <v>0.7702224722954164</v>
      </c>
      <c r="AC23" s="76">
        <f>'PZT-L Location X1_BL'!U4</f>
        <v>0.83664793569485274</v>
      </c>
      <c r="AD23" s="76">
        <f>'PZT-L Location X1_BL'!V2</f>
        <v>1.4356831025126056</v>
      </c>
      <c r="AE23" s="76">
        <f>'PZT-L Location X1_BL'!V3</f>
        <v>0.65630310396966551</v>
      </c>
      <c r="AF23" s="77">
        <f>'PZT-L Location X1_BL'!V4</f>
        <v>0.33775734297501658</v>
      </c>
      <c r="AH23" s="81">
        <v>3</v>
      </c>
      <c r="AI23" s="82">
        <v>3</v>
      </c>
      <c r="AJ23" s="83">
        <v>3</v>
      </c>
      <c r="AK23" s="81">
        <v>3</v>
      </c>
      <c r="AL23" s="82">
        <v>3</v>
      </c>
      <c r="AM23" s="83">
        <v>3</v>
      </c>
      <c r="AN23" s="81">
        <f t="shared" si="6"/>
        <v>3</v>
      </c>
      <c r="AO23" s="82">
        <f t="shared" si="6"/>
        <v>3</v>
      </c>
      <c r="AP23" s="83">
        <f t="shared" si="6"/>
        <v>3</v>
      </c>
      <c r="AQ23" s="81">
        <f t="shared" si="6"/>
        <v>3</v>
      </c>
      <c r="AR23" s="82">
        <f t="shared" si="6"/>
        <v>3</v>
      </c>
      <c r="AS23" s="83">
        <f t="shared" si="6"/>
        <v>3</v>
      </c>
    </row>
    <row r="24" spans="2:45" ht="12.75" customHeight="1" x14ac:dyDescent="0.2">
      <c r="B24" s="71" t="s">
        <v>157</v>
      </c>
      <c r="C24" s="72">
        <v>1.4690000000000001</v>
      </c>
      <c r="D24" s="72">
        <v>2.5000000000000001E-2</v>
      </c>
      <c r="E24" s="72">
        <v>-2.5000000000000001E-2</v>
      </c>
      <c r="F24" s="73">
        <f t="shared" si="2"/>
        <v>1.494</v>
      </c>
      <c r="G24" s="74">
        <f t="shared" si="3"/>
        <v>1.4440000000000002</v>
      </c>
      <c r="H24" s="84"/>
      <c r="I24" s="103">
        <v>1.4683499999999998</v>
      </c>
      <c r="J24" s="104">
        <v>2.9718120173838156E-3</v>
      </c>
      <c r="K24" s="111" t="str">
        <f t="shared" si="4"/>
        <v>CSL</v>
      </c>
      <c r="L24" s="103">
        <f t="shared" si="0"/>
        <v>2.7312180646647763</v>
      </c>
      <c r="M24" s="107">
        <v>2.7312180646647763</v>
      </c>
      <c r="N24" s="108" t="str">
        <f t="shared" si="5"/>
        <v>True</v>
      </c>
      <c r="O24" s="109">
        <f>'PZT-R Location X1_BR'!Q2</f>
        <v>0.51615097088379303</v>
      </c>
      <c r="P24" s="109">
        <f>'PZT-R Location X1_BR'!Q3</f>
        <v>1.5799224126848954</v>
      </c>
      <c r="Q24" s="109">
        <f>'PZT-R Location X1_BR'!Q4</f>
        <v>1.8192841221682898</v>
      </c>
      <c r="R24" s="109">
        <f>'PZT-R Location X1_BR'!R2</f>
        <v>0.60957470567904803</v>
      </c>
      <c r="S24" s="109">
        <f>'PZT-R Location X1_BR'!R3</f>
        <v>0.57547505763952211</v>
      </c>
      <c r="T24" s="110">
        <f>'PZT-R Location X1_BR'!R4</f>
        <v>0.66568551462700154</v>
      </c>
      <c r="U24" s="109">
        <f>'PZT-R Location X1_BR'!S2</f>
        <v>0.51259706745124012</v>
      </c>
      <c r="V24" s="109">
        <f>'PZT-R Location X1_BR'!S3</f>
        <v>0.37597112500521457</v>
      </c>
      <c r="W24" s="109">
        <f>'PZT-R Location X1_BR'!S4</f>
        <v>0.21184849728336116</v>
      </c>
      <c r="X24" s="109">
        <f>'PZT-R Location X1_BR'!T2</f>
        <v>0.22642912506221943</v>
      </c>
      <c r="Y24" s="109">
        <f>'PZT-R Location X1_BR'!T3</f>
        <v>0.35875900130095456</v>
      </c>
      <c r="Z24" s="110">
        <f>'PZT-R Location X1_BR'!T4</f>
        <v>0.495811666502328</v>
      </c>
      <c r="AA24" s="76">
        <f>'PZT-R Location X1_BR'!U2</f>
        <v>0.37583703874230656</v>
      </c>
      <c r="AB24" s="76">
        <f>'PZT-R Location X1_BR'!U3</f>
        <v>2.0569717713944184</v>
      </c>
      <c r="AC24" s="76">
        <f>'PZT-R Location X1_BR'!U4</f>
        <v>2.1563300885514507</v>
      </c>
      <c r="AD24" s="76">
        <f>'PZT-R Location X1_BR'!V2</f>
        <v>1.6144559827062137</v>
      </c>
      <c r="AE24" s="76">
        <f>'PZT-R Location X1_BR'!V3</f>
        <v>0.41408377202292218</v>
      </c>
      <c r="AF24" s="77">
        <f>'PZT-R Location X1_BR'!V4</f>
        <v>0.87515377734455679</v>
      </c>
      <c r="AH24" s="81">
        <v>3</v>
      </c>
      <c r="AI24" s="82">
        <v>3</v>
      </c>
      <c r="AJ24" s="83">
        <v>3</v>
      </c>
      <c r="AK24" s="81">
        <v>3</v>
      </c>
      <c r="AL24" s="82">
        <v>3</v>
      </c>
      <c r="AM24" s="83">
        <v>3</v>
      </c>
      <c r="AN24" s="81">
        <f t="shared" si="6"/>
        <v>3</v>
      </c>
      <c r="AO24" s="82">
        <f t="shared" si="6"/>
        <v>3</v>
      </c>
      <c r="AP24" s="83">
        <f t="shared" si="6"/>
        <v>3</v>
      </c>
      <c r="AQ24" s="81">
        <f t="shared" si="6"/>
        <v>3</v>
      </c>
      <c r="AR24" s="82">
        <f t="shared" si="6"/>
        <v>3</v>
      </c>
      <c r="AS24" s="83">
        <f t="shared" si="6"/>
        <v>3</v>
      </c>
    </row>
    <row r="25" spans="2:45" ht="12.75" customHeight="1" x14ac:dyDescent="0.2">
      <c r="B25" s="71" t="s">
        <v>158</v>
      </c>
      <c r="C25" s="72">
        <v>0.63500000000000001</v>
      </c>
      <c r="D25" s="72">
        <v>2.5000000000000001E-2</v>
      </c>
      <c r="E25" s="72">
        <v>-2.5000000000000001E-2</v>
      </c>
      <c r="F25" s="73">
        <f t="shared" si="2"/>
        <v>0.66</v>
      </c>
      <c r="G25" s="74">
        <f t="shared" si="3"/>
        <v>0.61</v>
      </c>
      <c r="H25" s="84"/>
      <c r="I25" s="103">
        <v>0.63236000000000003</v>
      </c>
      <c r="J25" s="104">
        <v>2.7560841786854039E-3</v>
      </c>
      <c r="K25" s="111" t="str">
        <f t="shared" si="4"/>
        <v>CSL</v>
      </c>
      <c r="L25" s="103">
        <f t="shared" si="0"/>
        <v>2.7043199155435218</v>
      </c>
      <c r="M25" s="107">
        <v>2.7043199155435218</v>
      </c>
      <c r="N25" s="108" t="str">
        <f t="shared" si="5"/>
        <v>True</v>
      </c>
      <c r="O25" s="109">
        <f>'PZT-L Location Y1_BL'!Q2</f>
        <v>0.7812147785274306</v>
      </c>
      <c r="P25" s="109">
        <f>'PZT-L Location Y1_BL'!Q3</f>
        <v>1.9103292032785184</v>
      </c>
      <c r="Q25" s="109">
        <f>'PZT-L Location Y1_BL'!Q4</f>
        <v>1.7975244772565413</v>
      </c>
      <c r="R25" s="109">
        <f>'PZT-L Location Y1_BL'!R2</f>
        <v>0.46048787004361003</v>
      </c>
      <c r="S25" s="109">
        <f>'PZT-L Location Y1_BL'!R3</f>
        <v>0.46502447693438786</v>
      </c>
      <c r="T25" s="110">
        <f>'PZT-L Location Y1_BL'!R4</f>
        <v>0.35798857373253212</v>
      </c>
      <c r="U25" s="109">
        <f>'PZT-L Location Y1_BL'!S2</f>
        <v>0.67126604461086536</v>
      </c>
      <c r="V25" s="109">
        <f>'PZT-L Location Y1_BL'!S3</f>
        <v>0.15618349424289601</v>
      </c>
      <c r="W25" s="109">
        <f>'PZT-L Location Y1_BL'!S4</f>
        <v>2.3526278987315734E-2</v>
      </c>
      <c r="X25" s="109">
        <f>'PZT-L Location Y1_BL'!T2</f>
        <v>2.227647965791149</v>
      </c>
      <c r="Y25" s="109">
        <f>'PZT-L Location Y1_BL'!T3</f>
        <v>1.547323748388387</v>
      </c>
      <c r="Z25" s="110">
        <f>'PZT-L Location Y1_BL'!T4</f>
        <v>0.99841172890404406</v>
      </c>
      <c r="AA25" s="76">
        <f>'PZT-L Location Y1_BL'!U2</f>
        <v>0.42934343350226106</v>
      </c>
      <c r="AB25" s="76">
        <f>'PZT-L Location Y1_BL'!U3</f>
        <v>0.91487099908058334</v>
      </c>
      <c r="AC25" s="76">
        <f>'PZT-L Location Y1_BL'!U4</f>
        <v>0.93453268230705744</v>
      </c>
      <c r="AD25" s="76">
        <f>'PZT-L Location Y1_BL'!V2</f>
        <v>0.81400957572051547</v>
      </c>
      <c r="AE25" s="76">
        <f>'PZT-L Location Y1_BL'!V3</f>
        <v>1.5538611530053656</v>
      </c>
      <c r="AF25" s="77">
        <f>'PZT-L Location Y1_BL'!V4</f>
        <v>1.3058391467490882</v>
      </c>
      <c r="AH25" s="81">
        <v>3</v>
      </c>
      <c r="AI25" s="82">
        <v>3</v>
      </c>
      <c r="AJ25" s="83">
        <v>3</v>
      </c>
      <c r="AK25" s="81">
        <v>3</v>
      </c>
      <c r="AL25" s="82">
        <v>3</v>
      </c>
      <c r="AM25" s="83">
        <v>3</v>
      </c>
      <c r="AN25" s="81">
        <f t="shared" si="6"/>
        <v>3</v>
      </c>
      <c r="AO25" s="82">
        <f t="shared" si="6"/>
        <v>3</v>
      </c>
      <c r="AP25" s="83">
        <f t="shared" si="6"/>
        <v>3</v>
      </c>
      <c r="AQ25" s="81">
        <f t="shared" si="6"/>
        <v>3</v>
      </c>
      <c r="AR25" s="82">
        <f t="shared" si="6"/>
        <v>3</v>
      </c>
      <c r="AS25" s="83">
        <f t="shared" si="6"/>
        <v>3</v>
      </c>
    </row>
    <row r="26" spans="2:45" ht="12.75" customHeight="1" x14ac:dyDescent="0.2">
      <c r="B26" s="71" t="s">
        <v>159</v>
      </c>
      <c r="C26" s="72">
        <v>0.63500000000000001</v>
      </c>
      <c r="D26" s="72">
        <v>2.5000000000000001E-2</v>
      </c>
      <c r="E26" s="72">
        <v>-2.5000000000000001E-2</v>
      </c>
      <c r="F26" s="73">
        <f t="shared" si="2"/>
        <v>0.66</v>
      </c>
      <c r="G26" s="74">
        <f t="shared" si="3"/>
        <v>0.61</v>
      </c>
      <c r="H26" s="84"/>
      <c r="I26" s="103">
        <v>0.63180999999999998</v>
      </c>
      <c r="J26" s="104">
        <v>2.4546780734842713E-3</v>
      </c>
      <c r="K26" s="111" t="str">
        <f t="shared" si="4"/>
        <v>CSL</v>
      </c>
      <c r="L26" s="103">
        <f t="shared" si="0"/>
        <v>2.9616918318256946</v>
      </c>
      <c r="M26" s="107">
        <v>2.9616918318256946</v>
      </c>
      <c r="N26" s="108" t="str">
        <f t="shared" si="5"/>
        <v>True</v>
      </c>
      <c r="O26" s="109">
        <f>'PZT-R Location Y1_BR'!Q2</f>
        <v>0.73241926189592421</v>
      </c>
      <c r="P26" s="109">
        <f>'PZT-R Location Y1_BR'!Q3</f>
        <v>0.40973377923501419</v>
      </c>
      <c r="Q26" s="109">
        <f>'PZT-R Location Y1_BR'!Q4</f>
        <v>0.56677160647097358</v>
      </c>
      <c r="R26" s="109">
        <f>'PZT-R Location Y1_BR'!R2</f>
        <v>0.80010179834240169</v>
      </c>
      <c r="S26" s="109">
        <f>'PZT-R Location Y1_BR'!R3</f>
        <v>0.60403904845192158</v>
      </c>
      <c r="T26" s="110">
        <f>'PZT-R Location Y1_BR'!R4</f>
        <v>0.77353460190338141</v>
      </c>
      <c r="U26" s="109">
        <f>'PZT-R Location Y1_BR'!S2</f>
        <v>1.542027023459372</v>
      </c>
      <c r="V26" s="109">
        <f>'PZT-R Location Y1_BR'!S3</f>
        <v>1.0769943943454243</v>
      </c>
      <c r="W26" s="109">
        <f>'PZT-R Location Y1_BR'!S4</f>
        <v>0.32211556645425138</v>
      </c>
      <c r="X26" s="109">
        <f>'PZT-R Location Y1_BR'!T2</f>
        <v>0.40170091234949229</v>
      </c>
      <c r="Y26" s="109">
        <f>'PZT-R Location Y1_BR'!T3</f>
        <v>0.5824873756664023</v>
      </c>
      <c r="Z26" s="110">
        <f>'PZT-R Location Y1_BR'!T4</f>
        <v>0.81717841171944305</v>
      </c>
      <c r="AA26" s="76">
        <f>'PZT-R Location Y1_BR'!U2</f>
        <v>2.4481275752943374</v>
      </c>
      <c r="AB26" s="76">
        <f>'PZT-R Location Y1_BR'!U3</f>
        <v>0.17344391975287923</v>
      </c>
      <c r="AC26" s="76">
        <f>'PZT-R Location Y1_BR'!U4</f>
        <v>0.23364426071483116</v>
      </c>
      <c r="AD26" s="76">
        <f>'PZT-R Location Y1_BR'!V2</f>
        <v>0.74982790858349757</v>
      </c>
      <c r="AE26" s="76">
        <f>'PZT-R Location Y1_BR'!V3</f>
        <v>6.7102043652792473E-2</v>
      </c>
      <c r="AF26" s="77">
        <f>'PZT-R Location Y1_BR'!V4</f>
        <v>0.22440811178255812</v>
      </c>
      <c r="AH26" s="81">
        <v>3</v>
      </c>
      <c r="AI26" s="82">
        <v>3</v>
      </c>
      <c r="AJ26" s="83">
        <v>3</v>
      </c>
      <c r="AK26" s="81">
        <v>3</v>
      </c>
      <c r="AL26" s="82">
        <v>3</v>
      </c>
      <c r="AM26" s="83">
        <v>3</v>
      </c>
      <c r="AN26" s="81">
        <f t="shared" si="6"/>
        <v>3</v>
      </c>
      <c r="AO26" s="82">
        <f t="shared" si="6"/>
        <v>3</v>
      </c>
      <c r="AP26" s="83">
        <f t="shared" si="6"/>
        <v>3</v>
      </c>
      <c r="AQ26" s="81">
        <f t="shared" si="6"/>
        <v>3</v>
      </c>
      <c r="AR26" s="82">
        <f t="shared" si="6"/>
        <v>3</v>
      </c>
      <c r="AS26" s="83">
        <f t="shared" si="6"/>
        <v>3</v>
      </c>
    </row>
    <row r="27" spans="2:45" ht="12.75" customHeight="1" x14ac:dyDescent="0.2">
      <c r="B27" s="85" t="s">
        <v>160</v>
      </c>
      <c r="C27" s="72"/>
      <c r="D27" s="72">
        <v>0.05</v>
      </c>
      <c r="E27" s="72"/>
      <c r="F27" s="73">
        <f t="shared" si="2"/>
        <v>0.05</v>
      </c>
      <c r="G27" s="74" t="str">
        <f t="shared" si="3"/>
        <v/>
      </c>
      <c r="H27" s="84"/>
      <c r="I27" s="103">
        <v>2.0260714285714288E-2</v>
      </c>
      <c r="J27" s="104">
        <v>2.5339676524162784E-3</v>
      </c>
      <c r="K27" s="111" t="str">
        <f t="shared" si="4"/>
        <v>USL</v>
      </c>
      <c r="L27" s="103">
        <f t="shared" si="0"/>
        <v>3.9120843664450704</v>
      </c>
      <c r="M27" s="107">
        <v>3.9120843664450704</v>
      </c>
      <c r="N27" s="108" t="str">
        <f t="shared" si="5"/>
        <v>True</v>
      </c>
      <c r="O27" s="109">
        <f>'Ag  Paste Height Top Left'!Q2</f>
        <v>1.6732744123733627</v>
      </c>
      <c r="P27" s="109">
        <f>'Ag  Paste Height Top Left'!Q3</f>
        <v>1.752775050158182</v>
      </c>
      <c r="Q27" s="109">
        <f>'Ag  Paste Height Top Left'!Q4</f>
        <v>2.4415776797812563</v>
      </c>
      <c r="R27" s="109">
        <f>'Ag  Paste Height Top Left'!R2</f>
        <v>0.52703191770485502</v>
      </c>
      <c r="S27" s="109">
        <f>'Ag  Paste Height Top Left'!R3</f>
        <v>0.83526450910670158</v>
      </c>
      <c r="T27" s="110">
        <f>'Ag  Paste Height Top Left'!R4</f>
        <v>0.92125392595491751</v>
      </c>
      <c r="U27" s="109">
        <f>'Ag  Paste Height Top Left'!S2</f>
        <v>1.0376338442334863</v>
      </c>
      <c r="V27" s="109">
        <f>'Ag  Paste Height Top Left'!S3</f>
        <v>0.53095963804343271</v>
      </c>
      <c r="W27" s="109">
        <f>'Ag  Paste Height Top Left'!S4</f>
        <v>0.12031123498604317</v>
      </c>
      <c r="X27" s="109">
        <f>'Ag  Paste Height Top Left'!T2</f>
        <v>0.20907654218518684</v>
      </c>
      <c r="Y27" s="109">
        <f>'Ag  Paste Height Top Left'!T3</f>
        <v>0.63197149093639793</v>
      </c>
      <c r="Z27" s="110">
        <f>'Ag  Paste Height Top Left'!T4</f>
        <v>0.43443646901672289</v>
      </c>
      <c r="AA27" s="76">
        <f>'Ag  Paste Height Top Left'!U2</f>
        <v>0.90903590148207025</v>
      </c>
      <c r="AB27" s="76">
        <f>'Ag  Paste Height Top Left'!U3</f>
        <v>0.24912193144059649</v>
      </c>
      <c r="AC27" s="76">
        <f>'Ag  Paste Height Top Left'!U4</f>
        <v>0.43131175948226202</v>
      </c>
      <c r="AD27" s="76">
        <f>'Ag  Paste Height Top Left'!V2</f>
        <v>1.1152632814387957</v>
      </c>
      <c r="AE27" s="76">
        <f>'Ag  Paste Height Top Left'!V3</f>
        <v>0.52359555292957061</v>
      </c>
      <c r="AF27" s="77">
        <f>'Ag  Paste Height Top Left'!V4</f>
        <v>0.81107237907252538</v>
      </c>
      <c r="AH27" s="81">
        <v>3</v>
      </c>
      <c r="AI27" s="82">
        <v>3</v>
      </c>
      <c r="AJ27" s="83">
        <v>3</v>
      </c>
      <c r="AK27" s="81">
        <v>3</v>
      </c>
      <c r="AL27" s="82">
        <v>3</v>
      </c>
      <c r="AM27" s="83">
        <v>3</v>
      </c>
      <c r="AN27" s="81">
        <f t="shared" si="6"/>
        <v>3</v>
      </c>
      <c r="AO27" s="82">
        <f t="shared" si="6"/>
        <v>3</v>
      </c>
      <c r="AP27" s="83">
        <f t="shared" si="6"/>
        <v>3</v>
      </c>
      <c r="AQ27" s="81">
        <f t="shared" si="6"/>
        <v>3</v>
      </c>
      <c r="AR27" s="82">
        <f t="shared" si="6"/>
        <v>3</v>
      </c>
      <c r="AS27" s="83">
        <f t="shared" si="6"/>
        <v>3</v>
      </c>
    </row>
    <row r="28" spans="2:45" ht="12.75" customHeight="1" x14ac:dyDescent="0.2">
      <c r="B28" s="85" t="s">
        <v>161</v>
      </c>
      <c r="C28" s="72"/>
      <c r="D28" s="72">
        <v>0.05</v>
      </c>
      <c r="E28" s="72"/>
      <c r="F28" s="73">
        <f t="shared" si="2"/>
        <v>0.05</v>
      </c>
      <c r="G28" s="74" t="str">
        <f t="shared" si="3"/>
        <v/>
      </c>
      <c r="H28" s="84"/>
      <c r="I28" s="103">
        <v>1.7942857142857142E-2</v>
      </c>
      <c r="J28" s="104">
        <v>2.2526410132090585E-3</v>
      </c>
      <c r="K28" s="111" t="str">
        <f t="shared" si="4"/>
        <v>USL</v>
      </c>
      <c r="L28" s="103">
        <f t="shared" si="0"/>
        <v>4.7436383440838066</v>
      </c>
      <c r="M28" s="107">
        <v>4.7436383440838066</v>
      </c>
      <c r="N28" s="108" t="str">
        <f t="shared" si="5"/>
        <v>True</v>
      </c>
      <c r="O28" s="109">
        <f>'Ag Paste Height Top Right'!Q2</f>
        <v>0.69679563859829463</v>
      </c>
      <c r="P28" s="109">
        <f>'Ag Paste Height Top Right'!Q3</f>
        <v>0.57335330126000983</v>
      </c>
      <c r="Q28" s="109">
        <f>'Ag Paste Height Top Right'!Q4</f>
        <v>0.2421444574440384</v>
      </c>
      <c r="R28" s="109">
        <f>'Ag Paste Height Top Right'!R2</f>
        <v>0.22164522026319727</v>
      </c>
      <c r="S28" s="109">
        <f>'Ag Paste Height Top Right'!R3</f>
        <v>0.1403137365679816</v>
      </c>
      <c r="T28" s="110">
        <f>'Ag Paste Height Top Right'!R4</f>
        <v>8.4343782475147233E-3</v>
      </c>
      <c r="U28" s="109">
        <f>'Ag Paste Height Top Right'!S2</f>
        <v>1.2732261140682191</v>
      </c>
      <c r="V28" s="109">
        <f>'Ag Paste Height Top Right'!S3</f>
        <v>0.30668149210636686</v>
      </c>
      <c r="W28" s="109">
        <f>'Ag Paste Height Top Right'!S4</f>
        <v>1.5938649436334971E-2</v>
      </c>
      <c r="X28" s="109">
        <f>'Ag Paste Height Top Right'!T2</f>
        <v>0.25346046670040145</v>
      </c>
      <c r="Y28" s="109">
        <f>'Ag Paste Height Top Right'!T3</f>
        <v>0.22595860825187905</v>
      </c>
      <c r="Z28" s="110">
        <f>'Ag Paste Height Top Right'!T4</f>
        <v>0.12589433741446027</v>
      </c>
      <c r="AA28" s="76">
        <f>'Ag Paste Height Top Right'!U2</f>
        <v>0.31020832634200013</v>
      </c>
      <c r="AB28" s="76">
        <f>'Ag Paste Height Top Right'!U3</f>
        <v>0.47525391506385672</v>
      </c>
      <c r="AC28" s="76">
        <f>'Ag Paste Height Top Right'!U4</f>
        <v>0.48505000568188278</v>
      </c>
      <c r="AD28" s="76">
        <f>'Ag Paste Height Top Right'!V2</f>
        <v>1.1150459672305948</v>
      </c>
      <c r="AE28" s="76">
        <f>'Ag Paste Height Top Right'!V3</f>
        <v>0.29631872779275437</v>
      </c>
      <c r="AF28" s="77">
        <f>'Ag Paste Height Top Right'!V4</f>
        <v>0.2893372316421961</v>
      </c>
      <c r="AH28" s="81">
        <v>3</v>
      </c>
      <c r="AI28" s="82">
        <v>3</v>
      </c>
      <c r="AJ28" s="83">
        <v>3</v>
      </c>
      <c r="AK28" s="81">
        <v>3</v>
      </c>
      <c r="AL28" s="82">
        <v>3</v>
      </c>
      <c r="AM28" s="83">
        <v>3</v>
      </c>
      <c r="AN28" s="81">
        <f t="shared" si="6"/>
        <v>3</v>
      </c>
      <c r="AO28" s="82">
        <f t="shared" si="6"/>
        <v>3</v>
      </c>
      <c r="AP28" s="83">
        <f t="shared" si="6"/>
        <v>3</v>
      </c>
      <c r="AQ28" s="81">
        <f t="shared" si="6"/>
        <v>3</v>
      </c>
      <c r="AR28" s="82">
        <f t="shared" si="6"/>
        <v>3</v>
      </c>
      <c r="AS28" s="83">
        <f t="shared" si="6"/>
        <v>3</v>
      </c>
    </row>
    <row r="29" spans="2:45" ht="12.75" customHeight="1" x14ac:dyDescent="0.2">
      <c r="B29" s="85" t="s">
        <v>162</v>
      </c>
      <c r="C29" s="72"/>
      <c r="D29" s="72">
        <v>0.05</v>
      </c>
      <c r="E29" s="72"/>
      <c r="F29" s="73">
        <f t="shared" si="2"/>
        <v>0.05</v>
      </c>
      <c r="G29" s="74" t="str">
        <f t="shared" si="3"/>
        <v/>
      </c>
      <c r="H29" s="84"/>
      <c r="I29" s="103">
        <v>1.5625000000000003E-2</v>
      </c>
      <c r="J29" s="104">
        <v>2.0612159302487235E-3</v>
      </c>
      <c r="K29" s="111" t="str">
        <f t="shared" si="4"/>
        <v>USL</v>
      </c>
      <c r="L29" s="103">
        <f t="shared" si="0"/>
        <v>5.5590164839986835</v>
      </c>
      <c r="M29" s="107">
        <v>5.5590164839986835</v>
      </c>
      <c r="N29" s="108" t="str">
        <f t="shared" si="5"/>
        <v>True</v>
      </c>
      <c r="O29" s="109">
        <f>'Ag Paste Height Bottom Left'!Q2</f>
        <v>0.34308339712415631</v>
      </c>
      <c r="P29" s="109">
        <f>'Ag Paste Height Bottom Left'!Q3</f>
        <v>1.2810932178382397</v>
      </c>
      <c r="Q29" s="109">
        <f>'Ag Paste Height Bottom Left'!Q4</f>
        <v>1.402350367088474</v>
      </c>
      <c r="R29" s="109">
        <f>'Ag Paste Height Bottom Left'!R2</f>
        <v>0.11329561799812739</v>
      </c>
      <c r="S29" s="109">
        <f>'Ag Paste Height Bottom Left'!R3</f>
        <v>0.83173647852332278</v>
      </c>
      <c r="T29" s="110">
        <f>'Ag Paste Height Bottom Left'!R4</f>
        <v>0.7836180688088985</v>
      </c>
      <c r="U29" s="109">
        <f>'Ag Paste Height Bottom Left'!S2</f>
        <v>0.67296816041072482</v>
      </c>
      <c r="V29" s="109">
        <f>'Ag Paste Height Bottom Left'!S3</f>
        <v>0.24489204876877735</v>
      </c>
      <c r="W29" s="109">
        <f>'Ag Paste Height Bottom Left'!S4</f>
        <v>3.4576560616318405E-2</v>
      </c>
      <c r="X29" s="109">
        <f>'Ag Paste Height Bottom Left'!T2</f>
        <v>8.8289576733933825E-2</v>
      </c>
      <c r="Y29" s="109">
        <f>'Ag Paste Height Bottom Left'!T3</f>
        <v>2.3954570224539156E-2</v>
      </c>
      <c r="Z29" s="110">
        <f>'Ag Paste Height Bottom Left'!T4</f>
        <v>0.12051918614966466</v>
      </c>
      <c r="AA29" s="76">
        <f>'Ag Paste Height Bottom Left'!U2</f>
        <v>4.4714586494868022E-2</v>
      </c>
      <c r="AB29" s="76">
        <f>'Ag Paste Height Bottom Left'!U3</f>
        <v>0.3163445599079851</v>
      </c>
      <c r="AC29" s="76">
        <f>'Ag Paste Height Bottom Left'!U4</f>
        <v>0.36965451075502931</v>
      </c>
      <c r="AD29" s="76">
        <f>'Ag Paste Height Bottom Left'!V2</f>
        <v>2.3803958030450181</v>
      </c>
      <c r="AE29" s="76">
        <f>'Ag Paste Height Bottom Left'!V3</f>
        <v>0.7057169857821417</v>
      </c>
      <c r="AF29" s="77">
        <f>'Ag Paste Height Bottom Left'!V4</f>
        <v>1.271529413546721</v>
      </c>
      <c r="AH29" s="81">
        <v>3</v>
      </c>
      <c r="AI29" s="82">
        <v>3</v>
      </c>
      <c r="AJ29" s="83">
        <v>3</v>
      </c>
      <c r="AK29" s="81">
        <v>3</v>
      </c>
      <c r="AL29" s="82">
        <v>3</v>
      </c>
      <c r="AM29" s="83">
        <v>3</v>
      </c>
      <c r="AN29" s="81">
        <f t="shared" si="6"/>
        <v>3</v>
      </c>
      <c r="AO29" s="82">
        <f t="shared" si="6"/>
        <v>3</v>
      </c>
      <c r="AP29" s="83">
        <f t="shared" si="6"/>
        <v>3</v>
      </c>
      <c r="AQ29" s="81">
        <f t="shared" si="6"/>
        <v>3</v>
      </c>
      <c r="AR29" s="82">
        <f t="shared" si="6"/>
        <v>3</v>
      </c>
      <c r="AS29" s="83">
        <f t="shared" si="6"/>
        <v>3</v>
      </c>
    </row>
    <row r="30" spans="2:45" ht="12.75" customHeight="1" x14ac:dyDescent="0.2">
      <c r="B30" s="85" t="s">
        <v>163</v>
      </c>
      <c r="C30" s="72"/>
      <c r="D30" s="72">
        <v>0.05</v>
      </c>
      <c r="E30" s="72"/>
      <c r="F30" s="73">
        <f t="shared" si="2"/>
        <v>0.05</v>
      </c>
      <c r="G30" s="74" t="str">
        <f t="shared" si="3"/>
        <v/>
      </c>
      <c r="H30" s="84"/>
      <c r="I30" s="103">
        <v>1.6921428571428577E-2</v>
      </c>
      <c r="J30" s="104">
        <v>2.4396959650981927E-3</v>
      </c>
      <c r="K30" s="111" t="str">
        <f t="shared" si="4"/>
        <v>USL</v>
      </c>
      <c r="L30" s="103">
        <f t="shared" si="0"/>
        <v>4.5194936721333203</v>
      </c>
      <c r="M30" s="107">
        <v>4.5194936721333203</v>
      </c>
      <c r="N30" s="108" t="str">
        <f t="shared" si="5"/>
        <v>True</v>
      </c>
      <c r="O30" s="109">
        <f>'Ag Paste Height Bottom Right'!Q2</f>
        <v>0.10103658186120823</v>
      </c>
      <c r="P30" s="109">
        <f>'Ag Paste Height Bottom Right'!Q3</f>
        <v>2.2443646812674989</v>
      </c>
      <c r="Q30" s="109">
        <f>'Ag Paste Height Bottom Right'!Q4</f>
        <v>2.1109278879669859</v>
      </c>
      <c r="R30" s="109">
        <f>'Ag Paste Height Bottom Right'!R2</f>
        <v>0.27647901453336327</v>
      </c>
      <c r="S30" s="109">
        <f>'Ag Paste Height Bottom Right'!R3</f>
        <v>0.47406749123631126</v>
      </c>
      <c r="T30" s="110">
        <f>'Ag Paste Height Bottom Right'!R4</f>
        <v>0.2891638675647718</v>
      </c>
      <c r="U30" s="109">
        <f>'Ag Paste Height Bottom Right'!S2</f>
        <v>0.1346214064652036</v>
      </c>
      <c r="V30" s="109">
        <f>'Ag Paste Height Bottom Right'!S3</f>
        <v>0.30037197519266223</v>
      </c>
      <c r="W30" s="109">
        <f>'Ag Paste Height Bottom Right'!S4</f>
        <v>0.15476877376097875</v>
      </c>
      <c r="X30" s="109">
        <f>'Ag Paste Height Bottom Right'!T2</f>
        <v>0.70305556425587568</v>
      </c>
      <c r="Y30" s="109">
        <f>'Ag Paste Height Bottom Right'!T3</f>
        <v>1.0701055935676747</v>
      </c>
      <c r="Z30" s="110">
        <f>'Ag Paste Height Bottom Right'!T4</f>
        <v>1.2156787588934514</v>
      </c>
      <c r="AA30" s="76">
        <f>'Ag Paste Height Bottom Right'!U2</f>
        <v>0.30678442608163931</v>
      </c>
      <c r="AB30" s="76">
        <f>'Ag Paste Height Bottom Right'!U3</f>
        <v>0.57277766746251513</v>
      </c>
      <c r="AC30" s="76">
        <f>'Ag Paste Height Bottom Right'!U4</f>
        <v>0.45459898293180134</v>
      </c>
      <c r="AD30" s="76">
        <f>'Ag Paste Height Bottom Right'!V2</f>
        <v>2.0546984017418879</v>
      </c>
      <c r="AE30" s="76">
        <f>'Ag Paste Height Bottom Right'!V3</f>
        <v>1.5229298374869722</v>
      </c>
      <c r="AF30" s="77">
        <f>'Ag Paste Height Bottom Right'!V4</f>
        <v>1.4643959896840049</v>
      </c>
      <c r="AH30" s="81">
        <v>3</v>
      </c>
      <c r="AI30" s="82">
        <v>3</v>
      </c>
      <c r="AJ30" s="83">
        <v>3</v>
      </c>
      <c r="AK30" s="81">
        <v>3</v>
      </c>
      <c r="AL30" s="82">
        <v>3</v>
      </c>
      <c r="AM30" s="83">
        <v>3</v>
      </c>
      <c r="AN30" s="81">
        <f t="shared" si="6"/>
        <v>3</v>
      </c>
      <c r="AO30" s="82">
        <f t="shared" si="6"/>
        <v>3</v>
      </c>
      <c r="AP30" s="83">
        <f t="shared" si="6"/>
        <v>3</v>
      </c>
      <c r="AQ30" s="81">
        <f t="shared" si="6"/>
        <v>3</v>
      </c>
      <c r="AR30" s="82">
        <f t="shared" si="6"/>
        <v>3</v>
      </c>
      <c r="AS30" s="83">
        <f>AM30</f>
        <v>3</v>
      </c>
    </row>
    <row r="31" spans="2:45" ht="12.75" hidden="1" customHeight="1" x14ac:dyDescent="0.2">
      <c r="B31" s="71" t="s">
        <v>164</v>
      </c>
      <c r="C31" s="72">
        <v>0</v>
      </c>
      <c r="D31" s="72">
        <v>1.4999999999999999E-2</v>
      </c>
      <c r="E31" s="72">
        <v>-1.4999999999999999E-2</v>
      </c>
      <c r="F31" s="73">
        <f t="shared" si="2"/>
        <v>1.4999999999999999E-2</v>
      </c>
      <c r="G31" s="74">
        <f t="shared" si="3"/>
        <v>-1.4999999999999999E-2</v>
      </c>
      <c r="H31" s="84"/>
      <c r="I31" s="103">
        <v>-4.2100000000000002E-3</v>
      </c>
      <c r="J31" s="104">
        <v>9.4803891153147184E-4</v>
      </c>
      <c r="K31" s="111" t="str">
        <f t="shared" si="4"/>
        <v>CSL</v>
      </c>
      <c r="L31" s="103">
        <f t="shared" si="0"/>
        <v>3.793796460164883</v>
      </c>
      <c r="M31" s="107"/>
      <c r="N31" s="108" t="str">
        <f t="shared" si="5"/>
        <v>False</v>
      </c>
      <c r="O31" s="109"/>
      <c r="P31" s="109"/>
      <c r="Q31" s="109"/>
      <c r="R31" s="109"/>
      <c r="S31" s="109"/>
      <c r="T31" s="110"/>
      <c r="U31" s="109"/>
      <c r="V31" s="109"/>
      <c r="W31" s="109"/>
      <c r="X31" s="109"/>
      <c r="Y31" s="109"/>
      <c r="Z31" s="110"/>
      <c r="AA31" s="76"/>
      <c r="AB31" s="76"/>
      <c r="AC31" s="76"/>
      <c r="AD31" s="76"/>
      <c r="AE31" s="76"/>
      <c r="AF31" s="77"/>
      <c r="AH31" s="81">
        <v>3</v>
      </c>
      <c r="AI31" s="82">
        <v>3</v>
      </c>
      <c r="AJ31" s="83">
        <v>3</v>
      </c>
      <c r="AK31" s="81">
        <v>3</v>
      </c>
      <c r="AL31" s="82">
        <v>3</v>
      </c>
      <c r="AM31" s="83">
        <v>3</v>
      </c>
      <c r="AN31" s="81">
        <f t="shared" si="6"/>
        <v>3</v>
      </c>
      <c r="AO31" s="82">
        <f t="shared" si="6"/>
        <v>3</v>
      </c>
      <c r="AP31" s="83">
        <f t="shared" si="6"/>
        <v>3</v>
      </c>
      <c r="AQ31" s="81">
        <f t="shared" si="6"/>
        <v>3</v>
      </c>
      <c r="AR31" s="82">
        <f t="shared" si="6"/>
        <v>3</v>
      </c>
      <c r="AS31" s="83">
        <f t="shared" si="6"/>
        <v>3</v>
      </c>
    </row>
    <row r="32" spans="2:45" ht="12.75" hidden="1" customHeight="1" x14ac:dyDescent="0.2">
      <c r="B32" s="71" t="s">
        <v>165</v>
      </c>
      <c r="C32" s="72">
        <v>1.3620000000000001</v>
      </c>
      <c r="D32" s="72">
        <v>6.4999999999999997E-3</v>
      </c>
      <c r="E32" s="72">
        <v>-6.4999999999999997E-3</v>
      </c>
      <c r="F32" s="73">
        <f t="shared" si="2"/>
        <v>1.3685</v>
      </c>
      <c r="G32" s="74">
        <f t="shared" si="3"/>
        <v>1.3555000000000001</v>
      </c>
      <c r="H32" s="84"/>
      <c r="I32" s="103">
        <v>1.3613964285714286</v>
      </c>
      <c r="J32" s="104">
        <v>1.0404707420582913E-3</v>
      </c>
      <c r="K32" s="111" t="str">
        <f t="shared" si="4"/>
        <v>CSL</v>
      </c>
      <c r="L32" s="103">
        <f t="shared" si="0"/>
        <v>1.8890259101260176</v>
      </c>
      <c r="M32" s="107"/>
      <c r="N32" s="108" t="str">
        <f t="shared" si="5"/>
        <v>False</v>
      </c>
      <c r="O32" s="109"/>
      <c r="P32" s="109"/>
      <c r="Q32" s="109"/>
      <c r="R32" s="109"/>
      <c r="S32" s="109"/>
      <c r="T32" s="110"/>
      <c r="U32" s="109"/>
      <c r="V32" s="109"/>
      <c r="W32" s="109"/>
      <c r="X32" s="109"/>
      <c r="Y32" s="109"/>
      <c r="Z32" s="110"/>
      <c r="AA32" s="76"/>
      <c r="AB32" s="76"/>
      <c r="AC32" s="76"/>
      <c r="AD32" s="76"/>
      <c r="AE32" s="76"/>
      <c r="AF32" s="77"/>
      <c r="AH32" s="81">
        <v>3</v>
      </c>
      <c r="AI32" s="82">
        <v>3</v>
      </c>
      <c r="AJ32" s="83">
        <v>3</v>
      </c>
      <c r="AK32" s="81">
        <v>3</v>
      </c>
      <c r="AL32" s="82">
        <v>3</v>
      </c>
      <c r="AM32" s="83">
        <v>3</v>
      </c>
      <c r="AN32" s="81">
        <f t="shared" si="6"/>
        <v>3</v>
      </c>
      <c r="AO32" s="82">
        <f t="shared" si="6"/>
        <v>3</v>
      </c>
      <c r="AP32" s="83">
        <f t="shared" si="6"/>
        <v>3</v>
      </c>
      <c r="AQ32" s="81">
        <f t="shared" si="6"/>
        <v>3</v>
      </c>
      <c r="AR32" s="82">
        <f t="shared" si="6"/>
        <v>3</v>
      </c>
      <c r="AS32" s="83">
        <f t="shared" si="6"/>
        <v>3</v>
      </c>
    </row>
    <row r="33" spans="2:45" ht="12.75" hidden="1" customHeight="1" x14ac:dyDescent="0.2">
      <c r="B33" s="71" t="s">
        <v>166</v>
      </c>
      <c r="C33" s="72">
        <v>0</v>
      </c>
      <c r="D33" s="72">
        <v>8.9999999999999993E-3</v>
      </c>
      <c r="E33" s="72">
        <v>-8.9999999999999993E-3</v>
      </c>
      <c r="F33" s="73">
        <f t="shared" si="2"/>
        <v>8.9999999999999993E-3</v>
      </c>
      <c r="G33" s="74">
        <f t="shared" si="3"/>
        <v>-8.9999999999999993E-3</v>
      </c>
      <c r="H33" s="84"/>
      <c r="I33" s="103">
        <v>3.428571428571429E-4</v>
      </c>
      <c r="J33" s="104">
        <v>8.5045894861564199E-4</v>
      </c>
      <c r="K33" s="111" t="str">
        <f t="shared" si="4"/>
        <v>CSL</v>
      </c>
      <c r="L33" s="103">
        <f t="shared" si="0"/>
        <v>3.3931259003289767</v>
      </c>
      <c r="M33" s="107"/>
      <c r="N33" s="108" t="str">
        <f t="shared" si="5"/>
        <v>False</v>
      </c>
      <c r="O33" s="109"/>
      <c r="P33" s="109"/>
      <c r="Q33" s="109"/>
      <c r="R33" s="109"/>
      <c r="S33" s="109"/>
      <c r="T33" s="110"/>
      <c r="U33" s="109"/>
      <c r="V33" s="109"/>
      <c r="W33" s="109"/>
      <c r="X33" s="109"/>
      <c r="Y33" s="109"/>
      <c r="Z33" s="110"/>
      <c r="AA33" s="76"/>
      <c r="AB33" s="76"/>
      <c r="AC33" s="76"/>
      <c r="AD33" s="76"/>
      <c r="AE33" s="76"/>
      <c r="AF33" s="77"/>
      <c r="AH33" s="81">
        <v>3</v>
      </c>
      <c r="AI33" s="82">
        <v>3</v>
      </c>
      <c r="AJ33" s="83">
        <v>3</v>
      </c>
      <c r="AK33" s="81">
        <v>3</v>
      </c>
      <c r="AL33" s="82">
        <v>3</v>
      </c>
      <c r="AM33" s="83">
        <v>3</v>
      </c>
      <c r="AN33" s="81">
        <f t="shared" si="6"/>
        <v>3</v>
      </c>
      <c r="AO33" s="82">
        <f t="shared" si="6"/>
        <v>3</v>
      </c>
      <c r="AP33" s="83">
        <f t="shared" si="6"/>
        <v>3</v>
      </c>
      <c r="AQ33" s="81">
        <f t="shared" si="6"/>
        <v>3</v>
      </c>
      <c r="AR33" s="82">
        <f t="shared" si="6"/>
        <v>3</v>
      </c>
      <c r="AS33" s="83">
        <f t="shared" si="6"/>
        <v>3</v>
      </c>
    </row>
    <row r="34" spans="2:45" ht="12.75" hidden="1" customHeight="1" x14ac:dyDescent="0.2">
      <c r="B34" s="71" t="s">
        <v>167</v>
      </c>
      <c r="C34" s="72">
        <v>80</v>
      </c>
      <c r="D34" s="72">
        <v>5</v>
      </c>
      <c r="E34" s="72">
        <v>-5</v>
      </c>
      <c r="F34" s="73">
        <f t="shared" si="2"/>
        <v>85</v>
      </c>
      <c r="G34" s="74">
        <f t="shared" si="3"/>
        <v>75</v>
      </c>
      <c r="H34" s="84"/>
      <c r="I34" s="103">
        <v>79.102850000000004</v>
      </c>
      <c r="J34" s="104">
        <v>0.11556843427164766</v>
      </c>
      <c r="K34" s="111" t="str">
        <f t="shared" si="4"/>
        <v>CSL</v>
      </c>
      <c r="L34" s="103">
        <f t="shared" si="0"/>
        <v>11.833825345872878</v>
      </c>
      <c r="M34" s="107"/>
      <c r="N34" s="108" t="str">
        <f t="shared" si="5"/>
        <v>False</v>
      </c>
      <c r="O34" s="109"/>
      <c r="P34" s="109"/>
      <c r="Q34" s="109"/>
      <c r="R34" s="109"/>
      <c r="S34" s="109"/>
      <c r="T34" s="110"/>
      <c r="U34" s="109"/>
      <c r="V34" s="109"/>
      <c r="W34" s="109"/>
      <c r="X34" s="109"/>
      <c r="Y34" s="109"/>
      <c r="Z34" s="110"/>
      <c r="AA34" s="76"/>
      <c r="AB34" s="76"/>
      <c r="AC34" s="76"/>
      <c r="AD34" s="76"/>
      <c r="AE34" s="76"/>
      <c r="AF34" s="77"/>
      <c r="AH34" s="81">
        <v>3</v>
      </c>
      <c r="AI34" s="82">
        <v>3</v>
      </c>
      <c r="AJ34" s="83">
        <v>3</v>
      </c>
      <c r="AK34" s="81">
        <v>3</v>
      </c>
      <c r="AL34" s="82">
        <v>3</v>
      </c>
      <c r="AM34" s="83">
        <v>3</v>
      </c>
      <c r="AN34" s="81">
        <f t="shared" si="6"/>
        <v>3</v>
      </c>
      <c r="AO34" s="82">
        <f t="shared" si="6"/>
        <v>3</v>
      </c>
      <c r="AP34" s="83">
        <f t="shared" si="6"/>
        <v>3</v>
      </c>
      <c r="AQ34" s="81">
        <f t="shared" si="6"/>
        <v>3</v>
      </c>
      <c r="AR34" s="82">
        <f t="shared" si="6"/>
        <v>3</v>
      </c>
      <c r="AS34" s="83">
        <f t="shared" si="6"/>
        <v>3</v>
      </c>
    </row>
    <row r="35" spans="2:45" ht="12.75" hidden="1" customHeight="1" x14ac:dyDescent="0.2">
      <c r="B35" s="71" t="s">
        <v>168</v>
      </c>
      <c r="C35" s="72">
        <v>80</v>
      </c>
      <c r="D35" s="72">
        <v>5</v>
      </c>
      <c r="E35" s="72">
        <v>-5</v>
      </c>
      <c r="F35" s="73">
        <f t="shared" si="2"/>
        <v>85</v>
      </c>
      <c r="G35" s="74">
        <f t="shared" si="3"/>
        <v>75</v>
      </c>
      <c r="H35" s="84"/>
      <c r="I35" s="103">
        <v>79.965316666666666</v>
      </c>
      <c r="J35" s="104">
        <v>9.6658810600308176E-2</v>
      </c>
      <c r="K35" s="111" t="str">
        <f t="shared" si="4"/>
        <v>CSL</v>
      </c>
      <c r="L35" s="103">
        <f t="shared" si="0"/>
        <v>17.123173203522519</v>
      </c>
      <c r="M35" s="107"/>
      <c r="N35" s="108" t="str">
        <f t="shared" si="5"/>
        <v>False</v>
      </c>
      <c r="O35" s="109"/>
      <c r="P35" s="109"/>
      <c r="Q35" s="109"/>
      <c r="R35" s="109"/>
      <c r="S35" s="109"/>
      <c r="T35" s="110"/>
      <c r="U35" s="109"/>
      <c r="V35" s="109"/>
      <c r="W35" s="109"/>
      <c r="X35" s="109"/>
      <c r="Y35" s="109"/>
      <c r="Z35" s="110"/>
      <c r="AA35" s="76"/>
      <c r="AB35" s="76"/>
      <c r="AC35" s="76"/>
      <c r="AD35" s="76"/>
      <c r="AE35" s="76"/>
      <c r="AF35" s="77"/>
      <c r="AH35" s="81">
        <v>3</v>
      </c>
      <c r="AI35" s="82">
        <v>3</v>
      </c>
      <c r="AJ35" s="83">
        <v>3</v>
      </c>
      <c r="AK35" s="81">
        <v>3</v>
      </c>
      <c r="AL35" s="82">
        <v>3</v>
      </c>
      <c r="AM35" s="83">
        <v>3</v>
      </c>
      <c r="AN35" s="81">
        <f t="shared" si="6"/>
        <v>3</v>
      </c>
      <c r="AO35" s="82">
        <f t="shared" si="6"/>
        <v>3</v>
      </c>
      <c r="AP35" s="83">
        <f t="shared" si="6"/>
        <v>3</v>
      </c>
      <c r="AQ35" s="81">
        <f t="shared" si="6"/>
        <v>3</v>
      </c>
      <c r="AR35" s="82">
        <f t="shared" si="6"/>
        <v>3</v>
      </c>
      <c r="AS35" s="83">
        <f t="shared" si="6"/>
        <v>3</v>
      </c>
    </row>
    <row r="36" spans="2:45" ht="12.75" customHeight="1" x14ac:dyDescent="0.2">
      <c r="B36" s="86" t="s">
        <v>169</v>
      </c>
      <c r="C36" s="87">
        <v>0.5</v>
      </c>
      <c r="D36" s="87"/>
      <c r="E36" s="87"/>
      <c r="F36" s="88"/>
      <c r="G36" s="89"/>
      <c r="H36" s="90"/>
      <c r="I36" s="112"/>
      <c r="J36" s="113"/>
      <c r="K36" s="114" t="str">
        <f t="shared" si="4"/>
        <v>LSL</v>
      </c>
      <c r="L36" s="112" t="str">
        <f t="shared" si="0"/>
        <v/>
      </c>
      <c r="M36" s="115"/>
      <c r="N36" s="108"/>
      <c r="O36" s="109">
        <f>'Pitch Stiffness'!Q2</f>
        <v>0.12382368928135129</v>
      </c>
      <c r="P36" s="109">
        <f>'Pitch Stiffness'!Q3</f>
        <v>0.18607324737827294</v>
      </c>
      <c r="Q36" s="116"/>
      <c r="R36" s="109">
        <f>'Pitch Stiffness'!R2</f>
        <v>0.30221974621576531</v>
      </c>
      <c r="S36" s="109">
        <f>'Pitch Stiffness'!R3</f>
        <v>1.5951352327986656</v>
      </c>
      <c r="T36" s="117"/>
      <c r="U36" s="109">
        <f>'Pitch Stiffness'!S2</f>
        <v>1.2795459380745244</v>
      </c>
      <c r="V36" s="109">
        <f>'Pitch Stiffness'!S3</f>
        <v>3.6846262692000211</v>
      </c>
      <c r="W36" s="116"/>
      <c r="X36" s="109">
        <f>'Pitch Stiffness'!T2</f>
        <v>0.56940069449589914</v>
      </c>
      <c r="Y36" s="109">
        <f>'Pitch Stiffness'!T3</f>
        <v>0.73231865554266518</v>
      </c>
      <c r="Z36" s="117"/>
      <c r="AA36" s="76">
        <f>'Pitch Stiffness'!U2</f>
        <v>0.19023845188948751</v>
      </c>
      <c r="AB36" s="76">
        <f>'Pitch Stiffness'!U3</f>
        <v>0.38118490458600646</v>
      </c>
      <c r="AC36" s="91"/>
      <c r="AD36" s="76">
        <f>'Pitch Stiffness'!V2</f>
        <v>0.88857548984963119</v>
      </c>
      <c r="AE36" s="76">
        <f>'Pitch Stiffness'!V3</f>
        <v>0.19606138288168221</v>
      </c>
      <c r="AF36" s="92"/>
      <c r="AH36" s="81">
        <v>3</v>
      </c>
      <c r="AI36" s="82">
        <v>3</v>
      </c>
      <c r="AJ36" s="83">
        <v>3</v>
      </c>
      <c r="AK36" s="81">
        <v>3</v>
      </c>
      <c r="AL36" s="82">
        <v>3</v>
      </c>
      <c r="AM36" s="83">
        <v>3</v>
      </c>
      <c r="AN36" s="81">
        <f t="shared" si="6"/>
        <v>3</v>
      </c>
      <c r="AO36" s="82">
        <f t="shared" si="6"/>
        <v>3</v>
      </c>
      <c r="AP36" s="83">
        <f t="shared" si="6"/>
        <v>3</v>
      </c>
      <c r="AQ36" s="81">
        <f t="shared" si="6"/>
        <v>3</v>
      </c>
      <c r="AR36" s="82">
        <f t="shared" si="6"/>
        <v>3</v>
      </c>
      <c r="AS36" s="83">
        <f t="shared" si="6"/>
        <v>3</v>
      </c>
    </row>
    <row r="37" spans="2:45" ht="12.75" customHeight="1" x14ac:dyDescent="0.2">
      <c r="B37" s="86" t="s">
        <v>170</v>
      </c>
      <c r="C37" s="87">
        <v>0.6</v>
      </c>
      <c r="D37" s="87"/>
      <c r="E37" s="87"/>
      <c r="F37" s="88"/>
      <c r="G37" s="89"/>
      <c r="H37" s="90"/>
      <c r="I37" s="112"/>
      <c r="J37" s="113"/>
      <c r="K37" s="114" t="str">
        <f t="shared" si="4"/>
        <v>LSL</v>
      </c>
      <c r="L37" s="112" t="str">
        <f t="shared" si="0"/>
        <v/>
      </c>
      <c r="M37" s="115"/>
      <c r="N37" s="108"/>
      <c r="O37" s="109">
        <f>'Roll Stiffness'!Q2</f>
        <v>0.62498301182097082</v>
      </c>
      <c r="P37" s="109">
        <f>'Roll Stiffness'!Q3</f>
        <v>1.3284311555221542</v>
      </c>
      <c r="Q37" s="116"/>
      <c r="R37" s="109">
        <f>'Roll Stiffness'!R2</f>
        <v>1.1562954770605123</v>
      </c>
      <c r="S37" s="109">
        <f>'Roll Stiffness'!R3</f>
        <v>6.5701722516491916</v>
      </c>
      <c r="T37" s="117"/>
      <c r="U37" s="109">
        <f>'Roll Stiffness'!S2</f>
        <v>2.8310850973947912</v>
      </c>
      <c r="V37" s="109">
        <f>'Roll Stiffness'!S3</f>
        <v>4.9070153722175851</v>
      </c>
      <c r="W37" s="116"/>
      <c r="X37" s="109">
        <f>'Roll Stiffness'!T2</f>
        <v>1.6749146678651541</v>
      </c>
      <c r="Y37" s="109">
        <f>'Roll Stiffness'!T3</f>
        <v>0.35426145802208359</v>
      </c>
      <c r="Z37" s="117"/>
      <c r="AA37" s="76">
        <f>'Roll Stiffness'!U2</f>
        <v>0.97821757633163176</v>
      </c>
      <c r="AB37" s="76">
        <f>'Roll Stiffness'!U3</f>
        <v>1.6093961640977983</v>
      </c>
      <c r="AC37" s="91"/>
      <c r="AD37" s="76">
        <f>'Roll Stiffness'!V2</f>
        <v>0.32809084678851314</v>
      </c>
      <c r="AE37" s="76">
        <f>'Roll Stiffness'!V3</f>
        <v>0.16818443498040112</v>
      </c>
      <c r="AF37" s="92"/>
      <c r="AH37" s="81">
        <v>3</v>
      </c>
      <c r="AI37" s="82">
        <v>3</v>
      </c>
      <c r="AJ37" s="83">
        <v>3</v>
      </c>
      <c r="AK37" s="81">
        <v>3</v>
      </c>
      <c r="AL37" s="82">
        <v>3</v>
      </c>
      <c r="AM37" s="83">
        <v>3</v>
      </c>
      <c r="AN37" s="81">
        <f t="shared" si="6"/>
        <v>3</v>
      </c>
      <c r="AO37" s="82">
        <f t="shared" si="6"/>
        <v>3</v>
      </c>
      <c r="AP37" s="83">
        <f t="shared" si="6"/>
        <v>3</v>
      </c>
      <c r="AQ37" s="81">
        <f t="shared" si="6"/>
        <v>3</v>
      </c>
      <c r="AR37" s="82">
        <f t="shared" si="6"/>
        <v>3</v>
      </c>
      <c r="AS37" s="83">
        <f t="shared" si="6"/>
        <v>3</v>
      </c>
    </row>
    <row r="38" spans="2:45" ht="12.75" hidden="1" customHeight="1" x14ac:dyDescent="0.2">
      <c r="B38" s="71" t="s">
        <v>171</v>
      </c>
      <c r="C38" s="72">
        <v>0.315</v>
      </c>
      <c r="D38" s="72">
        <v>1.2500000000000001E-2</v>
      </c>
      <c r="E38" s="72">
        <v>-1.2500000000000001E-2</v>
      </c>
      <c r="F38" s="73">
        <f t="shared" si="2"/>
        <v>0.32750000000000001</v>
      </c>
      <c r="G38" s="74">
        <f t="shared" si="3"/>
        <v>0.30249999999999999</v>
      </c>
      <c r="H38" s="84"/>
      <c r="I38" s="103">
        <v>0.31461999999999996</v>
      </c>
      <c r="J38" s="104">
        <v>2.8205594401741043E-4</v>
      </c>
      <c r="K38" s="111" t="str">
        <f t="shared" si="4"/>
        <v>CSL</v>
      </c>
      <c r="L38" s="103">
        <f t="shared" si="0"/>
        <v>14.323399615186311</v>
      </c>
      <c r="M38" s="107"/>
      <c r="N38" s="108" t="str">
        <f t="shared" si="5"/>
        <v>False</v>
      </c>
      <c r="O38" s="109"/>
      <c r="P38" s="109"/>
      <c r="Q38" s="109"/>
      <c r="R38" s="109"/>
      <c r="S38" s="109"/>
      <c r="T38" s="110"/>
      <c r="U38" s="109"/>
      <c r="V38" s="109"/>
      <c r="W38" s="109"/>
      <c r="X38" s="109"/>
      <c r="Y38" s="109"/>
      <c r="Z38" s="110"/>
      <c r="AA38" s="76"/>
      <c r="AB38" s="76"/>
      <c r="AC38" s="76"/>
      <c r="AD38" s="76"/>
      <c r="AE38" s="76"/>
      <c r="AF38" s="77"/>
      <c r="AH38" s="81">
        <v>3</v>
      </c>
      <c r="AI38" s="82">
        <v>3</v>
      </c>
      <c r="AJ38" s="83">
        <v>3</v>
      </c>
      <c r="AK38" s="81">
        <v>3</v>
      </c>
      <c r="AL38" s="82">
        <v>3</v>
      </c>
      <c r="AM38" s="83">
        <v>3</v>
      </c>
      <c r="AN38" s="81">
        <f t="shared" si="6"/>
        <v>3</v>
      </c>
      <c r="AO38" s="82">
        <f t="shared" si="6"/>
        <v>3</v>
      </c>
      <c r="AP38" s="83">
        <f t="shared" si="6"/>
        <v>3</v>
      </c>
      <c r="AQ38" s="81">
        <f t="shared" si="6"/>
        <v>3</v>
      </c>
      <c r="AR38" s="82">
        <f t="shared" si="6"/>
        <v>3</v>
      </c>
      <c r="AS38" s="83">
        <f t="shared" si="6"/>
        <v>3</v>
      </c>
    </row>
    <row r="39" spans="2:45" ht="12.75" hidden="1" customHeight="1" x14ac:dyDescent="0.2">
      <c r="B39" s="71" t="s">
        <v>172</v>
      </c>
      <c r="C39" s="72">
        <v>0.252</v>
      </c>
      <c r="D39" s="72">
        <v>1.2500000000000001E-2</v>
      </c>
      <c r="E39" s="72">
        <v>-1.2500000000000001E-2</v>
      </c>
      <c r="F39" s="73">
        <f t="shared" si="2"/>
        <v>0.26450000000000001</v>
      </c>
      <c r="G39" s="74">
        <f t="shared" si="3"/>
        <v>0.23949999999999999</v>
      </c>
      <c r="H39" s="84"/>
      <c r="I39" s="103">
        <v>0.25172</v>
      </c>
      <c r="J39" s="104">
        <v>2.4404006956964009E-4</v>
      </c>
      <c r="K39" s="111" t="str">
        <f t="shared" si="4"/>
        <v>CSL</v>
      </c>
      <c r="L39" s="103">
        <f t="shared" si="0"/>
        <v>16.691248041834196</v>
      </c>
      <c r="M39" s="107"/>
      <c r="N39" s="108" t="str">
        <f t="shared" si="5"/>
        <v>False</v>
      </c>
      <c r="O39" s="109"/>
      <c r="P39" s="109"/>
      <c r="Q39" s="109"/>
      <c r="R39" s="109"/>
      <c r="S39" s="109"/>
      <c r="T39" s="110"/>
      <c r="U39" s="109"/>
      <c r="V39" s="109"/>
      <c r="W39" s="109"/>
      <c r="X39" s="109"/>
      <c r="Y39" s="109"/>
      <c r="Z39" s="110"/>
      <c r="AA39" s="76"/>
      <c r="AB39" s="76"/>
      <c r="AC39" s="76"/>
      <c r="AD39" s="76"/>
      <c r="AE39" s="76"/>
      <c r="AF39" s="77"/>
      <c r="AH39" s="81">
        <v>3</v>
      </c>
      <c r="AI39" s="82">
        <v>3</v>
      </c>
      <c r="AJ39" s="83">
        <v>3</v>
      </c>
      <c r="AK39" s="81">
        <v>3</v>
      </c>
      <c r="AL39" s="82">
        <v>3</v>
      </c>
      <c r="AM39" s="83">
        <v>3</v>
      </c>
      <c r="AN39" s="81">
        <f t="shared" si="6"/>
        <v>3</v>
      </c>
      <c r="AO39" s="82">
        <f t="shared" si="6"/>
        <v>3</v>
      </c>
      <c r="AP39" s="83">
        <f t="shared" si="6"/>
        <v>3</v>
      </c>
      <c r="AQ39" s="81">
        <f t="shared" si="6"/>
        <v>3</v>
      </c>
      <c r="AR39" s="82">
        <f t="shared" si="6"/>
        <v>3</v>
      </c>
      <c r="AS39" s="83">
        <f t="shared" si="6"/>
        <v>3</v>
      </c>
    </row>
    <row r="40" spans="2:45" ht="12.75" hidden="1" customHeight="1" x14ac:dyDescent="0.2">
      <c r="B40" s="71" t="s">
        <v>173</v>
      </c>
      <c r="C40" s="72">
        <v>0.189</v>
      </c>
      <c r="D40" s="72">
        <v>1.2500000000000001E-2</v>
      </c>
      <c r="E40" s="72">
        <v>-1.2500000000000001E-2</v>
      </c>
      <c r="F40" s="73">
        <f t="shared" si="2"/>
        <v>0.20150000000000001</v>
      </c>
      <c r="G40" s="74">
        <f t="shared" si="3"/>
        <v>0.17649999999999999</v>
      </c>
      <c r="H40" s="84"/>
      <c r="I40" s="103">
        <v>0.18884000000000001</v>
      </c>
      <c r="J40" s="104">
        <v>1.8378731669454188E-4</v>
      </c>
      <c r="K40" s="111" t="str">
        <f t="shared" si="4"/>
        <v>CSL</v>
      </c>
      <c r="L40" s="103">
        <f t="shared" si="0"/>
        <v>22.380942315893208</v>
      </c>
      <c r="M40" s="107"/>
      <c r="N40" s="108" t="str">
        <f t="shared" si="5"/>
        <v>False</v>
      </c>
      <c r="O40" s="109"/>
      <c r="P40" s="109"/>
      <c r="Q40" s="109"/>
      <c r="R40" s="109"/>
      <c r="S40" s="109"/>
      <c r="T40" s="110"/>
      <c r="U40" s="109"/>
      <c r="V40" s="109"/>
      <c r="W40" s="109"/>
      <c r="X40" s="109"/>
      <c r="Y40" s="109"/>
      <c r="Z40" s="110"/>
      <c r="AA40" s="76"/>
      <c r="AB40" s="76"/>
      <c r="AC40" s="76"/>
      <c r="AD40" s="76"/>
      <c r="AE40" s="76"/>
      <c r="AF40" s="77"/>
      <c r="AH40" s="81">
        <v>3</v>
      </c>
      <c r="AI40" s="82">
        <v>3</v>
      </c>
      <c r="AJ40" s="83">
        <v>3</v>
      </c>
      <c r="AK40" s="81">
        <v>3</v>
      </c>
      <c r="AL40" s="82">
        <v>3</v>
      </c>
      <c r="AM40" s="83">
        <v>3</v>
      </c>
      <c r="AN40" s="81">
        <f t="shared" si="6"/>
        <v>3</v>
      </c>
      <c r="AO40" s="82">
        <f t="shared" si="6"/>
        <v>3</v>
      </c>
      <c r="AP40" s="83">
        <f t="shared" si="6"/>
        <v>3</v>
      </c>
      <c r="AQ40" s="81">
        <f t="shared" si="6"/>
        <v>3</v>
      </c>
      <c r="AR40" s="82">
        <f t="shared" si="6"/>
        <v>3</v>
      </c>
      <c r="AS40" s="83">
        <f t="shared" si="6"/>
        <v>3</v>
      </c>
    </row>
    <row r="41" spans="2:45" ht="12.75" hidden="1" customHeight="1" x14ac:dyDescent="0.2">
      <c r="B41" s="71" t="s">
        <v>174</v>
      </c>
      <c r="C41" s="72">
        <v>0.126</v>
      </c>
      <c r="D41" s="72">
        <v>1.2500000000000001E-2</v>
      </c>
      <c r="E41" s="72">
        <v>-1.2500000000000001E-2</v>
      </c>
      <c r="F41" s="73">
        <f t="shared" si="2"/>
        <v>0.13850000000000001</v>
      </c>
      <c r="G41" s="74">
        <f t="shared" si="3"/>
        <v>0.1135</v>
      </c>
      <c r="H41" s="84"/>
      <c r="I41" s="103">
        <v>0.12592000000000003</v>
      </c>
      <c r="J41" s="104">
        <v>1.8135294011647097E-4</v>
      </c>
      <c r="K41" s="111" t="str">
        <f t="shared" si="4"/>
        <v>CSL</v>
      </c>
      <c r="L41" s="103">
        <f t="shared" si="0"/>
        <v>22.828414016012985</v>
      </c>
      <c r="M41" s="107"/>
      <c r="N41" s="108" t="str">
        <f t="shared" si="5"/>
        <v>False</v>
      </c>
      <c r="O41" s="109"/>
      <c r="P41" s="109"/>
      <c r="Q41" s="109"/>
      <c r="R41" s="109"/>
      <c r="S41" s="109"/>
      <c r="T41" s="110"/>
      <c r="U41" s="109"/>
      <c r="V41" s="109"/>
      <c r="W41" s="109"/>
      <c r="X41" s="109"/>
      <c r="Y41" s="109"/>
      <c r="Z41" s="110"/>
      <c r="AA41" s="76"/>
      <c r="AB41" s="76"/>
      <c r="AC41" s="76"/>
      <c r="AD41" s="76"/>
      <c r="AE41" s="76"/>
      <c r="AF41" s="77"/>
      <c r="AH41" s="81">
        <v>3</v>
      </c>
      <c r="AI41" s="82">
        <v>3</v>
      </c>
      <c r="AJ41" s="83">
        <v>3</v>
      </c>
      <c r="AK41" s="81">
        <v>3</v>
      </c>
      <c r="AL41" s="82">
        <v>3</v>
      </c>
      <c r="AM41" s="83">
        <v>3</v>
      </c>
      <c r="AN41" s="81">
        <f t="shared" si="6"/>
        <v>3</v>
      </c>
      <c r="AO41" s="82">
        <f t="shared" si="6"/>
        <v>3</v>
      </c>
      <c r="AP41" s="83">
        <f t="shared" si="6"/>
        <v>3</v>
      </c>
      <c r="AQ41" s="81">
        <f t="shared" si="6"/>
        <v>3</v>
      </c>
      <c r="AR41" s="82">
        <f t="shared" si="6"/>
        <v>3</v>
      </c>
      <c r="AS41" s="83">
        <f t="shared" si="6"/>
        <v>3</v>
      </c>
    </row>
    <row r="42" spans="2:45" ht="12.75" hidden="1" customHeight="1" x14ac:dyDescent="0.2">
      <c r="B42" s="71" t="s">
        <v>175</v>
      </c>
      <c r="C42" s="72">
        <v>6.3E-2</v>
      </c>
      <c r="D42" s="72">
        <v>1.2500000000000001E-2</v>
      </c>
      <c r="E42" s="72">
        <v>-1.2500000000000001E-2</v>
      </c>
      <c r="F42" s="73">
        <f t="shared" si="2"/>
        <v>7.5499999999999998E-2</v>
      </c>
      <c r="G42" s="74">
        <f t="shared" si="3"/>
        <v>5.0500000000000003E-2</v>
      </c>
      <c r="H42" s="84"/>
      <c r="I42" s="103">
        <v>6.2999999999999987E-2</v>
      </c>
      <c r="J42" s="104">
        <v>1.9436506316150844E-4</v>
      </c>
      <c r="K42" s="111" t="str">
        <f t="shared" si="4"/>
        <v>CSL</v>
      </c>
      <c r="L42" s="103">
        <f t="shared" si="0"/>
        <v>21.437323142813749</v>
      </c>
      <c r="M42" s="107"/>
      <c r="N42" s="108" t="str">
        <f t="shared" si="5"/>
        <v>False</v>
      </c>
      <c r="O42" s="109"/>
      <c r="P42" s="109"/>
      <c r="Q42" s="109"/>
      <c r="R42" s="109"/>
      <c r="S42" s="109"/>
      <c r="T42" s="110"/>
      <c r="U42" s="109"/>
      <c r="V42" s="109"/>
      <c r="W42" s="109"/>
      <c r="X42" s="109"/>
      <c r="Y42" s="109"/>
      <c r="Z42" s="110"/>
      <c r="AA42" s="76"/>
      <c r="AB42" s="76"/>
      <c r="AC42" s="76"/>
      <c r="AD42" s="76"/>
      <c r="AE42" s="76"/>
      <c r="AF42" s="77"/>
      <c r="AH42" s="81">
        <v>3</v>
      </c>
      <c r="AI42" s="82">
        <v>3</v>
      </c>
      <c r="AJ42" s="83">
        <v>3</v>
      </c>
      <c r="AK42" s="81">
        <v>3</v>
      </c>
      <c r="AL42" s="82">
        <v>3</v>
      </c>
      <c r="AM42" s="83">
        <v>3</v>
      </c>
      <c r="AN42" s="81">
        <f t="shared" si="6"/>
        <v>3</v>
      </c>
      <c r="AO42" s="82">
        <f t="shared" si="6"/>
        <v>3</v>
      </c>
      <c r="AP42" s="83">
        <f t="shared" si="6"/>
        <v>3</v>
      </c>
      <c r="AQ42" s="81">
        <f t="shared" si="6"/>
        <v>3</v>
      </c>
      <c r="AR42" s="82">
        <f t="shared" si="6"/>
        <v>3</v>
      </c>
      <c r="AS42" s="83">
        <f t="shared" si="6"/>
        <v>3</v>
      </c>
    </row>
    <row r="43" spans="2:45" ht="12.75" hidden="1" customHeight="1" x14ac:dyDescent="0.2">
      <c r="B43" s="71" t="s">
        <v>176</v>
      </c>
      <c r="C43" s="72">
        <v>0</v>
      </c>
      <c r="D43" s="72">
        <v>1.2500000000000001E-2</v>
      </c>
      <c r="E43" s="72">
        <v>-1.2500000000000001E-2</v>
      </c>
      <c r="F43" s="73">
        <f t="shared" si="2"/>
        <v>1.2500000000000001E-2</v>
      </c>
      <c r="G43" s="74">
        <f t="shared" si="3"/>
        <v>-1.2500000000000001E-2</v>
      </c>
      <c r="H43" s="84"/>
      <c r="I43" s="103">
        <v>-1.5999999999999999E-4</v>
      </c>
      <c r="J43" s="104">
        <v>1.7126976771553504E-4</v>
      </c>
      <c r="K43" s="111" t="str">
        <f t="shared" si="4"/>
        <v>CSL</v>
      </c>
      <c r="L43" s="103">
        <f t="shared" si="0"/>
        <v>24.016692427382988</v>
      </c>
      <c r="M43" s="107"/>
      <c r="N43" s="108" t="str">
        <f t="shared" si="5"/>
        <v>False</v>
      </c>
      <c r="O43" s="109"/>
      <c r="P43" s="109"/>
      <c r="Q43" s="109"/>
      <c r="R43" s="109"/>
      <c r="S43" s="109"/>
      <c r="T43" s="110"/>
      <c r="U43" s="109"/>
      <c r="V43" s="109"/>
      <c r="W43" s="109"/>
      <c r="X43" s="109"/>
      <c r="Y43" s="109"/>
      <c r="Z43" s="110"/>
      <c r="AA43" s="76"/>
      <c r="AB43" s="76"/>
      <c r="AC43" s="76"/>
      <c r="AD43" s="76"/>
      <c r="AE43" s="76"/>
      <c r="AF43" s="77"/>
      <c r="AH43" s="81">
        <v>3</v>
      </c>
      <c r="AI43" s="82">
        <v>3</v>
      </c>
      <c r="AJ43" s="83">
        <v>3</v>
      </c>
      <c r="AK43" s="81">
        <v>3</v>
      </c>
      <c r="AL43" s="82">
        <v>3</v>
      </c>
      <c r="AM43" s="83">
        <v>3</v>
      </c>
      <c r="AN43" s="81">
        <f t="shared" si="6"/>
        <v>3</v>
      </c>
      <c r="AO43" s="82">
        <f t="shared" si="6"/>
        <v>3</v>
      </c>
      <c r="AP43" s="83">
        <f t="shared" si="6"/>
        <v>3</v>
      </c>
      <c r="AQ43" s="81">
        <f t="shared" si="6"/>
        <v>3</v>
      </c>
      <c r="AR43" s="82">
        <f t="shared" si="6"/>
        <v>3</v>
      </c>
      <c r="AS43" s="83">
        <f t="shared" si="6"/>
        <v>3</v>
      </c>
    </row>
    <row r="44" spans="2:45" ht="12.75" hidden="1" customHeight="1" x14ac:dyDescent="0.2">
      <c r="B44" s="71" t="s">
        <v>177</v>
      </c>
      <c r="C44" s="72">
        <v>6.3E-2</v>
      </c>
      <c r="D44" s="72">
        <v>1.2500000000000001E-2</v>
      </c>
      <c r="E44" s="72">
        <v>-1.2500000000000001E-2</v>
      </c>
      <c r="F44" s="73">
        <f t="shared" si="2"/>
        <v>7.5499999999999998E-2</v>
      </c>
      <c r="G44" s="74">
        <f t="shared" si="3"/>
        <v>5.0500000000000003E-2</v>
      </c>
      <c r="H44" s="84"/>
      <c r="I44" s="103">
        <v>6.2889999999999988E-2</v>
      </c>
      <c r="J44" s="104">
        <v>2.0248456731316794E-4</v>
      </c>
      <c r="K44" s="111" t="str">
        <f t="shared" si="4"/>
        <v>CSL</v>
      </c>
      <c r="L44" s="103">
        <f t="shared" si="0"/>
        <v>20.396616170813793</v>
      </c>
      <c r="M44" s="107"/>
      <c r="N44" s="108" t="str">
        <f t="shared" si="5"/>
        <v>False</v>
      </c>
      <c r="O44" s="109"/>
      <c r="P44" s="109"/>
      <c r="Q44" s="109"/>
      <c r="R44" s="109"/>
      <c r="S44" s="109"/>
      <c r="T44" s="110"/>
      <c r="U44" s="109"/>
      <c r="V44" s="109"/>
      <c r="W44" s="109"/>
      <c r="X44" s="109"/>
      <c r="Y44" s="109"/>
      <c r="Z44" s="110"/>
      <c r="AA44" s="76"/>
      <c r="AB44" s="76"/>
      <c r="AC44" s="76"/>
      <c r="AD44" s="76"/>
      <c r="AE44" s="76"/>
      <c r="AF44" s="77"/>
      <c r="AH44" s="81">
        <v>3</v>
      </c>
      <c r="AI44" s="82">
        <v>3</v>
      </c>
      <c r="AJ44" s="83">
        <v>3</v>
      </c>
      <c r="AK44" s="81">
        <v>3</v>
      </c>
      <c r="AL44" s="82">
        <v>3</v>
      </c>
      <c r="AM44" s="83">
        <v>3</v>
      </c>
      <c r="AN44" s="81">
        <f t="shared" si="6"/>
        <v>3</v>
      </c>
      <c r="AO44" s="82">
        <f t="shared" si="6"/>
        <v>3</v>
      </c>
      <c r="AP44" s="83">
        <f t="shared" si="6"/>
        <v>3</v>
      </c>
      <c r="AQ44" s="81">
        <f t="shared" si="6"/>
        <v>3</v>
      </c>
      <c r="AR44" s="82">
        <f t="shared" si="6"/>
        <v>3</v>
      </c>
      <c r="AS44" s="83">
        <f t="shared" si="6"/>
        <v>3</v>
      </c>
    </row>
    <row r="45" spans="2:45" ht="12.75" hidden="1" customHeight="1" x14ac:dyDescent="0.2">
      <c r="B45" s="71" t="s">
        <v>178</v>
      </c>
      <c r="C45" s="72">
        <v>0.126</v>
      </c>
      <c r="D45" s="72">
        <v>1.2500000000000001E-2</v>
      </c>
      <c r="E45" s="72">
        <v>-1.2500000000000001E-2</v>
      </c>
      <c r="F45" s="73">
        <f t="shared" si="2"/>
        <v>0.13850000000000001</v>
      </c>
      <c r="G45" s="74">
        <f t="shared" si="3"/>
        <v>0.1135</v>
      </c>
      <c r="H45" s="84"/>
      <c r="I45" s="103">
        <v>0.12583000000000003</v>
      </c>
      <c r="J45" s="104">
        <v>1.8885620632286856E-4</v>
      </c>
      <c r="K45" s="111" t="str">
        <f t="shared" si="4"/>
        <v>CSL</v>
      </c>
      <c r="L45" s="103">
        <f t="shared" si="0"/>
        <v>21.762589008981529</v>
      </c>
      <c r="M45" s="107"/>
      <c r="N45" s="108" t="str">
        <f t="shared" si="5"/>
        <v>False</v>
      </c>
      <c r="O45" s="109"/>
      <c r="P45" s="109"/>
      <c r="Q45" s="109"/>
      <c r="R45" s="109"/>
      <c r="S45" s="109"/>
      <c r="T45" s="110"/>
      <c r="U45" s="109"/>
      <c r="V45" s="109"/>
      <c r="W45" s="109"/>
      <c r="X45" s="109"/>
      <c r="Y45" s="109"/>
      <c r="Z45" s="110"/>
      <c r="AA45" s="76"/>
      <c r="AB45" s="76"/>
      <c r="AC45" s="76"/>
      <c r="AD45" s="76"/>
      <c r="AE45" s="76"/>
      <c r="AF45" s="77"/>
      <c r="AH45" s="81">
        <v>3</v>
      </c>
      <c r="AI45" s="82">
        <v>3</v>
      </c>
      <c r="AJ45" s="83">
        <v>3</v>
      </c>
      <c r="AK45" s="81">
        <v>3</v>
      </c>
      <c r="AL45" s="82">
        <v>3</v>
      </c>
      <c r="AM45" s="83">
        <v>3</v>
      </c>
      <c r="AN45" s="81">
        <f t="shared" si="6"/>
        <v>3</v>
      </c>
      <c r="AO45" s="82">
        <f t="shared" si="6"/>
        <v>3</v>
      </c>
      <c r="AP45" s="83">
        <f t="shared" si="6"/>
        <v>3</v>
      </c>
      <c r="AQ45" s="81">
        <f t="shared" si="6"/>
        <v>3</v>
      </c>
      <c r="AR45" s="82">
        <f t="shared" si="6"/>
        <v>3</v>
      </c>
      <c r="AS45" s="83">
        <f t="shared" si="6"/>
        <v>3</v>
      </c>
    </row>
    <row r="46" spans="2:45" ht="12.75" hidden="1" customHeight="1" x14ac:dyDescent="0.2">
      <c r="B46" s="71" t="s">
        <v>179</v>
      </c>
      <c r="C46" s="72">
        <v>0.189</v>
      </c>
      <c r="D46" s="72">
        <v>1.2500000000000001E-2</v>
      </c>
      <c r="E46" s="72">
        <v>-1.2500000000000001E-2</v>
      </c>
      <c r="F46" s="73">
        <f t="shared" si="2"/>
        <v>0.20150000000000001</v>
      </c>
      <c r="G46" s="74">
        <f t="shared" si="3"/>
        <v>0.17649999999999999</v>
      </c>
      <c r="H46" s="84"/>
      <c r="I46" s="103">
        <v>0.18873000000000001</v>
      </c>
      <c r="J46" s="104">
        <v>2.0027758514399422E-4</v>
      </c>
      <c r="K46" s="111" t="str">
        <f t="shared" si="4"/>
        <v>CSL</v>
      </c>
      <c r="L46" s="103">
        <f t="shared" si="0"/>
        <v>20.355081991505234</v>
      </c>
      <c r="M46" s="107"/>
      <c r="N46" s="108" t="str">
        <f t="shared" si="5"/>
        <v>False</v>
      </c>
      <c r="O46" s="109"/>
      <c r="P46" s="109"/>
      <c r="Q46" s="109"/>
      <c r="R46" s="109"/>
      <c r="S46" s="109"/>
      <c r="T46" s="110"/>
      <c r="U46" s="109"/>
      <c r="V46" s="109"/>
      <c r="W46" s="109"/>
      <c r="X46" s="109"/>
      <c r="Y46" s="109"/>
      <c r="Z46" s="110"/>
      <c r="AA46" s="76"/>
      <c r="AB46" s="76"/>
      <c r="AC46" s="76"/>
      <c r="AD46" s="76"/>
      <c r="AE46" s="76"/>
      <c r="AF46" s="77"/>
      <c r="AH46" s="81">
        <v>3</v>
      </c>
      <c r="AI46" s="82">
        <v>3</v>
      </c>
      <c r="AJ46" s="83">
        <v>3</v>
      </c>
      <c r="AK46" s="81">
        <v>3</v>
      </c>
      <c r="AL46" s="82">
        <v>3</v>
      </c>
      <c r="AM46" s="83">
        <v>3</v>
      </c>
      <c r="AN46" s="81">
        <f t="shared" ref="AN46:AS88" si="7">AH46</f>
        <v>3</v>
      </c>
      <c r="AO46" s="82">
        <f t="shared" si="7"/>
        <v>3</v>
      </c>
      <c r="AP46" s="83">
        <f t="shared" si="7"/>
        <v>3</v>
      </c>
      <c r="AQ46" s="81">
        <f t="shared" si="7"/>
        <v>3</v>
      </c>
      <c r="AR46" s="82">
        <f t="shared" si="7"/>
        <v>3</v>
      </c>
      <c r="AS46" s="83">
        <f t="shared" si="7"/>
        <v>3</v>
      </c>
    </row>
    <row r="47" spans="2:45" ht="12.75" hidden="1" customHeight="1" x14ac:dyDescent="0.2">
      <c r="B47" s="71" t="s">
        <v>180</v>
      </c>
      <c r="C47" s="72">
        <v>0.252</v>
      </c>
      <c r="D47" s="72">
        <v>1.2500000000000001E-2</v>
      </c>
      <c r="E47" s="72">
        <v>-1.2500000000000001E-2</v>
      </c>
      <c r="F47" s="73">
        <f t="shared" si="2"/>
        <v>0.26450000000000001</v>
      </c>
      <c r="G47" s="74">
        <f t="shared" si="3"/>
        <v>0.23949999999999999</v>
      </c>
      <c r="H47" s="84"/>
      <c r="I47" s="103">
        <v>0.25165999999999994</v>
      </c>
      <c r="J47" s="104">
        <v>1.8378731669453684E-4</v>
      </c>
      <c r="K47" s="111" t="str">
        <f t="shared" si="4"/>
        <v>CSL</v>
      </c>
      <c r="L47" s="103">
        <f t="shared" si="0"/>
        <v>22.054478003344197</v>
      </c>
      <c r="M47" s="107"/>
      <c r="N47" s="108" t="str">
        <f t="shared" si="5"/>
        <v>False</v>
      </c>
      <c r="O47" s="109"/>
      <c r="P47" s="109"/>
      <c r="Q47" s="109"/>
      <c r="R47" s="109"/>
      <c r="S47" s="109"/>
      <c r="T47" s="110"/>
      <c r="U47" s="109"/>
      <c r="V47" s="109"/>
      <c r="W47" s="109"/>
      <c r="X47" s="109"/>
      <c r="Y47" s="109"/>
      <c r="Z47" s="110"/>
      <c r="AA47" s="76"/>
      <c r="AB47" s="76"/>
      <c r="AC47" s="76"/>
      <c r="AD47" s="76"/>
      <c r="AE47" s="76"/>
      <c r="AF47" s="77"/>
      <c r="AH47" s="81">
        <v>3</v>
      </c>
      <c r="AI47" s="82">
        <v>3</v>
      </c>
      <c r="AJ47" s="83">
        <v>3</v>
      </c>
      <c r="AK47" s="81">
        <v>3</v>
      </c>
      <c r="AL47" s="82">
        <v>3</v>
      </c>
      <c r="AM47" s="83">
        <v>3</v>
      </c>
      <c r="AN47" s="81">
        <f t="shared" si="7"/>
        <v>3</v>
      </c>
      <c r="AO47" s="82">
        <f t="shared" si="7"/>
        <v>3</v>
      </c>
      <c r="AP47" s="83">
        <f t="shared" si="7"/>
        <v>3</v>
      </c>
      <c r="AQ47" s="81">
        <f t="shared" si="7"/>
        <v>3</v>
      </c>
      <c r="AR47" s="82">
        <f t="shared" si="7"/>
        <v>3</v>
      </c>
      <c r="AS47" s="83">
        <f t="shared" si="7"/>
        <v>3</v>
      </c>
    </row>
    <row r="48" spans="2:45" ht="12.75" hidden="1" customHeight="1" x14ac:dyDescent="0.2">
      <c r="B48" s="71" t="s">
        <v>181</v>
      </c>
      <c r="C48" s="72">
        <v>0.315</v>
      </c>
      <c r="D48" s="72">
        <v>1.2500000000000001E-2</v>
      </c>
      <c r="E48" s="72">
        <v>-1.2500000000000001E-2</v>
      </c>
      <c r="F48" s="73">
        <f t="shared" si="2"/>
        <v>0.32750000000000001</v>
      </c>
      <c r="G48" s="74">
        <f t="shared" si="3"/>
        <v>0.30249999999999999</v>
      </c>
      <c r="H48" s="84"/>
      <c r="I48" s="103">
        <v>0.31452999999999998</v>
      </c>
      <c r="J48" s="104">
        <v>1.4181364924120205E-4</v>
      </c>
      <c r="K48" s="111" t="str">
        <f t="shared" si="4"/>
        <v>CSL</v>
      </c>
      <c r="L48" s="103">
        <f t="shared" si="0"/>
        <v>28.276544757547523</v>
      </c>
      <c r="M48" s="107"/>
      <c r="N48" s="108" t="str">
        <f t="shared" si="5"/>
        <v>False</v>
      </c>
      <c r="O48" s="109"/>
      <c r="P48" s="109"/>
      <c r="Q48" s="109"/>
      <c r="R48" s="109"/>
      <c r="S48" s="109"/>
      <c r="T48" s="110"/>
      <c r="U48" s="109"/>
      <c r="V48" s="109"/>
      <c r="W48" s="109"/>
      <c r="X48" s="109"/>
      <c r="Y48" s="109"/>
      <c r="Z48" s="110"/>
      <c r="AA48" s="76"/>
      <c r="AB48" s="76"/>
      <c r="AC48" s="76"/>
      <c r="AD48" s="76"/>
      <c r="AE48" s="76"/>
      <c r="AF48" s="77"/>
      <c r="AH48" s="81">
        <v>3</v>
      </c>
      <c r="AI48" s="82">
        <v>3</v>
      </c>
      <c r="AJ48" s="83">
        <v>3</v>
      </c>
      <c r="AK48" s="81">
        <v>3</v>
      </c>
      <c r="AL48" s="82">
        <v>3</v>
      </c>
      <c r="AM48" s="83">
        <v>3</v>
      </c>
      <c r="AN48" s="81">
        <f t="shared" si="7"/>
        <v>3</v>
      </c>
      <c r="AO48" s="82">
        <f t="shared" si="7"/>
        <v>3</v>
      </c>
      <c r="AP48" s="83">
        <f t="shared" si="7"/>
        <v>3</v>
      </c>
      <c r="AQ48" s="81">
        <f t="shared" si="7"/>
        <v>3</v>
      </c>
      <c r="AR48" s="82">
        <f t="shared" si="7"/>
        <v>3</v>
      </c>
      <c r="AS48" s="83">
        <f t="shared" si="7"/>
        <v>3</v>
      </c>
    </row>
    <row r="49" spans="2:45" ht="12.75" hidden="1" customHeight="1" x14ac:dyDescent="0.2">
      <c r="B49" s="71" t="s">
        <v>182</v>
      </c>
      <c r="C49" s="72">
        <v>3.4500000000000003E-2</v>
      </c>
      <c r="D49" s="72">
        <v>1.2999999999999999E-2</v>
      </c>
      <c r="E49" s="72">
        <v>-1.2999999999999999E-2</v>
      </c>
      <c r="F49" s="73">
        <f t="shared" si="2"/>
        <v>4.7500000000000001E-2</v>
      </c>
      <c r="G49" s="74">
        <f t="shared" si="3"/>
        <v>2.1500000000000005E-2</v>
      </c>
      <c r="H49" s="84"/>
      <c r="I49" s="103">
        <v>3.6990000000000009E-2</v>
      </c>
      <c r="J49" s="104">
        <v>2.330951164939617E-4</v>
      </c>
      <c r="K49" s="111" t="str">
        <f t="shared" si="4"/>
        <v>CSL</v>
      </c>
      <c r="L49" s="103">
        <f t="shared" si="0"/>
        <v>15.029629903997083</v>
      </c>
      <c r="M49" s="107"/>
      <c r="N49" s="108" t="str">
        <f t="shared" si="5"/>
        <v>False</v>
      </c>
      <c r="O49" s="109"/>
      <c r="P49" s="109"/>
      <c r="Q49" s="109"/>
      <c r="R49" s="109"/>
      <c r="S49" s="109"/>
      <c r="T49" s="110"/>
      <c r="U49" s="109"/>
      <c r="V49" s="109"/>
      <c r="W49" s="109"/>
      <c r="X49" s="109"/>
      <c r="Y49" s="109"/>
      <c r="Z49" s="110"/>
      <c r="AA49" s="76"/>
      <c r="AB49" s="76"/>
      <c r="AC49" s="76"/>
      <c r="AD49" s="76"/>
      <c r="AE49" s="76"/>
      <c r="AF49" s="77"/>
      <c r="AH49" s="81">
        <v>3</v>
      </c>
      <c r="AI49" s="82">
        <v>3</v>
      </c>
      <c r="AJ49" s="83">
        <v>3</v>
      </c>
      <c r="AK49" s="81">
        <v>3</v>
      </c>
      <c r="AL49" s="82">
        <v>3</v>
      </c>
      <c r="AM49" s="83">
        <v>3</v>
      </c>
      <c r="AN49" s="81">
        <f t="shared" si="7"/>
        <v>3</v>
      </c>
      <c r="AO49" s="82">
        <f t="shared" si="7"/>
        <v>3</v>
      </c>
      <c r="AP49" s="83">
        <f t="shared" si="7"/>
        <v>3</v>
      </c>
      <c r="AQ49" s="81">
        <f t="shared" si="7"/>
        <v>3</v>
      </c>
      <c r="AR49" s="82">
        <f t="shared" si="7"/>
        <v>3</v>
      </c>
      <c r="AS49" s="83">
        <f t="shared" si="7"/>
        <v>3</v>
      </c>
    </row>
    <row r="50" spans="2:45" ht="12.75" hidden="1" customHeight="1" x14ac:dyDescent="0.2">
      <c r="B50" s="71" t="s">
        <v>183</v>
      </c>
      <c r="C50" s="72">
        <v>3.4500000000000003E-2</v>
      </c>
      <c r="D50" s="72">
        <v>1.2999999999999999E-2</v>
      </c>
      <c r="E50" s="72">
        <v>-1.2999999999999999E-2</v>
      </c>
      <c r="F50" s="73">
        <f t="shared" si="2"/>
        <v>4.7500000000000001E-2</v>
      </c>
      <c r="G50" s="74">
        <f t="shared" si="3"/>
        <v>2.1500000000000005E-2</v>
      </c>
      <c r="H50" s="84"/>
      <c r="I50" s="103">
        <v>3.6950000000000004E-2</v>
      </c>
      <c r="J50" s="104">
        <v>2.4152294576982309E-4</v>
      </c>
      <c r="K50" s="111" t="str">
        <f t="shared" si="4"/>
        <v>CSL</v>
      </c>
      <c r="L50" s="103">
        <f t="shared" si="0"/>
        <v>14.560383302123723</v>
      </c>
      <c r="M50" s="107"/>
      <c r="N50" s="108" t="str">
        <f t="shared" si="5"/>
        <v>False</v>
      </c>
      <c r="O50" s="109"/>
      <c r="P50" s="109"/>
      <c r="Q50" s="109"/>
      <c r="R50" s="109"/>
      <c r="S50" s="109"/>
      <c r="T50" s="110"/>
      <c r="U50" s="109"/>
      <c r="V50" s="109"/>
      <c r="W50" s="109"/>
      <c r="X50" s="109"/>
      <c r="Y50" s="109"/>
      <c r="Z50" s="110"/>
      <c r="AA50" s="76"/>
      <c r="AB50" s="76"/>
      <c r="AC50" s="76"/>
      <c r="AD50" s="76"/>
      <c r="AE50" s="76"/>
      <c r="AF50" s="77"/>
      <c r="AH50" s="81">
        <v>3</v>
      </c>
      <c r="AI50" s="82">
        <v>3</v>
      </c>
      <c r="AJ50" s="83">
        <v>3</v>
      </c>
      <c r="AK50" s="81">
        <v>3</v>
      </c>
      <c r="AL50" s="82">
        <v>3</v>
      </c>
      <c r="AM50" s="83">
        <v>3</v>
      </c>
      <c r="AN50" s="81">
        <f t="shared" si="7"/>
        <v>3</v>
      </c>
      <c r="AO50" s="82">
        <f t="shared" si="7"/>
        <v>3</v>
      </c>
      <c r="AP50" s="83">
        <f t="shared" si="7"/>
        <v>3</v>
      </c>
      <c r="AQ50" s="81">
        <f t="shared" si="7"/>
        <v>3</v>
      </c>
      <c r="AR50" s="82">
        <f t="shared" si="7"/>
        <v>3</v>
      </c>
      <c r="AS50" s="83">
        <f t="shared" si="7"/>
        <v>3</v>
      </c>
    </row>
    <row r="51" spans="2:45" ht="12.75" hidden="1" customHeight="1" x14ac:dyDescent="0.2">
      <c r="B51" s="71" t="s">
        <v>184</v>
      </c>
      <c r="C51" s="72">
        <v>3.4500000000000003E-2</v>
      </c>
      <c r="D51" s="72">
        <v>1.2999999999999999E-2</v>
      </c>
      <c r="E51" s="72">
        <v>-1.2999999999999999E-2</v>
      </c>
      <c r="F51" s="73">
        <f t="shared" si="2"/>
        <v>4.7500000000000001E-2</v>
      </c>
      <c r="G51" s="74">
        <f t="shared" si="3"/>
        <v>2.1500000000000005E-2</v>
      </c>
      <c r="H51" s="84"/>
      <c r="I51" s="103">
        <v>3.7020000000000004E-2</v>
      </c>
      <c r="J51" s="104">
        <v>2.8596814119369622E-4</v>
      </c>
      <c r="K51" s="111" t="str">
        <f t="shared" si="4"/>
        <v>CSL</v>
      </c>
      <c r="L51" s="103">
        <f t="shared" si="0"/>
        <v>12.215812987948107</v>
      </c>
      <c r="M51" s="107"/>
      <c r="N51" s="108" t="str">
        <f t="shared" si="5"/>
        <v>False</v>
      </c>
      <c r="O51" s="109"/>
      <c r="P51" s="109"/>
      <c r="Q51" s="109"/>
      <c r="R51" s="109"/>
      <c r="S51" s="109"/>
      <c r="T51" s="110"/>
      <c r="U51" s="109"/>
      <c r="V51" s="109"/>
      <c r="W51" s="109"/>
      <c r="X51" s="109"/>
      <c r="Y51" s="109"/>
      <c r="Z51" s="110"/>
      <c r="AA51" s="76"/>
      <c r="AB51" s="76"/>
      <c r="AC51" s="76"/>
      <c r="AD51" s="76"/>
      <c r="AE51" s="76"/>
      <c r="AF51" s="77"/>
      <c r="AH51" s="81">
        <v>3</v>
      </c>
      <c r="AI51" s="82">
        <v>3</v>
      </c>
      <c r="AJ51" s="83">
        <v>3</v>
      </c>
      <c r="AK51" s="81">
        <v>3</v>
      </c>
      <c r="AL51" s="82">
        <v>3</v>
      </c>
      <c r="AM51" s="83">
        <v>3</v>
      </c>
      <c r="AN51" s="81">
        <f t="shared" si="7"/>
        <v>3</v>
      </c>
      <c r="AO51" s="82">
        <f t="shared" si="7"/>
        <v>3</v>
      </c>
      <c r="AP51" s="83">
        <f t="shared" si="7"/>
        <v>3</v>
      </c>
      <c r="AQ51" s="81">
        <f t="shared" si="7"/>
        <v>3</v>
      </c>
      <c r="AR51" s="82">
        <f t="shared" si="7"/>
        <v>3</v>
      </c>
      <c r="AS51" s="83">
        <f t="shared" si="7"/>
        <v>3</v>
      </c>
    </row>
    <row r="52" spans="2:45" ht="12.75" hidden="1" customHeight="1" x14ac:dyDescent="0.2">
      <c r="B52" s="71" t="s">
        <v>185</v>
      </c>
      <c r="C52" s="72">
        <v>3.4500000000000003E-2</v>
      </c>
      <c r="D52" s="72">
        <v>1.2999999999999999E-2</v>
      </c>
      <c r="E52" s="72">
        <v>-1.2999999999999999E-2</v>
      </c>
      <c r="F52" s="73">
        <f t="shared" si="2"/>
        <v>4.7500000000000001E-2</v>
      </c>
      <c r="G52" s="74">
        <f t="shared" si="3"/>
        <v>2.1500000000000005E-2</v>
      </c>
      <c r="H52" s="84"/>
      <c r="I52" s="103">
        <v>3.6979999999999999E-2</v>
      </c>
      <c r="J52" s="104">
        <v>2.3475755815545232E-4</v>
      </c>
      <c r="K52" s="111" t="str">
        <f t="shared" si="4"/>
        <v>CSL</v>
      </c>
      <c r="L52" s="103">
        <f t="shared" si="0"/>
        <v>14.937396240697879</v>
      </c>
      <c r="M52" s="107"/>
      <c r="N52" s="108" t="str">
        <f t="shared" si="5"/>
        <v>False</v>
      </c>
      <c r="O52" s="109"/>
      <c r="P52" s="109"/>
      <c r="Q52" s="109"/>
      <c r="R52" s="109"/>
      <c r="S52" s="109"/>
      <c r="T52" s="110"/>
      <c r="U52" s="109"/>
      <c r="V52" s="109"/>
      <c r="W52" s="109"/>
      <c r="X52" s="109"/>
      <c r="Y52" s="109"/>
      <c r="Z52" s="110"/>
      <c r="AA52" s="76"/>
      <c r="AB52" s="76"/>
      <c r="AC52" s="76"/>
      <c r="AD52" s="76"/>
      <c r="AE52" s="76"/>
      <c r="AF52" s="77"/>
      <c r="AH52" s="81">
        <v>3</v>
      </c>
      <c r="AI52" s="82">
        <v>3</v>
      </c>
      <c r="AJ52" s="83">
        <v>3</v>
      </c>
      <c r="AK52" s="81">
        <v>3</v>
      </c>
      <c r="AL52" s="82">
        <v>3</v>
      </c>
      <c r="AM52" s="83">
        <v>3</v>
      </c>
      <c r="AN52" s="81">
        <f t="shared" si="7"/>
        <v>3</v>
      </c>
      <c r="AO52" s="82">
        <f t="shared" si="7"/>
        <v>3</v>
      </c>
      <c r="AP52" s="83">
        <f t="shared" si="7"/>
        <v>3</v>
      </c>
      <c r="AQ52" s="81">
        <f t="shared" si="7"/>
        <v>3</v>
      </c>
      <c r="AR52" s="82">
        <f t="shared" si="7"/>
        <v>3</v>
      </c>
      <c r="AS52" s="83">
        <f t="shared" si="7"/>
        <v>3</v>
      </c>
    </row>
    <row r="53" spans="2:45" ht="12.75" hidden="1" customHeight="1" x14ac:dyDescent="0.2">
      <c r="B53" s="71" t="s">
        <v>186</v>
      </c>
      <c r="C53" s="72">
        <v>3.4500000000000003E-2</v>
      </c>
      <c r="D53" s="72">
        <v>1.2999999999999999E-2</v>
      </c>
      <c r="E53" s="72">
        <v>-1.2999999999999999E-2</v>
      </c>
      <c r="F53" s="73">
        <f t="shared" si="2"/>
        <v>4.7500000000000001E-2</v>
      </c>
      <c r="G53" s="74">
        <f t="shared" si="3"/>
        <v>2.1500000000000005E-2</v>
      </c>
      <c r="H53" s="62"/>
      <c r="I53" s="103">
        <v>3.712E-2</v>
      </c>
      <c r="J53" s="104">
        <v>2.5733678754158369E-4</v>
      </c>
      <c r="K53" s="111" t="str">
        <f t="shared" si="4"/>
        <v>CSL</v>
      </c>
      <c r="L53" s="103">
        <f t="shared" si="0"/>
        <v>13.445415375914298</v>
      </c>
      <c r="M53" s="107"/>
      <c r="N53" s="108" t="str">
        <f t="shared" si="5"/>
        <v>False</v>
      </c>
      <c r="O53" s="109"/>
      <c r="P53" s="109"/>
      <c r="Q53" s="109"/>
      <c r="R53" s="109"/>
      <c r="S53" s="109"/>
      <c r="T53" s="110"/>
      <c r="U53" s="109"/>
      <c r="V53" s="109"/>
      <c r="W53" s="109"/>
      <c r="X53" s="109"/>
      <c r="Y53" s="109"/>
      <c r="Z53" s="110"/>
      <c r="AA53" s="76"/>
      <c r="AB53" s="76"/>
      <c r="AC53" s="76"/>
      <c r="AD53" s="76"/>
      <c r="AE53" s="76"/>
      <c r="AF53" s="77"/>
      <c r="AH53" s="81">
        <v>3</v>
      </c>
      <c r="AI53" s="82">
        <v>3</v>
      </c>
      <c r="AJ53" s="83">
        <v>3</v>
      </c>
      <c r="AK53" s="81">
        <v>3</v>
      </c>
      <c r="AL53" s="82">
        <v>3</v>
      </c>
      <c r="AM53" s="83">
        <v>3</v>
      </c>
      <c r="AN53" s="81">
        <f t="shared" si="7"/>
        <v>3</v>
      </c>
      <c r="AO53" s="82">
        <f t="shared" si="7"/>
        <v>3</v>
      </c>
      <c r="AP53" s="83">
        <f t="shared" si="7"/>
        <v>3</v>
      </c>
      <c r="AQ53" s="81">
        <f t="shared" si="7"/>
        <v>3</v>
      </c>
      <c r="AR53" s="82">
        <f t="shared" si="7"/>
        <v>3</v>
      </c>
      <c r="AS53" s="83">
        <f t="shared" si="7"/>
        <v>3</v>
      </c>
    </row>
    <row r="54" spans="2:45" ht="12.75" hidden="1" customHeight="1" x14ac:dyDescent="0.2">
      <c r="B54" s="71" t="s">
        <v>187</v>
      </c>
      <c r="C54" s="72">
        <v>3.4500000000000003E-2</v>
      </c>
      <c r="D54" s="72">
        <v>1.2999999999999999E-2</v>
      </c>
      <c r="E54" s="72">
        <v>-1.2999999999999999E-2</v>
      </c>
      <c r="F54" s="73">
        <f t="shared" si="2"/>
        <v>4.7500000000000001E-2</v>
      </c>
      <c r="G54" s="74">
        <f t="shared" si="3"/>
        <v>2.1500000000000005E-2</v>
      </c>
      <c r="H54" s="62"/>
      <c r="I54" s="103">
        <v>3.7179999999999998E-2</v>
      </c>
      <c r="J54" s="104">
        <v>3.0840089349920969E-4</v>
      </c>
      <c r="K54" s="111" t="str">
        <f t="shared" si="4"/>
        <v>CSL</v>
      </c>
      <c r="L54" s="103">
        <f t="shared" si="0"/>
        <v>11.154312690111633</v>
      </c>
      <c r="M54" s="107"/>
      <c r="N54" s="108" t="str">
        <f t="shared" si="5"/>
        <v>False</v>
      </c>
      <c r="O54" s="109"/>
      <c r="P54" s="109"/>
      <c r="Q54" s="109"/>
      <c r="R54" s="109"/>
      <c r="S54" s="109"/>
      <c r="T54" s="110"/>
      <c r="U54" s="109"/>
      <c r="V54" s="109"/>
      <c r="W54" s="109"/>
      <c r="X54" s="109"/>
      <c r="Y54" s="109"/>
      <c r="Z54" s="110"/>
      <c r="AA54" s="76"/>
      <c r="AB54" s="76"/>
      <c r="AC54" s="76"/>
      <c r="AD54" s="76"/>
      <c r="AE54" s="76"/>
      <c r="AF54" s="77"/>
      <c r="AH54" s="81">
        <v>3</v>
      </c>
      <c r="AI54" s="82">
        <v>3</v>
      </c>
      <c r="AJ54" s="83">
        <v>3</v>
      </c>
      <c r="AK54" s="81">
        <v>3</v>
      </c>
      <c r="AL54" s="82">
        <v>3</v>
      </c>
      <c r="AM54" s="83">
        <v>3</v>
      </c>
      <c r="AN54" s="81">
        <f t="shared" si="7"/>
        <v>3</v>
      </c>
      <c r="AO54" s="82">
        <f t="shared" si="7"/>
        <v>3</v>
      </c>
      <c r="AP54" s="83">
        <f t="shared" si="7"/>
        <v>3</v>
      </c>
      <c r="AQ54" s="81">
        <f t="shared" si="7"/>
        <v>3</v>
      </c>
      <c r="AR54" s="82">
        <f t="shared" si="7"/>
        <v>3</v>
      </c>
      <c r="AS54" s="83">
        <f t="shared" si="7"/>
        <v>3</v>
      </c>
    </row>
    <row r="55" spans="2:45" ht="12.75" hidden="1" customHeight="1" x14ac:dyDescent="0.2">
      <c r="B55" s="71" t="s">
        <v>188</v>
      </c>
      <c r="C55" s="72">
        <v>3.4500000000000003E-2</v>
      </c>
      <c r="D55" s="72">
        <v>1.2999999999999999E-2</v>
      </c>
      <c r="E55" s="72">
        <v>-1.2999999999999999E-2</v>
      </c>
      <c r="F55" s="73">
        <f t="shared" si="2"/>
        <v>4.7500000000000001E-2</v>
      </c>
      <c r="G55" s="74">
        <f t="shared" si="3"/>
        <v>2.1500000000000005E-2</v>
      </c>
      <c r="H55" s="62"/>
      <c r="I55" s="103">
        <v>3.7059999999999996E-2</v>
      </c>
      <c r="J55" s="104">
        <v>2.716206504995122E-4</v>
      </c>
      <c r="K55" s="111" t="str">
        <f t="shared" si="4"/>
        <v>CSL</v>
      </c>
      <c r="L55" s="103">
        <f t="shared" si="0"/>
        <v>12.81198610488657</v>
      </c>
      <c r="M55" s="107"/>
      <c r="N55" s="108" t="str">
        <f t="shared" si="5"/>
        <v>False</v>
      </c>
      <c r="O55" s="109"/>
      <c r="P55" s="109"/>
      <c r="Q55" s="109"/>
      <c r="R55" s="109"/>
      <c r="S55" s="109"/>
      <c r="T55" s="110"/>
      <c r="U55" s="109"/>
      <c r="V55" s="109"/>
      <c r="W55" s="109"/>
      <c r="X55" s="109"/>
      <c r="Y55" s="109"/>
      <c r="Z55" s="110"/>
      <c r="AA55" s="76"/>
      <c r="AB55" s="76"/>
      <c r="AC55" s="76"/>
      <c r="AD55" s="76"/>
      <c r="AE55" s="76"/>
      <c r="AF55" s="77"/>
      <c r="AH55" s="81">
        <v>3</v>
      </c>
      <c r="AI55" s="82">
        <v>3</v>
      </c>
      <c r="AJ55" s="83">
        <v>3</v>
      </c>
      <c r="AK55" s="81">
        <v>3</v>
      </c>
      <c r="AL55" s="82">
        <v>3</v>
      </c>
      <c r="AM55" s="83">
        <v>3</v>
      </c>
      <c r="AN55" s="81">
        <f t="shared" si="7"/>
        <v>3</v>
      </c>
      <c r="AO55" s="82">
        <f t="shared" si="7"/>
        <v>3</v>
      </c>
      <c r="AP55" s="83">
        <f t="shared" si="7"/>
        <v>3</v>
      </c>
      <c r="AQ55" s="81">
        <f t="shared" si="7"/>
        <v>3</v>
      </c>
      <c r="AR55" s="82">
        <f t="shared" si="7"/>
        <v>3</v>
      </c>
      <c r="AS55" s="83">
        <f t="shared" si="7"/>
        <v>3</v>
      </c>
    </row>
    <row r="56" spans="2:45" ht="12.75" hidden="1" customHeight="1" x14ac:dyDescent="0.2">
      <c r="B56" s="71" t="s">
        <v>189</v>
      </c>
      <c r="C56" s="72">
        <v>3.4500000000000003E-2</v>
      </c>
      <c r="D56" s="72">
        <v>1.2999999999999999E-2</v>
      </c>
      <c r="E56" s="72">
        <v>-1.2999999999999999E-2</v>
      </c>
      <c r="F56" s="73">
        <f t="shared" si="2"/>
        <v>4.7500000000000001E-2</v>
      </c>
      <c r="G56" s="74">
        <f t="shared" si="3"/>
        <v>2.1500000000000005E-2</v>
      </c>
      <c r="H56" s="62"/>
      <c r="I56" s="103">
        <v>3.7050000000000007E-2</v>
      </c>
      <c r="J56" s="104">
        <v>2.4608038433722131E-4</v>
      </c>
      <c r="K56" s="111" t="str">
        <f t="shared" si="4"/>
        <v>CSL</v>
      </c>
      <c r="L56" s="103">
        <f t="shared" si="0"/>
        <v>14.155266144902773</v>
      </c>
      <c r="M56" s="107"/>
      <c r="N56" s="108" t="str">
        <f t="shared" si="5"/>
        <v>False</v>
      </c>
      <c r="O56" s="109"/>
      <c r="P56" s="109"/>
      <c r="Q56" s="109"/>
      <c r="R56" s="109"/>
      <c r="S56" s="109"/>
      <c r="T56" s="110"/>
      <c r="U56" s="109"/>
      <c r="V56" s="109"/>
      <c r="W56" s="109"/>
      <c r="X56" s="109"/>
      <c r="Y56" s="109"/>
      <c r="Z56" s="110"/>
      <c r="AA56" s="76"/>
      <c r="AB56" s="76"/>
      <c r="AC56" s="76"/>
      <c r="AD56" s="76"/>
      <c r="AE56" s="76"/>
      <c r="AF56" s="77"/>
      <c r="AH56" s="81">
        <v>3</v>
      </c>
      <c r="AI56" s="82">
        <v>3</v>
      </c>
      <c r="AJ56" s="83">
        <v>3</v>
      </c>
      <c r="AK56" s="81">
        <v>3</v>
      </c>
      <c r="AL56" s="82">
        <v>3</v>
      </c>
      <c r="AM56" s="83">
        <v>3</v>
      </c>
      <c r="AN56" s="81">
        <f t="shared" si="7"/>
        <v>3</v>
      </c>
      <c r="AO56" s="82">
        <f t="shared" si="7"/>
        <v>3</v>
      </c>
      <c r="AP56" s="83">
        <f t="shared" si="7"/>
        <v>3</v>
      </c>
      <c r="AQ56" s="81">
        <f t="shared" si="7"/>
        <v>3</v>
      </c>
      <c r="AR56" s="82">
        <f t="shared" si="7"/>
        <v>3</v>
      </c>
      <c r="AS56" s="83">
        <f t="shared" si="7"/>
        <v>3</v>
      </c>
    </row>
    <row r="57" spans="2:45" ht="12.75" hidden="1" customHeight="1" x14ac:dyDescent="0.2">
      <c r="B57" s="71" t="s">
        <v>190</v>
      </c>
      <c r="C57" s="72">
        <v>3.4500000000000003E-2</v>
      </c>
      <c r="D57" s="72">
        <v>1.2999999999999999E-2</v>
      </c>
      <c r="E57" s="72">
        <v>-1.2999999999999999E-2</v>
      </c>
      <c r="F57" s="73">
        <f t="shared" si="2"/>
        <v>4.7500000000000001E-2</v>
      </c>
      <c r="G57" s="74">
        <f t="shared" si="3"/>
        <v>2.1500000000000005E-2</v>
      </c>
      <c r="H57" s="62"/>
      <c r="I57" s="103">
        <v>3.705E-2</v>
      </c>
      <c r="J57" s="104">
        <v>1.6499158227685997E-4</v>
      </c>
      <c r="K57" s="111" t="str">
        <f t="shared" si="4"/>
        <v>CSL</v>
      </c>
      <c r="L57" s="103">
        <f t="shared" si="0"/>
        <v>21.112188181141349</v>
      </c>
      <c r="M57" s="107"/>
      <c r="N57" s="108" t="str">
        <f t="shared" si="5"/>
        <v>False</v>
      </c>
      <c r="O57" s="109"/>
      <c r="P57" s="109"/>
      <c r="Q57" s="109"/>
      <c r="R57" s="109"/>
      <c r="S57" s="109"/>
      <c r="T57" s="110"/>
      <c r="U57" s="109"/>
      <c r="V57" s="109"/>
      <c r="W57" s="109"/>
      <c r="X57" s="109"/>
      <c r="Y57" s="109"/>
      <c r="Z57" s="110"/>
      <c r="AA57" s="76"/>
      <c r="AB57" s="76"/>
      <c r="AC57" s="76"/>
      <c r="AD57" s="76"/>
      <c r="AE57" s="76"/>
      <c r="AF57" s="77"/>
      <c r="AH57" s="81">
        <v>3</v>
      </c>
      <c r="AI57" s="82">
        <v>3</v>
      </c>
      <c r="AJ57" s="83">
        <v>3</v>
      </c>
      <c r="AK57" s="81">
        <v>3</v>
      </c>
      <c r="AL57" s="82">
        <v>3</v>
      </c>
      <c r="AM57" s="83">
        <v>3</v>
      </c>
      <c r="AN57" s="81">
        <f t="shared" si="7"/>
        <v>3</v>
      </c>
      <c r="AO57" s="82">
        <f t="shared" si="7"/>
        <v>3</v>
      </c>
      <c r="AP57" s="83">
        <f t="shared" si="7"/>
        <v>3</v>
      </c>
      <c r="AQ57" s="81">
        <f t="shared" si="7"/>
        <v>3</v>
      </c>
      <c r="AR57" s="82">
        <f t="shared" si="7"/>
        <v>3</v>
      </c>
      <c r="AS57" s="83">
        <f t="shared" si="7"/>
        <v>3</v>
      </c>
    </row>
    <row r="58" spans="2:45" ht="12.75" hidden="1" customHeight="1" x14ac:dyDescent="0.2">
      <c r="B58" s="71" t="s">
        <v>191</v>
      </c>
      <c r="C58" s="72">
        <v>3.4500000000000003E-2</v>
      </c>
      <c r="D58" s="72">
        <v>1.2999999999999999E-2</v>
      </c>
      <c r="E58" s="72">
        <v>-1.2999999999999999E-2</v>
      </c>
      <c r="F58" s="73">
        <f t="shared" si="2"/>
        <v>4.7500000000000001E-2</v>
      </c>
      <c r="G58" s="74">
        <f t="shared" si="3"/>
        <v>2.1500000000000005E-2</v>
      </c>
      <c r="H58" s="62"/>
      <c r="I58" s="103">
        <v>3.713000000000001E-2</v>
      </c>
      <c r="J58" s="104">
        <v>1.5670212364724226E-4</v>
      </c>
      <c r="K58" s="111" t="str">
        <f t="shared" si="4"/>
        <v>CSL</v>
      </c>
      <c r="L58" s="103">
        <f t="shared" si="0"/>
        <v>22.058837405727118</v>
      </c>
      <c r="M58" s="107"/>
      <c r="N58" s="108" t="str">
        <f t="shared" si="5"/>
        <v>False</v>
      </c>
      <c r="O58" s="109"/>
      <c r="P58" s="109"/>
      <c r="Q58" s="109"/>
      <c r="R58" s="109"/>
      <c r="S58" s="109"/>
      <c r="T58" s="110"/>
      <c r="U58" s="109"/>
      <c r="V58" s="109"/>
      <c r="W58" s="109"/>
      <c r="X58" s="109"/>
      <c r="Y58" s="109"/>
      <c r="Z58" s="110"/>
      <c r="AA58" s="76"/>
      <c r="AB58" s="76"/>
      <c r="AC58" s="76"/>
      <c r="AD58" s="76"/>
      <c r="AE58" s="76"/>
      <c r="AF58" s="77"/>
      <c r="AH58" s="81">
        <v>3</v>
      </c>
      <c r="AI58" s="82">
        <v>3</v>
      </c>
      <c r="AJ58" s="83">
        <v>3</v>
      </c>
      <c r="AK58" s="81">
        <v>3</v>
      </c>
      <c r="AL58" s="82">
        <v>3</v>
      </c>
      <c r="AM58" s="83">
        <v>3</v>
      </c>
      <c r="AN58" s="81">
        <f t="shared" si="7"/>
        <v>3</v>
      </c>
      <c r="AO58" s="82">
        <f t="shared" si="7"/>
        <v>3</v>
      </c>
      <c r="AP58" s="83">
        <f t="shared" si="7"/>
        <v>3</v>
      </c>
      <c r="AQ58" s="81">
        <f t="shared" si="7"/>
        <v>3</v>
      </c>
      <c r="AR58" s="82">
        <f t="shared" si="7"/>
        <v>3</v>
      </c>
      <c r="AS58" s="83">
        <f t="shared" si="7"/>
        <v>3</v>
      </c>
    </row>
    <row r="59" spans="2:45" ht="12.75" hidden="1" customHeight="1" x14ac:dyDescent="0.2">
      <c r="B59" s="71" t="s">
        <v>192</v>
      </c>
      <c r="C59" s="72">
        <v>3.4500000000000003E-2</v>
      </c>
      <c r="D59" s="72">
        <v>1.2999999999999999E-2</v>
      </c>
      <c r="E59" s="72">
        <v>-1.2999999999999999E-2</v>
      </c>
      <c r="F59" s="73">
        <f t="shared" si="2"/>
        <v>4.7500000000000001E-2</v>
      </c>
      <c r="G59" s="74">
        <f t="shared" si="3"/>
        <v>2.1500000000000005E-2</v>
      </c>
      <c r="H59" s="62"/>
      <c r="I59" s="103">
        <v>3.7059999999999996E-2</v>
      </c>
      <c r="J59" s="104">
        <v>2.6749870196985103E-4</v>
      </c>
      <c r="K59" s="111" t="str">
        <f t="shared" si="4"/>
        <v>CSL</v>
      </c>
      <c r="L59" s="103">
        <f t="shared" si="0"/>
        <v>13.009408921887861</v>
      </c>
      <c r="M59" s="107"/>
      <c r="N59" s="108" t="str">
        <f t="shared" si="5"/>
        <v>False</v>
      </c>
      <c r="O59" s="109"/>
      <c r="P59" s="109"/>
      <c r="Q59" s="109"/>
      <c r="R59" s="109"/>
      <c r="S59" s="109"/>
      <c r="T59" s="110"/>
      <c r="U59" s="109"/>
      <c r="V59" s="109"/>
      <c r="W59" s="109"/>
      <c r="X59" s="109"/>
      <c r="Y59" s="109"/>
      <c r="Z59" s="110"/>
      <c r="AA59" s="76"/>
      <c r="AB59" s="76"/>
      <c r="AC59" s="76"/>
      <c r="AD59" s="76"/>
      <c r="AE59" s="76"/>
      <c r="AF59" s="77"/>
      <c r="AH59" s="81">
        <v>3</v>
      </c>
      <c r="AI59" s="82">
        <v>3</v>
      </c>
      <c r="AJ59" s="83">
        <v>3</v>
      </c>
      <c r="AK59" s="81">
        <v>3</v>
      </c>
      <c r="AL59" s="82">
        <v>3</v>
      </c>
      <c r="AM59" s="83">
        <v>3</v>
      </c>
      <c r="AN59" s="81">
        <f t="shared" si="7"/>
        <v>3</v>
      </c>
      <c r="AO59" s="82">
        <f t="shared" si="7"/>
        <v>3</v>
      </c>
      <c r="AP59" s="83">
        <f t="shared" si="7"/>
        <v>3</v>
      </c>
      <c r="AQ59" s="81">
        <f t="shared" si="7"/>
        <v>3</v>
      </c>
      <c r="AR59" s="82">
        <f t="shared" si="7"/>
        <v>3</v>
      </c>
      <c r="AS59" s="83">
        <f t="shared" si="7"/>
        <v>3</v>
      </c>
    </row>
    <row r="60" spans="2:45" ht="12.75" hidden="1" customHeight="1" x14ac:dyDescent="0.2">
      <c r="B60" s="71" t="s">
        <v>193</v>
      </c>
      <c r="C60" s="72">
        <v>8.5099999999999995E-2</v>
      </c>
      <c r="D60" s="72">
        <v>0.01</v>
      </c>
      <c r="E60" s="72">
        <v>-0.01</v>
      </c>
      <c r="F60" s="73">
        <f t="shared" si="2"/>
        <v>9.509999999999999E-2</v>
      </c>
      <c r="G60" s="74">
        <f t="shared" si="3"/>
        <v>7.51E-2</v>
      </c>
      <c r="H60" s="62"/>
      <c r="I60" s="103">
        <v>8.4769999999999998E-2</v>
      </c>
      <c r="J60" s="104">
        <v>2.750757471437014E-4</v>
      </c>
      <c r="K60" s="111" t="str">
        <f t="shared" si="4"/>
        <v>CSL</v>
      </c>
      <c r="L60" s="103">
        <f t="shared" si="0"/>
        <v>11.717984470835379</v>
      </c>
      <c r="M60" s="107"/>
      <c r="N60" s="108" t="str">
        <f t="shared" si="5"/>
        <v>False</v>
      </c>
      <c r="O60" s="109"/>
      <c r="P60" s="109"/>
      <c r="Q60" s="109"/>
      <c r="R60" s="109"/>
      <c r="S60" s="109"/>
      <c r="T60" s="110"/>
      <c r="U60" s="109"/>
      <c r="V60" s="109"/>
      <c r="W60" s="109"/>
      <c r="X60" s="109"/>
      <c r="Y60" s="109"/>
      <c r="Z60" s="110"/>
      <c r="AA60" s="76"/>
      <c r="AB60" s="76"/>
      <c r="AC60" s="76"/>
      <c r="AD60" s="76"/>
      <c r="AE60" s="76"/>
      <c r="AF60" s="77"/>
      <c r="AH60" s="81">
        <v>3</v>
      </c>
      <c r="AI60" s="82">
        <v>3</v>
      </c>
      <c r="AJ60" s="83">
        <v>3</v>
      </c>
      <c r="AK60" s="81">
        <v>3</v>
      </c>
      <c r="AL60" s="82">
        <v>3</v>
      </c>
      <c r="AM60" s="83">
        <v>3</v>
      </c>
      <c r="AN60" s="81">
        <f t="shared" si="7"/>
        <v>3</v>
      </c>
      <c r="AO60" s="82">
        <f t="shared" si="7"/>
        <v>3</v>
      </c>
      <c r="AP60" s="83">
        <f t="shared" si="7"/>
        <v>3</v>
      </c>
      <c r="AQ60" s="81">
        <f t="shared" si="7"/>
        <v>3</v>
      </c>
      <c r="AR60" s="82">
        <f t="shared" si="7"/>
        <v>3</v>
      </c>
      <c r="AS60" s="83">
        <f t="shared" si="7"/>
        <v>3</v>
      </c>
    </row>
    <row r="61" spans="2:45" ht="12.75" hidden="1" customHeight="1" x14ac:dyDescent="0.2">
      <c r="B61" s="71" t="s">
        <v>194</v>
      </c>
      <c r="C61" s="72">
        <v>8.5099999999999995E-2</v>
      </c>
      <c r="D61" s="72">
        <v>0.01</v>
      </c>
      <c r="E61" s="72">
        <v>-0.01</v>
      </c>
      <c r="F61" s="73">
        <f t="shared" si="2"/>
        <v>9.509999999999999E-2</v>
      </c>
      <c r="G61" s="74">
        <f t="shared" si="3"/>
        <v>7.51E-2</v>
      </c>
      <c r="H61" s="62"/>
      <c r="I61" s="103">
        <v>8.4739999999999996E-2</v>
      </c>
      <c r="J61" s="104">
        <v>2.7568097504180466E-4</v>
      </c>
      <c r="K61" s="111" t="str">
        <f t="shared" si="4"/>
        <v>CSL</v>
      </c>
      <c r="L61" s="103">
        <f t="shared" si="0"/>
        <v>11.65598508510084</v>
      </c>
      <c r="M61" s="107"/>
      <c r="N61" s="108" t="str">
        <f t="shared" si="5"/>
        <v>False</v>
      </c>
      <c r="O61" s="109"/>
      <c r="P61" s="109"/>
      <c r="Q61" s="109"/>
      <c r="R61" s="109"/>
      <c r="S61" s="109"/>
      <c r="T61" s="110"/>
      <c r="U61" s="109"/>
      <c r="V61" s="109"/>
      <c r="W61" s="109"/>
      <c r="X61" s="109"/>
      <c r="Y61" s="109"/>
      <c r="Z61" s="110"/>
      <c r="AA61" s="76"/>
      <c r="AB61" s="76"/>
      <c r="AC61" s="76"/>
      <c r="AD61" s="76"/>
      <c r="AE61" s="76"/>
      <c r="AF61" s="77"/>
      <c r="AH61" s="81">
        <v>3</v>
      </c>
      <c r="AI61" s="82">
        <v>3</v>
      </c>
      <c r="AJ61" s="83">
        <v>3</v>
      </c>
      <c r="AK61" s="81">
        <v>3</v>
      </c>
      <c r="AL61" s="82">
        <v>3</v>
      </c>
      <c r="AM61" s="83">
        <v>3</v>
      </c>
      <c r="AN61" s="81">
        <f t="shared" si="7"/>
        <v>3</v>
      </c>
      <c r="AO61" s="82">
        <f t="shared" si="7"/>
        <v>3</v>
      </c>
      <c r="AP61" s="83">
        <f t="shared" si="7"/>
        <v>3</v>
      </c>
      <c r="AQ61" s="81">
        <f t="shared" si="7"/>
        <v>3</v>
      </c>
      <c r="AR61" s="82">
        <f t="shared" si="7"/>
        <v>3</v>
      </c>
      <c r="AS61" s="83">
        <f t="shared" si="7"/>
        <v>3</v>
      </c>
    </row>
    <row r="62" spans="2:45" ht="12.75" hidden="1" customHeight="1" x14ac:dyDescent="0.2">
      <c r="B62" s="71" t="s">
        <v>195</v>
      </c>
      <c r="C62" s="72">
        <v>8.5099999999999995E-2</v>
      </c>
      <c r="D62" s="72">
        <v>0.01</v>
      </c>
      <c r="E62" s="72">
        <v>-0.01</v>
      </c>
      <c r="F62" s="73">
        <f t="shared" si="2"/>
        <v>9.509999999999999E-2</v>
      </c>
      <c r="G62" s="74">
        <f t="shared" si="3"/>
        <v>7.51E-2</v>
      </c>
      <c r="H62" s="62"/>
      <c r="I62" s="103">
        <v>8.4859999999999991E-2</v>
      </c>
      <c r="J62" s="104">
        <v>1.8973665961010135E-4</v>
      </c>
      <c r="K62" s="111" t="str">
        <f t="shared" si="4"/>
        <v>CSL</v>
      </c>
      <c r="L62" s="103">
        <f t="shared" si="0"/>
        <v>17.146572201801991</v>
      </c>
      <c r="M62" s="107"/>
      <c r="N62" s="108" t="str">
        <f t="shared" si="5"/>
        <v>False</v>
      </c>
      <c r="O62" s="109"/>
      <c r="P62" s="109"/>
      <c r="Q62" s="109"/>
      <c r="R62" s="109"/>
      <c r="S62" s="109"/>
      <c r="T62" s="110"/>
      <c r="U62" s="109"/>
      <c r="V62" s="109"/>
      <c r="W62" s="109"/>
      <c r="X62" s="109"/>
      <c r="Y62" s="109"/>
      <c r="Z62" s="110"/>
      <c r="AA62" s="76"/>
      <c r="AB62" s="76"/>
      <c r="AC62" s="76"/>
      <c r="AD62" s="76"/>
      <c r="AE62" s="76"/>
      <c r="AF62" s="77"/>
      <c r="AH62" s="81">
        <v>3</v>
      </c>
      <c r="AI62" s="82">
        <v>3</v>
      </c>
      <c r="AJ62" s="83">
        <v>3</v>
      </c>
      <c r="AK62" s="81">
        <v>3</v>
      </c>
      <c r="AL62" s="82">
        <v>3</v>
      </c>
      <c r="AM62" s="83">
        <v>3</v>
      </c>
      <c r="AN62" s="81">
        <f t="shared" si="7"/>
        <v>3</v>
      </c>
      <c r="AO62" s="82">
        <f t="shared" si="7"/>
        <v>3</v>
      </c>
      <c r="AP62" s="83">
        <f t="shared" si="7"/>
        <v>3</v>
      </c>
      <c r="AQ62" s="81">
        <f t="shared" si="7"/>
        <v>3</v>
      </c>
      <c r="AR62" s="82">
        <f t="shared" si="7"/>
        <v>3</v>
      </c>
      <c r="AS62" s="83">
        <f t="shared" si="7"/>
        <v>3</v>
      </c>
    </row>
    <row r="63" spans="2:45" ht="12.75" hidden="1" customHeight="1" x14ac:dyDescent="0.2">
      <c r="B63" s="71" t="s">
        <v>196</v>
      </c>
      <c r="C63" s="72">
        <v>0.1023</v>
      </c>
      <c r="D63" s="72">
        <v>0.01</v>
      </c>
      <c r="E63" s="72">
        <v>-0.01</v>
      </c>
      <c r="F63" s="73">
        <f t="shared" si="2"/>
        <v>0.1123</v>
      </c>
      <c r="G63" s="74">
        <f t="shared" si="3"/>
        <v>9.2300000000000007E-2</v>
      </c>
      <c r="H63" s="62"/>
      <c r="I63" s="103">
        <v>9.9260000000000001E-2</v>
      </c>
      <c r="J63" s="104">
        <v>2.319003617456814E-4</v>
      </c>
      <c r="K63" s="111" t="str">
        <f t="shared" si="4"/>
        <v>CSL</v>
      </c>
      <c r="L63" s="103">
        <f t="shared" si="0"/>
        <v>10.004296597623581</v>
      </c>
      <c r="M63" s="107"/>
      <c r="N63" s="108" t="str">
        <f t="shared" si="5"/>
        <v>False</v>
      </c>
      <c r="O63" s="109"/>
      <c r="P63" s="109"/>
      <c r="Q63" s="109"/>
      <c r="R63" s="109"/>
      <c r="S63" s="109"/>
      <c r="T63" s="110"/>
      <c r="U63" s="109"/>
      <c r="V63" s="109"/>
      <c r="W63" s="109"/>
      <c r="X63" s="109"/>
      <c r="Y63" s="109"/>
      <c r="Z63" s="110"/>
      <c r="AA63" s="76"/>
      <c r="AB63" s="76"/>
      <c r="AC63" s="76"/>
      <c r="AD63" s="76"/>
      <c r="AE63" s="76"/>
      <c r="AF63" s="77"/>
      <c r="AH63" s="81">
        <v>3</v>
      </c>
      <c r="AI63" s="82">
        <v>3</v>
      </c>
      <c r="AJ63" s="83">
        <v>3</v>
      </c>
      <c r="AK63" s="81">
        <v>3</v>
      </c>
      <c r="AL63" s="82">
        <v>3</v>
      </c>
      <c r="AM63" s="83">
        <v>3</v>
      </c>
      <c r="AN63" s="81">
        <f t="shared" si="7"/>
        <v>3</v>
      </c>
      <c r="AO63" s="82">
        <f t="shared" si="7"/>
        <v>3</v>
      </c>
      <c r="AP63" s="83">
        <f t="shared" si="7"/>
        <v>3</v>
      </c>
      <c r="AQ63" s="81">
        <f t="shared" si="7"/>
        <v>3</v>
      </c>
      <c r="AR63" s="82">
        <f t="shared" si="7"/>
        <v>3</v>
      </c>
      <c r="AS63" s="83">
        <f t="shared" si="7"/>
        <v>3</v>
      </c>
    </row>
    <row r="64" spans="2:45" ht="12.75" hidden="1" customHeight="1" x14ac:dyDescent="0.2">
      <c r="B64" s="71" t="s">
        <v>197</v>
      </c>
      <c r="C64" s="72">
        <v>8.5099999999999995E-2</v>
      </c>
      <c r="D64" s="72">
        <v>0.01</v>
      </c>
      <c r="E64" s="72">
        <v>-0.01</v>
      </c>
      <c r="F64" s="73">
        <f t="shared" si="2"/>
        <v>9.509999999999999E-2</v>
      </c>
      <c r="G64" s="74">
        <f t="shared" si="3"/>
        <v>7.51E-2</v>
      </c>
      <c r="H64" s="62"/>
      <c r="I64" s="103">
        <v>8.4889999999999993E-2</v>
      </c>
      <c r="J64" s="104">
        <v>2.4244128727957676E-4</v>
      </c>
      <c r="K64" s="111" t="str">
        <f t="shared" si="4"/>
        <v>CSL</v>
      </c>
      <c r="L64" s="103">
        <f t="shared" si="0"/>
        <v>13.460303605673166</v>
      </c>
      <c r="M64" s="107"/>
      <c r="N64" s="108" t="str">
        <f t="shared" si="5"/>
        <v>False</v>
      </c>
      <c r="O64" s="109"/>
      <c r="P64" s="109"/>
      <c r="Q64" s="109"/>
      <c r="R64" s="109"/>
      <c r="S64" s="109"/>
      <c r="T64" s="110"/>
      <c r="U64" s="109"/>
      <c r="V64" s="109"/>
      <c r="W64" s="109"/>
      <c r="X64" s="109"/>
      <c r="Y64" s="109"/>
      <c r="Z64" s="110"/>
      <c r="AA64" s="76"/>
      <c r="AB64" s="76"/>
      <c r="AC64" s="76"/>
      <c r="AD64" s="76"/>
      <c r="AE64" s="76"/>
      <c r="AF64" s="77"/>
      <c r="AH64" s="81">
        <v>3</v>
      </c>
      <c r="AI64" s="82">
        <v>3</v>
      </c>
      <c r="AJ64" s="83">
        <v>3</v>
      </c>
      <c r="AK64" s="81">
        <v>3</v>
      </c>
      <c r="AL64" s="82">
        <v>3</v>
      </c>
      <c r="AM64" s="83">
        <v>3</v>
      </c>
      <c r="AN64" s="81">
        <f t="shared" si="7"/>
        <v>3</v>
      </c>
      <c r="AO64" s="82">
        <f t="shared" si="7"/>
        <v>3</v>
      </c>
      <c r="AP64" s="83">
        <f t="shared" si="7"/>
        <v>3</v>
      </c>
      <c r="AQ64" s="81">
        <f t="shared" si="7"/>
        <v>3</v>
      </c>
      <c r="AR64" s="82">
        <f t="shared" si="7"/>
        <v>3</v>
      </c>
      <c r="AS64" s="83">
        <f t="shared" si="7"/>
        <v>3</v>
      </c>
    </row>
    <row r="65" spans="2:45" ht="12.75" hidden="1" customHeight="1" x14ac:dyDescent="0.2">
      <c r="B65" s="71" t="s">
        <v>198</v>
      </c>
      <c r="C65" s="72">
        <v>8.5099999999999995E-2</v>
      </c>
      <c r="D65" s="72">
        <v>0.01</v>
      </c>
      <c r="E65" s="72">
        <v>-0.01</v>
      </c>
      <c r="F65" s="73">
        <f t="shared" si="2"/>
        <v>9.509999999999999E-2</v>
      </c>
      <c r="G65" s="74">
        <f t="shared" si="3"/>
        <v>7.51E-2</v>
      </c>
      <c r="H65" s="62"/>
      <c r="I65" s="103">
        <v>8.4909999999999999E-2</v>
      </c>
      <c r="J65" s="104">
        <v>1.2866839377079209E-4</v>
      </c>
      <c r="K65" s="111" t="str">
        <f t="shared" si="4"/>
        <v>CSL</v>
      </c>
      <c r="L65" s="103">
        <f t="shared" si="0"/>
        <v>25.414166635398651</v>
      </c>
      <c r="M65" s="107"/>
      <c r="N65" s="108" t="str">
        <f t="shared" si="5"/>
        <v>False</v>
      </c>
      <c r="O65" s="109"/>
      <c r="P65" s="109"/>
      <c r="Q65" s="109"/>
      <c r="R65" s="109"/>
      <c r="S65" s="109"/>
      <c r="T65" s="110"/>
      <c r="U65" s="109"/>
      <c r="V65" s="109"/>
      <c r="W65" s="109"/>
      <c r="X65" s="109"/>
      <c r="Y65" s="109"/>
      <c r="Z65" s="110"/>
      <c r="AA65" s="76"/>
      <c r="AB65" s="76"/>
      <c r="AC65" s="76"/>
      <c r="AD65" s="76"/>
      <c r="AE65" s="76"/>
      <c r="AF65" s="77"/>
      <c r="AH65" s="81">
        <v>3</v>
      </c>
      <c r="AI65" s="82">
        <v>3</v>
      </c>
      <c r="AJ65" s="83">
        <v>3</v>
      </c>
      <c r="AK65" s="81">
        <v>3</v>
      </c>
      <c r="AL65" s="82">
        <v>3</v>
      </c>
      <c r="AM65" s="83">
        <v>3</v>
      </c>
      <c r="AN65" s="81">
        <f t="shared" si="7"/>
        <v>3</v>
      </c>
      <c r="AO65" s="82">
        <f t="shared" si="7"/>
        <v>3</v>
      </c>
      <c r="AP65" s="83">
        <f t="shared" si="7"/>
        <v>3</v>
      </c>
      <c r="AQ65" s="81">
        <f t="shared" si="7"/>
        <v>3</v>
      </c>
      <c r="AR65" s="82">
        <f t="shared" si="7"/>
        <v>3</v>
      </c>
      <c r="AS65" s="83">
        <f t="shared" si="7"/>
        <v>3</v>
      </c>
    </row>
    <row r="66" spans="2:45" ht="12.75" hidden="1" customHeight="1" x14ac:dyDescent="0.2">
      <c r="B66" s="71" t="s">
        <v>199</v>
      </c>
      <c r="C66" s="72">
        <v>8.5099999999999995E-2</v>
      </c>
      <c r="D66" s="72">
        <v>0.01</v>
      </c>
      <c r="E66" s="72">
        <v>-0.01</v>
      </c>
      <c r="F66" s="73">
        <f t="shared" si="2"/>
        <v>9.509999999999999E-2</v>
      </c>
      <c r="G66" s="74">
        <f t="shared" si="3"/>
        <v>7.51E-2</v>
      </c>
      <c r="H66" s="84"/>
      <c r="I66" s="103">
        <v>8.4760000000000002E-2</v>
      </c>
      <c r="J66" s="104">
        <v>3.0258148581093961E-4</v>
      </c>
      <c r="K66" s="111" t="str">
        <f t="shared" si="4"/>
        <v>CSL</v>
      </c>
      <c r="L66" s="103">
        <f t="shared" si="0"/>
        <v>10.641761479127432</v>
      </c>
      <c r="M66" s="107"/>
      <c r="N66" s="108" t="str">
        <f t="shared" si="5"/>
        <v>False</v>
      </c>
      <c r="O66" s="109"/>
      <c r="P66" s="109"/>
      <c r="Q66" s="109"/>
      <c r="R66" s="109"/>
      <c r="S66" s="109"/>
      <c r="T66" s="110"/>
      <c r="U66" s="109"/>
      <c r="V66" s="109"/>
      <c r="W66" s="109"/>
      <c r="X66" s="109"/>
      <c r="Y66" s="109"/>
      <c r="Z66" s="110"/>
      <c r="AA66" s="76"/>
      <c r="AB66" s="76"/>
      <c r="AC66" s="76"/>
      <c r="AD66" s="76"/>
      <c r="AE66" s="76"/>
      <c r="AF66" s="77"/>
      <c r="AH66" s="81">
        <v>3</v>
      </c>
      <c r="AI66" s="82">
        <v>3</v>
      </c>
      <c r="AJ66" s="83">
        <v>3</v>
      </c>
      <c r="AK66" s="81">
        <v>3</v>
      </c>
      <c r="AL66" s="82">
        <v>3</v>
      </c>
      <c r="AM66" s="83">
        <v>3</v>
      </c>
      <c r="AN66" s="81">
        <f t="shared" si="7"/>
        <v>3</v>
      </c>
      <c r="AO66" s="82">
        <f t="shared" si="7"/>
        <v>3</v>
      </c>
      <c r="AP66" s="83">
        <f t="shared" si="7"/>
        <v>3</v>
      </c>
      <c r="AQ66" s="81">
        <f t="shared" si="7"/>
        <v>3</v>
      </c>
      <c r="AR66" s="82">
        <f t="shared" si="7"/>
        <v>3</v>
      </c>
      <c r="AS66" s="83">
        <f t="shared" si="7"/>
        <v>3</v>
      </c>
    </row>
    <row r="67" spans="2:45" ht="12.75" hidden="1" customHeight="1" x14ac:dyDescent="0.2">
      <c r="B67" s="71" t="s">
        <v>200</v>
      </c>
      <c r="C67" s="72">
        <v>0.1023</v>
      </c>
      <c r="D67" s="72">
        <v>0.01</v>
      </c>
      <c r="E67" s="72">
        <v>-0.01</v>
      </c>
      <c r="F67" s="73">
        <f t="shared" si="2"/>
        <v>0.1123</v>
      </c>
      <c r="G67" s="74">
        <f t="shared" si="3"/>
        <v>9.2300000000000007E-2</v>
      </c>
      <c r="H67" s="84"/>
      <c r="I67" s="103">
        <v>0.10121000000000002</v>
      </c>
      <c r="J67" s="104">
        <v>2.1317702607092805E-4</v>
      </c>
      <c r="K67" s="111" t="str">
        <f t="shared" si="4"/>
        <v>CSL</v>
      </c>
      <c r="L67" s="103">
        <f t="shared" si="0"/>
        <v>13.932082901896894</v>
      </c>
      <c r="M67" s="107"/>
      <c r="N67" s="108" t="str">
        <f t="shared" si="5"/>
        <v>False</v>
      </c>
      <c r="O67" s="109"/>
      <c r="P67" s="109"/>
      <c r="Q67" s="109"/>
      <c r="R67" s="109"/>
      <c r="S67" s="109"/>
      <c r="T67" s="110"/>
      <c r="U67" s="109"/>
      <c r="V67" s="109"/>
      <c r="W67" s="109"/>
      <c r="X67" s="109"/>
      <c r="Y67" s="109"/>
      <c r="Z67" s="110"/>
      <c r="AA67" s="76"/>
      <c r="AB67" s="76"/>
      <c r="AC67" s="76"/>
      <c r="AD67" s="76"/>
      <c r="AE67" s="76"/>
      <c r="AF67" s="77"/>
      <c r="AH67" s="81">
        <v>3</v>
      </c>
      <c r="AI67" s="82">
        <v>3</v>
      </c>
      <c r="AJ67" s="83">
        <v>3</v>
      </c>
      <c r="AK67" s="81">
        <v>3</v>
      </c>
      <c r="AL67" s="82">
        <v>3</v>
      </c>
      <c r="AM67" s="83">
        <v>3</v>
      </c>
      <c r="AN67" s="81">
        <f t="shared" si="7"/>
        <v>3</v>
      </c>
      <c r="AO67" s="82">
        <f t="shared" si="7"/>
        <v>3</v>
      </c>
      <c r="AP67" s="83">
        <f t="shared" si="7"/>
        <v>3</v>
      </c>
      <c r="AQ67" s="81">
        <f t="shared" si="7"/>
        <v>3</v>
      </c>
      <c r="AR67" s="82">
        <f t="shared" si="7"/>
        <v>3</v>
      </c>
      <c r="AS67" s="83">
        <f t="shared" si="7"/>
        <v>3</v>
      </c>
    </row>
    <row r="68" spans="2:45" ht="12.75" hidden="1" customHeight="1" x14ac:dyDescent="0.2">
      <c r="B68" s="71" t="s">
        <v>201</v>
      </c>
      <c r="C68" s="72">
        <v>8.5099999999999995E-2</v>
      </c>
      <c r="D68" s="72">
        <v>0.01</v>
      </c>
      <c r="E68" s="72">
        <v>-0.01</v>
      </c>
      <c r="F68" s="73">
        <f t="shared" si="2"/>
        <v>9.509999999999999E-2</v>
      </c>
      <c r="G68" s="74">
        <f t="shared" si="3"/>
        <v>7.51E-2</v>
      </c>
      <c r="H68" s="84"/>
      <c r="I68" s="103">
        <v>8.4899999999999989E-2</v>
      </c>
      <c r="J68" s="104">
        <v>1.6329931618554516E-4</v>
      </c>
      <c r="K68" s="111" t="str">
        <f t="shared" si="4"/>
        <v>CSL</v>
      </c>
      <c r="L68" s="103">
        <f t="shared" si="0"/>
        <v>20.004166232729272</v>
      </c>
      <c r="M68" s="107"/>
      <c r="N68" s="108" t="str">
        <f t="shared" si="5"/>
        <v>False</v>
      </c>
      <c r="O68" s="109"/>
      <c r="P68" s="109"/>
      <c r="Q68" s="109"/>
      <c r="R68" s="109"/>
      <c r="S68" s="109"/>
      <c r="T68" s="110"/>
      <c r="U68" s="109"/>
      <c r="V68" s="109"/>
      <c r="W68" s="109"/>
      <c r="X68" s="109"/>
      <c r="Y68" s="109"/>
      <c r="Z68" s="110"/>
      <c r="AA68" s="76"/>
      <c r="AB68" s="76"/>
      <c r="AC68" s="76"/>
      <c r="AD68" s="76"/>
      <c r="AE68" s="76"/>
      <c r="AF68" s="77"/>
      <c r="AH68" s="81">
        <v>3</v>
      </c>
      <c r="AI68" s="82">
        <v>3</v>
      </c>
      <c r="AJ68" s="83">
        <v>3</v>
      </c>
      <c r="AK68" s="81">
        <v>3</v>
      </c>
      <c r="AL68" s="82">
        <v>3</v>
      </c>
      <c r="AM68" s="83">
        <v>3</v>
      </c>
      <c r="AN68" s="81">
        <f t="shared" si="7"/>
        <v>3</v>
      </c>
      <c r="AO68" s="82">
        <f t="shared" si="7"/>
        <v>3</v>
      </c>
      <c r="AP68" s="83">
        <f t="shared" si="7"/>
        <v>3</v>
      </c>
      <c r="AQ68" s="81">
        <f t="shared" si="7"/>
        <v>3</v>
      </c>
      <c r="AR68" s="82">
        <f t="shared" si="7"/>
        <v>3</v>
      </c>
      <c r="AS68" s="83">
        <f t="shared" si="7"/>
        <v>3</v>
      </c>
    </row>
    <row r="69" spans="2:45" ht="12.75" hidden="1" customHeight="1" x14ac:dyDescent="0.2">
      <c r="B69" s="71" t="s">
        <v>202</v>
      </c>
      <c r="C69" s="72">
        <v>0.11509999999999999</v>
      </c>
      <c r="D69" s="72">
        <v>0.01</v>
      </c>
      <c r="E69" s="72">
        <v>-0.01</v>
      </c>
      <c r="F69" s="73">
        <f t="shared" si="2"/>
        <v>0.12509999999999999</v>
      </c>
      <c r="G69" s="74">
        <f t="shared" si="3"/>
        <v>0.1051</v>
      </c>
      <c r="H69" s="84"/>
      <c r="I69" s="103">
        <v>0.11471000000000001</v>
      </c>
      <c r="J69" s="104">
        <v>3.4140233677518286E-4</v>
      </c>
      <c r="K69" s="111" t="str">
        <f t="shared" si="4"/>
        <v>CSL</v>
      </c>
      <c r="L69" s="103">
        <f t="shared" ref="L69:L132" si="8">IFERROR(IF(B69="","",IF(F69="",((I69-G69)/3/J69),IF(G69="",((F69-I69)/3/J69),MIN((((F69)-I69)/(3*J69)),((I69-(G69))/(3*J69)))))),"")</f>
        <v>9.3828687981206329</v>
      </c>
      <c r="M69" s="107"/>
      <c r="N69" s="108" t="str">
        <f t="shared" si="5"/>
        <v>False</v>
      </c>
      <c r="O69" s="109"/>
      <c r="P69" s="109"/>
      <c r="Q69" s="109"/>
      <c r="R69" s="109"/>
      <c r="S69" s="109"/>
      <c r="T69" s="110"/>
      <c r="U69" s="109"/>
      <c r="V69" s="109"/>
      <c r="W69" s="109"/>
      <c r="X69" s="109"/>
      <c r="Y69" s="109"/>
      <c r="Z69" s="110"/>
      <c r="AA69" s="76"/>
      <c r="AB69" s="76"/>
      <c r="AC69" s="76"/>
      <c r="AD69" s="76"/>
      <c r="AE69" s="76"/>
      <c r="AF69" s="77"/>
      <c r="AH69" s="81">
        <v>3</v>
      </c>
      <c r="AI69" s="82">
        <v>3</v>
      </c>
      <c r="AJ69" s="83">
        <v>3</v>
      </c>
      <c r="AK69" s="81">
        <v>3</v>
      </c>
      <c r="AL69" s="82">
        <v>3</v>
      </c>
      <c r="AM69" s="83">
        <v>3</v>
      </c>
      <c r="AN69" s="81">
        <f t="shared" si="7"/>
        <v>3</v>
      </c>
      <c r="AO69" s="82">
        <f t="shared" si="7"/>
        <v>3</v>
      </c>
      <c r="AP69" s="83">
        <f t="shared" si="7"/>
        <v>3</v>
      </c>
      <c r="AQ69" s="81">
        <f t="shared" si="7"/>
        <v>3</v>
      </c>
      <c r="AR69" s="82">
        <f t="shared" si="7"/>
        <v>3</v>
      </c>
      <c r="AS69" s="83">
        <f t="shared" si="7"/>
        <v>3</v>
      </c>
    </row>
    <row r="70" spans="2:45" ht="12.75" hidden="1" customHeight="1" x14ac:dyDescent="0.2">
      <c r="B70" s="71" t="s">
        <v>203</v>
      </c>
      <c r="C70" s="72">
        <v>0.11509999999999999</v>
      </c>
      <c r="D70" s="72">
        <v>0.01</v>
      </c>
      <c r="E70" s="72">
        <v>-0.01</v>
      </c>
      <c r="F70" s="73">
        <f t="shared" ref="F70:F78" si="9">IF(D70="","",C70+D70)</f>
        <v>0.12509999999999999</v>
      </c>
      <c r="G70" s="74">
        <f t="shared" ref="G70:G78" si="10">IF(E70="","",C70+E70)</f>
        <v>0.1051</v>
      </c>
      <c r="H70" s="62"/>
      <c r="I70" s="103">
        <v>0.11476</v>
      </c>
      <c r="J70" s="104">
        <v>3.204163957519442E-4</v>
      </c>
      <c r="K70" s="111" t="str">
        <f t="shared" ref="K70:K133" si="11">IFERROR(IF(F70="","LSL",(IF(G70="","USL","CSL"))),"")</f>
        <v>CSL</v>
      </c>
      <c r="L70" s="103">
        <f t="shared" si="8"/>
        <v>10.049423321310993</v>
      </c>
      <c r="M70" s="107"/>
      <c r="N70" s="108" t="str">
        <f t="shared" si="5"/>
        <v>False</v>
      </c>
      <c r="O70" s="109"/>
      <c r="P70" s="109"/>
      <c r="Q70" s="109"/>
      <c r="R70" s="109"/>
      <c r="S70" s="109"/>
      <c r="T70" s="110"/>
      <c r="U70" s="109"/>
      <c r="V70" s="109"/>
      <c r="W70" s="109"/>
      <c r="X70" s="109"/>
      <c r="Y70" s="109"/>
      <c r="Z70" s="110"/>
      <c r="AA70" s="76"/>
      <c r="AB70" s="76"/>
      <c r="AC70" s="76"/>
      <c r="AD70" s="76"/>
      <c r="AE70" s="76"/>
      <c r="AF70" s="77"/>
      <c r="AH70" s="81">
        <v>3</v>
      </c>
      <c r="AI70" s="82">
        <v>3</v>
      </c>
      <c r="AJ70" s="83">
        <v>3</v>
      </c>
      <c r="AK70" s="81">
        <v>3</v>
      </c>
      <c r="AL70" s="82">
        <v>3</v>
      </c>
      <c r="AM70" s="83">
        <v>3</v>
      </c>
      <c r="AN70" s="81">
        <f t="shared" si="7"/>
        <v>3</v>
      </c>
      <c r="AO70" s="82">
        <f t="shared" si="7"/>
        <v>3</v>
      </c>
      <c r="AP70" s="83">
        <f t="shared" si="7"/>
        <v>3</v>
      </c>
      <c r="AQ70" s="81">
        <f t="shared" si="7"/>
        <v>3</v>
      </c>
      <c r="AR70" s="82">
        <f t="shared" si="7"/>
        <v>3</v>
      </c>
      <c r="AS70" s="83">
        <f t="shared" si="7"/>
        <v>3</v>
      </c>
    </row>
    <row r="71" spans="2:45" ht="13.5" hidden="1" customHeight="1" thickBot="1" x14ac:dyDescent="0.25">
      <c r="B71" s="71" t="s">
        <v>204</v>
      </c>
      <c r="C71" s="72">
        <v>2.5000000000000001E-2</v>
      </c>
      <c r="D71" s="72">
        <v>5.0000000000000001E-3</v>
      </c>
      <c r="E71" s="72">
        <v>-5.0000000000000001E-3</v>
      </c>
      <c r="F71" s="73">
        <f t="shared" si="9"/>
        <v>3.0000000000000002E-2</v>
      </c>
      <c r="G71" s="74">
        <f t="shared" si="10"/>
        <v>0.02</v>
      </c>
      <c r="H71" s="93"/>
      <c r="I71" s="103">
        <v>2.5440000000000001E-2</v>
      </c>
      <c r="J71" s="104">
        <v>8.5009803356240403E-4</v>
      </c>
      <c r="K71" s="111" t="str">
        <f t="shared" si="11"/>
        <v>CSL</v>
      </c>
      <c r="L71" s="103">
        <f t="shared" si="8"/>
        <v>1.7880290742825491</v>
      </c>
      <c r="M71" s="107"/>
      <c r="N71" s="108" t="str">
        <f t="shared" si="5"/>
        <v>False</v>
      </c>
      <c r="O71" s="109"/>
      <c r="P71" s="109"/>
      <c r="Q71" s="109"/>
      <c r="R71" s="109"/>
      <c r="S71" s="109"/>
      <c r="T71" s="110"/>
      <c r="U71" s="109"/>
      <c r="V71" s="109"/>
      <c r="W71" s="109"/>
      <c r="X71" s="109"/>
      <c r="Y71" s="109"/>
      <c r="Z71" s="110"/>
      <c r="AA71" s="76"/>
      <c r="AB71" s="76"/>
      <c r="AC71" s="76"/>
      <c r="AD71" s="76"/>
      <c r="AE71" s="76"/>
      <c r="AF71" s="77"/>
      <c r="AH71" s="81">
        <v>3</v>
      </c>
      <c r="AI71" s="82">
        <v>3</v>
      </c>
      <c r="AJ71" s="83">
        <v>3</v>
      </c>
      <c r="AK71" s="81">
        <v>3</v>
      </c>
      <c r="AL71" s="82">
        <v>3</v>
      </c>
      <c r="AM71" s="83">
        <v>3</v>
      </c>
      <c r="AN71" s="81">
        <f t="shared" si="7"/>
        <v>3</v>
      </c>
      <c r="AO71" s="82">
        <f t="shared" si="7"/>
        <v>3</v>
      </c>
      <c r="AP71" s="83">
        <f t="shared" si="7"/>
        <v>3</v>
      </c>
      <c r="AQ71" s="81">
        <f t="shared" si="7"/>
        <v>3</v>
      </c>
      <c r="AR71" s="82">
        <f t="shared" si="7"/>
        <v>3</v>
      </c>
      <c r="AS71" s="83">
        <f t="shared" si="7"/>
        <v>3</v>
      </c>
    </row>
    <row r="72" spans="2:45" ht="12.75" hidden="1" customHeight="1" x14ac:dyDescent="0.25">
      <c r="B72" s="71" t="s">
        <v>205</v>
      </c>
      <c r="C72" s="72">
        <v>2.5000000000000001E-2</v>
      </c>
      <c r="D72" s="72">
        <v>5.0000000000000001E-3</v>
      </c>
      <c r="E72" s="72">
        <v>-5.0000000000000001E-3</v>
      </c>
      <c r="F72" s="73">
        <f t="shared" si="9"/>
        <v>3.0000000000000002E-2</v>
      </c>
      <c r="G72" s="74">
        <f t="shared" si="10"/>
        <v>0.02</v>
      </c>
      <c r="H72" s="94"/>
      <c r="I72" s="103">
        <v>2.5439999999999997E-2</v>
      </c>
      <c r="J72" s="104">
        <v>8.5660829891951091E-4</v>
      </c>
      <c r="K72" s="111" t="str">
        <f t="shared" si="11"/>
        <v>CSL</v>
      </c>
      <c r="L72" s="103">
        <f t="shared" si="8"/>
        <v>1.7744399650543481</v>
      </c>
      <c r="M72" s="107"/>
      <c r="N72" s="118"/>
      <c r="O72" s="109"/>
      <c r="P72" s="109"/>
      <c r="Q72" s="109"/>
      <c r="R72" s="109"/>
      <c r="S72" s="109"/>
      <c r="T72" s="110"/>
      <c r="U72" s="109"/>
      <c r="V72" s="109"/>
      <c r="W72" s="109"/>
      <c r="X72" s="109"/>
      <c r="Y72" s="109"/>
      <c r="Z72" s="110"/>
      <c r="AA72" s="76"/>
      <c r="AB72" s="76"/>
      <c r="AC72" s="76"/>
      <c r="AD72" s="76"/>
      <c r="AE72" s="76"/>
      <c r="AF72" s="77"/>
      <c r="AH72" s="81">
        <v>3</v>
      </c>
      <c r="AI72" s="82">
        <v>3</v>
      </c>
      <c r="AJ72" s="83">
        <v>3</v>
      </c>
      <c r="AK72" s="81">
        <v>3</v>
      </c>
      <c r="AL72" s="82">
        <v>3</v>
      </c>
      <c r="AM72" s="83">
        <v>3</v>
      </c>
      <c r="AN72" s="81">
        <f t="shared" si="7"/>
        <v>3</v>
      </c>
      <c r="AO72" s="82">
        <f t="shared" si="7"/>
        <v>3</v>
      </c>
      <c r="AP72" s="83">
        <f t="shared" si="7"/>
        <v>3</v>
      </c>
      <c r="AQ72" s="81">
        <f t="shared" si="7"/>
        <v>3</v>
      </c>
      <c r="AR72" s="82">
        <f t="shared" si="7"/>
        <v>3</v>
      </c>
      <c r="AS72" s="83">
        <f t="shared" si="7"/>
        <v>3</v>
      </c>
    </row>
    <row r="73" spans="2:45" ht="12.75" hidden="1" customHeight="1" x14ac:dyDescent="0.25">
      <c r="B73" s="71" t="s">
        <v>206</v>
      </c>
      <c r="C73" s="72">
        <v>2.5000000000000001E-2</v>
      </c>
      <c r="D73" s="72">
        <v>5.0000000000000001E-3</v>
      </c>
      <c r="E73" s="72">
        <v>-5.0000000000000001E-3</v>
      </c>
      <c r="F73" s="73">
        <f t="shared" si="9"/>
        <v>3.0000000000000002E-2</v>
      </c>
      <c r="G73" s="74">
        <f t="shared" si="10"/>
        <v>0.02</v>
      </c>
      <c r="H73" s="94"/>
      <c r="I73" s="103">
        <v>2.4219999999999998E-2</v>
      </c>
      <c r="J73" s="104">
        <v>6.4256430720114612E-4</v>
      </c>
      <c r="K73" s="111" t="str">
        <f t="shared" si="11"/>
        <v>CSL</v>
      </c>
      <c r="L73" s="103">
        <f t="shared" si="8"/>
        <v>2.189145352305303</v>
      </c>
      <c r="M73" s="107"/>
      <c r="N73" s="118"/>
      <c r="O73" s="109"/>
      <c r="P73" s="109"/>
      <c r="Q73" s="109"/>
      <c r="R73" s="109"/>
      <c r="S73" s="109"/>
      <c r="T73" s="110"/>
      <c r="U73" s="109"/>
      <c r="V73" s="109"/>
      <c r="W73" s="109"/>
      <c r="X73" s="109"/>
      <c r="Y73" s="109"/>
      <c r="Z73" s="110"/>
      <c r="AA73" s="76"/>
      <c r="AB73" s="76"/>
      <c r="AC73" s="76"/>
      <c r="AD73" s="76"/>
      <c r="AE73" s="76"/>
      <c r="AF73" s="77"/>
      <c r="AH73" s="81">
        <v>3</v>
      </c>
      <c r="AI73" s="82">
        <v>3</v>
      </c>
      <c r="AJ73" s="83">
        <v>3</v>
      </c>
      <c r="AK73" s="81">
        <v>3</v>
      </c>
      <c r="AL73" s="82">
        <v>3</v>
      </c>
      <c r="AM73" s="83">
        <v>3</v>
      </c>
      <c r="AN73" s="81">
        <f t="shared" si="7"/>
        <v>3</v>
      </c>
      <c r="AO73" s="82">
        <f t="shared" si="7"/>
        <v>3</v>
      </c>
      <c r="AP73" s="83">
        <f t="shared" si="7"/>
        <v>3</v>
      </c>
      <c r="AQ73" s="81">
        <f t="shared" si="7"/>
        <v>3</v>
      </c>
      <c r="AR73" s="82">
        <f t="shared" si="7"/>
        <v>3</v>
      </c>
      <c r="AS73" s="83">
        <f t="shared" si="7"/>
        <v>3</v>
      </c>
    </row>
    <row r="74" spans="2:45" ht="12.75" hidden="1" customHeight="1" x14ac:dyDescent="0.25">
      <c r="B74" s="71" t="s">
        <v>207</v>
      </c>
      <c r="C74" s="72">
        <v>2.5000000000000001E-2</v>
      </c>
      <c r="D74" s="72">
        <v>5.0000000000000001E-3</v>
      </c>
      <c r="E74" s="72">
        <v>-5.0000000000000001E-3</v>
      </c>
      <c r="F74" s="73">
        <f t="shared" si="9"/>
        <v>3.0000000000000002E-2</v>
      </c>
      <c r="G74" s="74">
        <f t="shared" si="10"/>
        <v>0.02</v>
      </c>
      <c r="H74" s="94"/>
      <c r="I74" s="103">
        <v>2.5229999999999995E-2</v>
      </c>
      <c r="J74" s="104">
        <v>7.6601421512774654E-4</v>
      </c>
      <c r="K74" s="111" t="str">
        <f t="shared" si="11"/>
        <v>CSL</v>
      </c>
      <c r="L74" s="103">
        <f t="shared" si="8"/>
        <v>2.0756794960193283</v>
      </c>
      <c r="M74" s="107"/>
      <c r="N74" s="118"/>
      <c r="O74" s="109"/>
      <c r="P74" s="109"/>
      <c r="Q74" s="109"/>
      <c r="R74" s="109"/>
      <c r="S74" s="109"/>
      <c r="T74" s="110"/>
      <c r="U74" s="109"/>
      <c r="V74" s="109"/>
      <c r="W74" s="109"/>
      <c r="X74" s="109"/>
      <c r="Y74" s="109"/>
      <c r="Z74" s="110"/>
      <c r="AA74" s="76"/>
      <c r="AB74" s="76"/>
      <c r="AC74" s="76"/>
      <c r="AD74" s="76"/>
      <c r="AE74" s="76"/>
      <c r="AF74" s="77"/>
      <c r="AH74" s="81">
        <v>3</v>
      </c>
      <c r="AI74" s="82">
        <v>3</v>
      </c>
      <c r="AJ74" s="83">
        <v>3</v>
      </c>
      <c r="AK74" s="81">
        <v>3</v>
      </c>
      <c r="AL74" s="82">
        <v>3</v>
      </c>
      <c r="AM74" s="83">
        <v>3</v>
      </c>
      <c r="AN74" s="81">
        <f t="shared" si="7"/>
        <v>3</v>
      </c>
      <c r="AO74" s="82">
        <f t="shared" si="7"/>
        <v>3</v>
      </c>
      <c r="AP74" s="83">
        <f t="shared" si="7"/>
        <v>3</v>
      </c>
      <c r="AQ74" s="81">
        <f t="shared" si="7"/>
        <v>3</v>
      </c>
      <c r="AR74" s="82">
        <f t="shared" si="7"/>
        <v>3</v>
      </c>
      <c r="AS74" s="83">
        <f t="shared" si="7"/>
        <v>3</v>
      </c>
    </row>
    <row r="75" spans="2:45" ht="12.75" hidden="1" customHeight="1" x14ac:dyDescent="0.25">
      <c r="B75" s="71" t="s">
        <v>208</v>
      </c>
      <c r="C75" s="72">
        <v>2.5000000000000001E-2</v>
      </c>
      <c r="D75" s="72">
        <v>5.0000000000000001E-3</v>
      </c>
      <c r="E75" s="72">
        <v>-5.0000000000000001E-3</v>
      </c>
      <c r="F75" s="73">
        <f t="shared" si="9"/>
        <v>3.0000000000000002E-2</v>
      </c>
      <c r="G75" s="74">
        <f t="shared" si="10"/>
        <v>0.02</v>
      </c>
      <c r="H75" s="94"/>
      <c r="I75" s="103">
        <v>2.6669999999999999E-2</v>
      </c>
      <c r="J75" s="104">
        <v>5.8319045869347993E-4</v>
      </c>
      <c r="K75" s="111" t="str">
        <f t="shared" si="11"/>
        <v>CSL</v>
      </c>
      <c r="L75" s="103">
        <f t="shared" si="8"/>
        <v>1.9033233199437642</v>
      </c>
      <c r="M75" s="107"/>
      <c r="N75" s="118"/>
      <c r="O75" s="109"/>
      <c r="P75" s="109"/>
      <c r="Q75" s="109"/>
      <c r="R75" s="109"/>
      <c r="S75" s="109"/>
      <c r="T75" s="110"/>
      <c r="U75" s="109"/>
      <c r="V75" s="109"/>
      <c r="W75" s="109"/>
      <c r="X75" s="109"/>
      <c r="Y75" s="109"/>
      <c r="Z75" s="110"/>
      <c r="AA75" s="76"/>
      <c r="AB75" s="76"/>
      <c r="AC75" s="76"/>
      <c r="AD75" s="76"/>
      <c r="AE75" s="76"/>
      <c r="AF75" s="77"/>
      <c r="AH75" s="81">
        <v>3</v>
      </c>
      <c r="AI75" s="82">
        <v>3</v>
      </c>
      <c r="AJ75" s="83">
        <v>3</v>
      </c>
      <c r="AK75" s="81">
        <v>3</v>
      </c>
      <c r="AL75" s="82">
        <v>3</v>
      </c>
      <c r="AM75" s="83">
        <v>3</v>
      </c>
      <c r="AN75" s="81">
        <f t="shared" si="7"/>
        <v>3</v>
      </c>
      <c r="AO75" s="82">
        <f t="shared" si="7"/>
        <v>3</v>
      </c>
      <c r="AP75" s="83">
        <f t="shared" si="7"/>
        <v>3</v>
      </c>
      <c r="AQ75" s="81">
        <f t="shared" si="7"/>
        <v>3</v>
      </c>
      <c r="AR75" s="82">
        <f t="shared" si="7"/>
        <v>3</v>
      </c>
      <c r="AS75" s="83">
        <f t="shared" si="7"/>
        <v>3</v>
      </c>
    </row>
    <row r="76" spans="2:45" ht="12.75" hidden="1" customHeight="1" x14ac:dyDescent="0.25">
      <c r="B76" s="71" t="s">
        <v>209</v>
      </c>
      <c r="C76" s="72">
        <v>2.5000000000000001E-2</v>
      </c>
      <c r="D76" s="72">
        <v>5.0000000000000001E-3</v>
      </c>
      <c r="E76" s="72">
        <v>-5.0000000000000001E-3</v>
      </c>
      <c r="F76" s="73">
        <f t="shared" si="9"/>
        <v>3.0000000000000002E-2</v>
      </c>
      <c r="G76" s="74">
        <f t="shared" si="10"/>
        <v>0.02</v>
      </c>
      <c r="H76" s="94"/>
      <c r="I76" s="103">
        <v>2.6520000000000005E-2</v>
      </c>
      <c r="J76" s="104">
        <v>5.6134758493389051E-4</v>
      </c>
      <c r="K76" s="111" t="str">
        <f t="shared" si="11"/>
        <v>CSL</v>
      </c>
      <c r="L76" s="103">
        <f t="shared" si="8"/>
        <v>2.0664558486282814</v>
      </c>
      <c r="M76" s="107"/>
      <c r="N76" s="118"/>
      <c r="O76" s="109"/>
      <c r="P76" s="109"/>
      <c r="Q76" s="109"/>
      <c r="R76" s="109"/>
      <c r="S76" s="109"/>
      <c r="T76" s="110"/>
      <c r="U76" s="109"/>
      <c r="V76" s="109"/>
      <c r="W76" s="109"/>
      <c r="X76" s="109"/>
      <c r="Y76" s="109"/>
      <c r="Z76" s="110"/>
      <c r="AA76" s="76"/>
      <c r="AB76" s="76"/>
      <c r="AC76" s="76"/>
      <c r="AD76" s="76"/>
      <c r="AE76" s="76"/>
      <c r="AF76" s="77"/>
      <c r="AH76" s="81">
        <v>3</v>
      </c>
      <c r="AI76" s="82">
        <v>3</v>
      </c>
      <c r="AJ76" s="83">
        <v>3</v>
      </c>
      <c r="AK76" s="81">
        <v>3</v>
      </c>
      <c r="AL76" s="82">
        <v>3</v>
      </c>
      <c r="AM76" s="83">
        <v>3</v>
      </c>
      <c r="AN76" s="81">
        <f t="shared" si="7"/>
        <v>3</v>
      </c>
      <c r="AO76" s="82">
        <f t="shared" si="7"/>
        <v>3</v>
      </c>
      <c r="AP76" s="83">
        <f t="shared" si="7"/>
        <v>3</v>
      </c>
      <c r="AQ76" s="81">
        <f t="shared" si="7"/>
        <v>3</v>
      </c>
      <c r="AR76" s="82">
        <f t="shared" si="7"/>
        <v>3</v>
      </c>
      <c r="AS76" s="83">
        <f t="shared" si="7"/>
        <v>3</v>
      </c>
    </row>
    <row r="77" spans="2:45" ht="12.75" hidden="1" customHeight="1" x14ac:dyDescent="0.25">
      <c r="B77" s="71" t="s">
        <v>210</v>
      </c>
      <c r="C77" s="72">
        <v>2.5000000000000001E-2</v>
      </c>
      <c r="D77" s="72">
        <v>5.0000000000000001E-3</v>
      </c>
      <c r="E77" s="72">
        <v>-5.0000000000000001E-3</v>
      </c>
      <c r="F77" s="73">
        <f t="shared" si="9"/>
        <v>3.0000000000000002E-2</v>
      </c>
      <c r="G77" s="74">
        <f t="shared" si="10"/>
        <v>0.02</v>
      </c>
      <c r="H77" s="94"/>
      <c r="I77" s="103">
        <v>2.4739999999999998E-2</v>
      </c>
      <c r="J77" s="104">
        <v>8.4616783205224708E-4</v>
      </c>
      <c r="K77" s="111" t="str">
        <f t="shared" si="11"/>
        <v>CSL</v>
      </c>
      <c r="L77" s="103">
        <f t="shared" si="8"/>
        <v>1.8672418640259079</v>
      </c>
      <c r="M77" s="107"/>
      <c r="N77" s="118"/>
      <c r="O77" s="109"/>
      <c r="P77" s="109"/>
      <c r="Q77" s="109"/>
      <c r="R77" s="109"/>
      <c r="S77" s="109"/>
      <c r="T77" s="110"/>
      <c r="U77" s="109"/>
      <c r="V77" s="109"/>
      <c r="W77" s="109"/>
      <c r="X77" s="109"/>
      <c r="Y77" s="109"/>
      <c r="Z77" s="110"/>
      <c r="AA77" s="76"/>
      <c r="AB77" s="76"/>
      <c r="AC77" s="76"/>
      <c r="AD77" s="76"/>
      <c r="AE77" s="76"/>
      <c r="AF77" s="77"/>
      <c r="AH77" s="81">
        <v>3</v>
      </c>
      <c r="AI77" s="82">
        <v>3</v>
      </c>
      <c r="AJ77" s="83">
        <v>3</v>
      </c>
      <c r="AK77" s="81">
        <v>3</v>
      </c>
      <c r="AL77" s="82">
        <v>3</v>
      </c>
      <c r="AM77" s="83">
        <v>3</v>
      </c>
      <c r="AN77" s="81">
        <f t="shared" si="7"/>
        <v>3</v>
      </c>
      <c r="AO77" s="82">
        <f t="shared" si="7"/>
        <v>3</v>
      </c>
      <c r="AP77" s="83">
        <f t="shared" si="7"/>
        <v>3</v>
      </c>
      <c r="AQ77" s="81">
        <f t="shared" si="7"/>
        <v>3</v>
      </c>
      <c r="AR77" s="82">
        <f t="shared" si="7"/>
        <v>3</v>
      </c>
      <c r="AS77" s="83">
        <f t="shared" si="7"/>
        <v>3</v>
      </c>
    </row>
    <row r="78" spans="2:45" s="75" customFormat="1" ht="12.75" hidden="1" customHeight="1" x14ac:dyDescent="0.25">
      <c r="B78" s="71" t="s">
        <v>211</v>
      </c>
      <c r="C78" s="72">
        <v>2.5000000000000001E-2</v>
      </c>
      <c r="D78" s="72">
        <v>5.0000000000000001E-3</v>
      </c>
      <c r="E78" s="72">
        <v>-5.0000000000000001E-3</v>
      </c>
      <c r="F78" s="73">
        <f t="shared" si="9"/>
        <v>3.0000000000000002E-2</v>
      </c>
      <c r="G78" s="74">
        <f t="shared" si="10"/>
        <v>0.02</v>
      </c>
      <c r="H78" s="94"/>
      <c r="I78" s="103">
        <v>2.5080000000000002E-2</v>
      </c>
      <c r="J78" s="104">
        <v>9.3547373619525594E-4</v>
      </c>
      <c r="K78" s="111" t="str">
        <f t="shared" si="11"/>
        <v>CSL</v>
      </c>
      <c r="L78" s="103">
        <f t="shared" si="8"/>
        <v>1.7531224411175694</v>
      </c>
      <c r="M78" s="107"/>
      <c r="N78" s="118"/>
      <c r="O78" s="109"/>
      <c r="P78" s="109"/>
      <c r="Q78" s="109"/>
      <c r="R78" s="109"/>
      <c r="S78" s="109"/>
      <c r="T78" s="110"/>
      <c r="U78" s="109"/>
      <c r="V78" s="109"/>
      <c r="W78" s="109"/>
      <c r="X78" s="109"/>
      <c r="Y78" s="109"/>
      <c r="Z78" s="110"/>
      <c r="AA78" s="76"/>
      <c r="AB78" s="76"/>
      <c r="AC78" s="76"/>
      <c r="AD78" s="76"/>
      <c r="AE78" s="76"/>
      <c r="AF78" s="77"/>
      <c r="AG78" s="52"/>
      <c r="AH78" s="81">
        <v>3</v>
      </c>
      <c r="AI78" s="82">
        <v>3</v>
      </c>
      <c r="AJ78" s="83">
        <v>3</v>
      </c>
      <c r="AK78" s="81">
        <v>3</v>
      </c>
      <c r="AL78" s="82">
        <v>3</v>
      </c>
      <c r="AM78" s="83">
        <v>3</v>
      </c>
      <c r="AN78" s="81">
        <f t="shared" si="7"/>
        <v>3</v>
      </c>
      <c r="AO78" s="82">
        <f t="shared" si="7"/>
        <v>3</v>
      </c>
      <c r="AP78" s="83">
        <f t="shared" si="7"/>
        <v>3</v>
      </c>
      <c r="AQ78" s="81">
        <f t="shared" si="7"/>
        <v>3</v>
      </c>
      <c r="AR78" s="82">
        <f t="shared" si="7"/>
        <v>3</v>
      </c>
      <c r="AS78" s="83">
        <f t="shared" si="7"/>
        <v>3</v>
      </c>
    </row>
    <row r="79" spans="2:45" s="75" customFormat="1" ht="12.75" hidden="1" customHeight="1" x14ac:dyDescent="0.25">
      <c r="B79" s="71" t="s">
        <v>212</v>
      </c>
      <c r="C79" s="72">
        <v>1.1399999999999999</v>
      </c>
      <c r="D79" s="72">
        <v>0.02</v>
      </c>
      <c r="E79" s="72">
        <v>-0.02</v>
      </c>
      <c r="F79" s="73">
        <f>IF(D79="","",C79+D79)</f>
        <v>1.1599999999999999</v>
      </c>
      <c r="G79" s="74">
        <f>IF(E79="","",C79+E79)</f>
        <v>1.1199999999999999</v>
      </c>
      <c r="H79" s="94"/>
      <c r="I79" s="103">
        <v>1.1408999999999998</v>
      </c>
      <c r="J79" s="104">
        <v>2.0105278466666849E-3</v>
      </c>
      <c r="K79" s="111" t="str">
        <f t="shared" si="11"/>
        <v>CSL</v>
      </c>
      <c r="L79" s="103">
        <f t="shared" si="8"/>
        <v>3.1666642554701219</v>
      </c>
      <c r="M79" s="107"/>
      <c r="N79" s="118"/>
      <c r="O79" s="109"/>
      <c r="P79" s="109"/>
      <c r="Q79" s="109"/>
      <c r="R79" s="109"/>
      <c r="S79" s="109"/>
      <c r="T79" s="110"/>
      <c r="U79" s="109"/>
      <c r="V79" s="109"/>
      <c r="W79" s="109"/>
      <c r="X79" s="109"/>
      <c r="Y79" s="109"/>
      <c r="Z79" s="110"/>
      <c r="AA79" s="76"/>
      <c r="AB79" s="76"/>
      <c r="AC79" s="76"/>
      <c r="AD79" s="76"/>
      <c r="AE79" s="76"/>
      <c r="AF79" s="77"/>
      <c r="AG79" s="52"/>
      <c r="AH79" s="81">
        <v>3</v>
      </c>
      <c r="AI79" s="82">
        <v>3</v>
      </c>
      <c r="AJ79" s="83">
        <v>3</v>
      </c>
      <c r="AK79" s="81">
        <v>3</v>
      </c>
      <c r="AL79" s="82">
        <v>3</v>
      </c>
      <c r="AM79" s="83">
        <v>3</v>
      </c>
      <c r="AN79" s="81">
        <f t="shared" si="7"/>
        <v>3</v>
      </c>
      <c r="AO79" s="82">
        <f t="shared" si="7"/>
        <v>3</v>
      </c>
      <c r="AP79" s="83">
        <f t="shared" si="7"/>
        <v>3</v>
      </c>
      <c r="AQ79" s="81">
        <f t="shared" si="7"/>
        <v>3</v>
      </c>
      <c r="AR79" s="82">
        <f t="shared" si="7"/>
        <v>3</v>
      </c>
      <c r="AS79" s="83">
        <f t="shared" si="7"/>
        <v>3</v>
      </c>
    </row>
    <row r="80" spans="2:45" s="75" customFormat="1" ht="12.75" hidden="1" customHeight="1" x14ac:dyDescent="0.25">
      <c r="B80" s="71" t="s">
        <v>213</v>
      </c>
      <c r="C80" s="72">
        <v>0.23</v>
      </c>
      <c r="D80" s="72">
        <v>1.4E-2</v>
      </c>
      <c r="E80" s="72">
        <v>-1.4E-2</v>
      </c>
      <c r="F80" s="73">
        <f t="shared" ref="F80:F143" si="12">IF(D80="","",C80+D80)</f>
        <v>0.24400000000000002</v>
      </c>
      <c r="G80" s="74">
        <f t="shared" ref="G80:G143" si="13">IF(E80="","",C80+E80)</f>
        <v>0.216</v>
      </c>
      <c r="H80" s="94"/>
      <c r="I80" s="103">
        <v>0.22843999999999998</v>
      </c>
      <c r="J80" s="104">
        <v>3.8355066303046807E-4</v>
      </c>
      <c r="K80" s="111" t="str">
        <f t="shared" si="11"/>
        <v>CSL</v>
      </c>
      <c r="L80" s="103">
        <f t="shared" si="8"/>
        <v>10.811261891462983</v>
      </c>
      <c r="M80" s="107"/>
      <c r="N80" s="118"/>
      <c r="O80" s="109"/>
      <c r="P80" s="109"/>
      <c r="Q80" s="109"/>
      <c r="R80" s="109"/>
      <c r="S80" s="109"/>
      <c r="T80" s="110"/>
      <c r="U80" s="109"/>
      <c r="V80" s="109"/>
      <c r="W80" s="109"/>
      <c r="X80" s="109"/>
      <c r="Y80" s="109"/>
      <c r="Z80" s="110"/>
      <c r="AA80" s="76"/>
      <c r="AB80" s="76"/>
      <c r="AC80" s="76"/>
      <c r="AD80" s="76"/>
      <c r="AE80" s="76"/>
      <c r="AF80" s="77"/>
      <c r="AG80" s="52"/>
      <c r="AH80" s="81">
        <v>3</v>
      </c>
      <c r="AI80" s="82">
        <v>3</v>
      </c>
      <c r="AJ80" s="83">
        <v>3</v>
      </c>
      <c r="AK80" s="81">
        <v>3</v>
      </c>
      <c r="AL80" s="82">
        <v>3</v>
      </c>
      <c r="AM80" s="83">
        <v>3</v>
      </c>
      <c r="AN80" s="81">
        <f t="shared" si="7"/>
        <v>3</v>
      </c>
      <c r="AO80" s="82">
        <f t="shared" si="7"/>
        <v>3</v>
      </c>
      <c r="AP80" s="83">
        <f t="shared" si="7"/>
        <v>3</v>
      </c>
      <c r="AQ80" s="81">
        <f t="shared" si="7"/>
        <v>3</v>
      </c>
      <c r="AR80" s="82">
        <f t="shared" si="7"/>
        <v>3</v>
      </c>
      <c r="AS80" s="83">
        <f t="shared" si="7"/>
        <v>3</v>
      </c>
    </row>
    <row r="81" spans="2:45" s="75" customFormat="1" ht="12.75" hidden="1" customHeight="1" x14ac:dyDescent="0.25">
      <c r="B81" s="71" t="s">
        <v>214</v>
      </c>
      <c r="C81" s="72">
        <v>9.1999999999999998E-2</v>
      </c>
      <c r="D81" s="72">
        <v>0.01</v>
      </c>
      <c r="E81" s="72">
        <v>-0.01</v>
      </c>
      <c r="F81" s="73">
        <f t="shared" si="12"/>
        <v>0.10199999999999999</v>
      </c>
      <c r="G81" s="74">
        <f t="shared" si="13"/>
        <v>8.2000000000000003E-2</v>
      </c>
      <c r="H81" s="94"/>
      <c r="I81" s="103">
        <v>8.9969999999999994E-2</v>
      </c>
      <c r="J81" s="104">
        <v>5.831904586934821E-4</v>
      </c>
      <c r="K81" s="111" t="str">
        <f t="shared" si="11"/>
        <v>CSL</v>
      </c>
      <c r="L81" s="103">
        <f t="shared" si="8"/>
        <v>4.5554014594449592</v>
      </c>
      <c r="M81" s="107"/>
      <c r="N81" s="118"/>
      <c r="O81" s="109"/>
      <c r="P81" s="109"/>
      <c r="Q81" s="109"/>
      <c r="R81" s="109"/>
      <c r="S81" s="109"/>
      <c r="T81" s="110"/>
      <c r="U81" s="109"/>
      <c r="V81" s="109"/>
      <c r="W81" s="109"/>
      <c r="X81" s="109"/>
      <c r="Y81" s="109"/>
      <c r="Z81" s="110"/>
      <c r="AA81" s="76"/>
      <c r="AB81" s="76"/>
      <c r="AC81" s="76"/>
      <c r="AD81" s="76"/>
      <c r="AE81" s="76"/>
      <c r="AF81" s="77"/>
      <c r="AG81" s="52"/>
      <c r="AH81" s="81">
        <v>3</v>
      </c>
      <c r="AI81" s="82">
        <v>3</v>
      </c>
      <c r="AJ81" s="83">
        <v>3</v>
      </c>
      <c r="AK81" s="81">
        <v>3</v>
      </c>
      <c r="AL81" s="82">
        <v>3</v>
      </c>
      <c r="AM81" s="83">
        <v>3</v>
      </c>
      <c r="AN81" s="81">
        <f t="shared" si="7"/>
        <v>3</v>
      </c>
      <c r="AO81" s="82">
        <f t="shared" si="7"/>
        <v>3</v>
      </c>
      <c r="AP81" s="83">
        <f t="shared" si="7"/>
        <v>3</v>
      </c>
      <c r="AQ81" s="81">
        <f t="shared" si="7"/>
        <v>3</v>
      </c>
      <c r="AR81" s="82">
        <f t="shared" si="7"/>
        <v>3</v>
      </c>
      <c r="AS81" s="83">
        <f t="shared" si="7"/>
        <v>3</v>
      </c>
    </row>
    <row r="82" spans="2:45" s="75" customFormat="1" ht="12.75" hidden="1" customHeight="1" x14ac:dyDescent="0.25">
      <c r="B82" s="71" t="s">
        <v>215</v>
      </c>
      <c r="C82" s="72">
        <v>0.08</v>
      </c>
      <c r="D82" s="72">
        <v>3.5000000000000003E-2</v>
      </c>
      <c r="E82" s="72">
        <v>-3.5000000000000003E-2</v>
      </c>
      <c r="F82" s="73">
        <f t="shared" si="12"/>
        <v>0.115</v>
      </c>
      <c r="G82" s="74">
        <f t="shared" si="13"/>
        <v>4.4999999999999998E-2</v>
      </c>
      <c r="H82" s="94"/>
      <c r="I82" s="103">
        <v>8.6659999999999987E-2</v>
      </c>
      <c r="J82" s="104">
        <v>3.8044418483895608E-3</v>
      </c>
      <c r="K82" s="111" t="str">
        <f t="shared" si="11"/>
        <v>CSL</v>
      </c>
      <c r="L82" s="103">
        <f t="shared" si="8"/>
        <v>2.483062442041398</v>
      </c>
      <c r="M82" s="107"/>
      <c r="N82" s="118"/>
      <c r="O82" s="109"/>
      <c r="P82" s="109"/>
      <c r="Q82" s="109"/>
      <c r="R82" s="109"/>
      <c r="S82" s="109"/>
      <c r="T82" s="110"/>
      <c r="U82" s="109"/>
      <c r="V82" s="109"/>
      <c r="W82" s="109"/>
      <c r="X82" s="109"/>
      <c r="Y82" s="109"/>
      <c r="Z82" s="110"/>
      <c r="AA82" s="76"/>
      <c r="AB82" s="76"/>
      <c r="AC82" s="76"/>
      <c r="AD82" s="76"/>
      <c r="AE82" s="76"/>
      <c r="AF82" s="77"/>
      <c r="AG82" s="52"/>
      <c r="AH82" s="81">
        <v>3</v>
      </c>
      <c r="AI82" s="82">
        <v>3</v>
      </c>
      <c r="AJ82" s="83">
        <v>3</v>
      </c>
      <c r="AK82" s="81">
        <v>3</v>
      </c>
      <c r="AL82" s="82">
        <v>3</v>
      </c>
      <c r="AM82" s="83">
        <v>3</v>
      </c>
      <c r="AN82" s="81">
        <f t="shared" si="7"/>
        <v>3</v>
      </c>
      <c r="AO82" s="82">
        <f t="shared" si="7"/>
        <v>3</v>
      </c>
      <c r="AP82" s="83">
        <f t="shared" si="7"/>
        <v>3</v>
      </c>
      <c r="AQ82" s="81">
        <f t="shared" si="7"/>
        <v>3</v>
      </c>
      <c r="AR82" s="82">
        <f t="shared" si="7"/>
        <v>3</v>
      </c>
      <c r="AS82" s="83">
        <f t="shared" si="7"/>
        <v>3</v>
      </c>
    </row>
    <row r="83" spans="2:45" s="75" customFormat="1" ht="12.75" hidden="1" customHeight="1" x14ac:dyDescent="0.25">
      <c r="B83" s="71" t="s">
        <v>216</v>
      </c>
      <c r="C83" s="72">
        <v>0.08</v>
      </c>
      <c r="D83" s="72">
        <v>0.05</v>
      </c>
      <c r="E83" s="72">
        <v>-0.05</v>
      </c>
      <c r="F83" s="73">
        <f t="shared" si="12"/>
        <v>0.13</v>
      </c>
      <c r="G83" s="74">
        <f t="shared" si="13"/>
        <v>0.03</v>
      </c>
      <c r="H83" s="94"/>
      <c r="I83" s="103">
        <v>7.9440000000000011E-2</v>
      </c>
      <c r="J83" s="104">
        <v>1.094899285068909E-2</v>
      </c>
      <c r="K83" s="111" t="str">
        <f t="shared" si="11"/>
        <v>CSL</v>
      </c>
      <c r="L83" s="103">
        <f t="shared" si="8"/>
        <v>1.5051612714280669</v>
      </c>
      <c r="M83" s="107"/>
      <c r="N83" s="118"/>
      <c r="O83" s="109"/>
      <c r="P83" s="109"/>
      <c r="Q83" s="109"/>
      <c r="R83" s="109"/>
      <c r="S83" s="109"/>
      <c r="T83" s="110"/>
      <c r="U83" s="109"/>
      <c r="V83" s="109"/>
      <c r="W83" s="109"/>
      <c r="X83" s="109"/>
      <c r="Y83" s="109"/>
      <c r="Z83" s="110"/>
      <c r="AA83" s="76"/>
      <c r="AB83" s="76"/>
      <c r="AC83" s="76"/>
      <c r="AD83" s="76"/>
      <c r="AE83" s="76"/>
      <c r="AF83" s="77"/>
      <c r="AG83" s="52"/>
      <c r="AH83" s="81">
        <v>3</v>
      </c>
      <c r="AI83" s="82">
        <v>3</v>
      </c>
      <c r="AJ83" s="83">
        <v>3</v>
      </c>
      <c r="AK83" s="81">
        <v>3</v>
      </c>
      <c r="AL83" s="82">
        <v>3</v>
      </c>
      <c r="AM83" s="83">
        <v>3</v>
      </c>
      <c r="AN83" s="81">
        <f t="shared" si="7"/>
        <v>3</v>
      </c>
      <c r="AO83" s="82">
        <f t="shared" si="7"/>
        <v>3</v>
      </c>
      <c r="AP83" s="83">
        <f t="shared" si="7"/>
        <v>3</v>
      </c>
      <c r="AQ83" s="81">
        <f t="shared" si="7"/>
        <v>3</v>
      </c>
      <c r="AR83" s="82">
        <f t="shared" si="7"/>
        <v>3</v>
      </c>
      <c r="AS83" s="83">
        <f t="shared" si="7"/>
        <v>3</v>
      </c>
    </row>
    <row r="84" spans="2:45" s="75" customFormat="1" ht="12.75" hidden="1" customHeight="1" x14ac:dyDescent="0.25">
      <c r="B84" s="71" t="s">
        <v>217</v>
      </c>
      <c r="C84" s="72"/>
      <c r="D84" s="72"/>
      <c r="E84" s="72">
        <v>230</v>
      </c>
      <c r="F84" s="73" t="str">
        <f t="shared" si="12"/>
        <v/>
      </c>
      <c r="G84" s="74">
        <f t="shared" si="13"/>
        <v>230</v>
      </c>
      <c r="H84" s="94"/>
      <c r="I84" s="103">
        <v>294.20999999999998</v>
      </c>
      <c r="J84" s="104">
        <v>4.721452224804473</v>
      </c>
      <c r="K84" s="111" t="str">
        <f t="shared" si="11"/>
        <v>LSL</v>
      </c>
      <c r="L84" s="103">
        <f t="shared" si="8"/>
        <v>4.5332097656075909</v>
      </c>
      <c r="M84" s="107"/>
      <c r="N84" s="118"/>
      <c r="O84" s="109"/>
      <c r="P84" s="109"/>
      <c r="Q84" s="109"/>
      <c r="R84" s="109"/>
      <c r="S84" s="109"/>
      <c r="T84" s="110"/>
      <c r="U84" s="109"/>
      <c r="V84" s="109"/>
      <c r="W84" s="109"/>
      <c r="X84" s="109"/>
      <c r="Y84" s="109"/>
      <c r="Z84" s="110"/>
      <c r="AA84" s="76"/>
      <c r="AB84" s="76"/>
      <c r="AC84" s="76"/>
      <c r="AD84" s="76"/>
      <c r="AE84" s="76"/>
      <c r="AF84" s="77"/>
      <c r="AG84" s="52"/>
      <c r="AH84" s="81">
        <v>3</v>
      </c>
      <c r="AI84" s="82">
        <v>3</v>
      </c>
      <c r="AJ84" s="83">
        <v>3</v>
      </c>
      <c r="AK84" s="81">
        <v>3</v>
      </c>
      <c r="AL84" s="82">
        <v>3</v>
      </c>
      <c r="AM84" s="83">
        <v>3</v>
      </c>
      <c r="AN84" s="81">
        <f t="shared" si="7"/>
        <v>3</v>
      </c>
      <c r="AO84" s="82">
        <f t="shared" si="7"/>
        <v>3</v>
      </c>
      <c r="AP84" s="83">
        <f t="shared" si="7"/>
        <v>3</v>
      </c>
      <c r="AQ84" s="81">
        <f t="shared" si="7"/>
        <v>3</v>
      </c>
      <c r="AR84" s="82">
        <f t="shared" si="7"/>
        <v>3</v>
      </c>
      <c r="AS84" s="83">
        <f t="shared" si="7"/>
        <v>3</v>
      </c>
    </row>
    <row r="85" spans="2:45" s="75" customFormat="1" ht="12.75" hidden="1" customHeight="1" x14ac:dyDescent="0.25">
      <c r="B85" s="71" t="s">
        <v>218</v>
      </c>
      <c r="C85" s="72">
        <v>610</v>
      </c>
      <c r="D85" s="72">
        <v>130</v>
      </c>
      <c r="E85" s="72">
        <v>-130</v>
      </c>
      <c r="F85" s="73">
        <f t="shared" si="12"/>
        <v>740</v>
      </c>
      <c r="G85" s="74">
        <f t="shared" si="13"/>
        <v>480</v>
      </c>
      <c r="H85" s="94"/>
      <c r="I85" s="103">
        <v>630.39</v>
      </c>
      <c r="J85" s="104">
        <v>4.5603240625590828</v>
      </c>
      <c r="K85" s="111" t="str">
        <f t="shared" si="11"/>
        <v>CSL</v>
      </c>
      <c r="L85" s="103">
        <f t="shared" si="8"/>
        <v>8.0118575271082086</v>
      </c>
      <c r="M85" s="107"/>
      <c r="N85" s="118"/>
      <c r="O85" s="109"/>
      <c r="P85" s="109"/>
      <c r="Q85" s="109"/>
      <c r="R85" s="109"/>
      <c r="S85" s="109"/>
      <c r="T85" s="110"/>
      <c r="U85" s="109"/>
      <c r="V85" s="109"/>
      <c r="W85" s="109"/>
      <c r="X85" s="109"/>
      <c r="Y85" s="109"/>
      <c r="Z85" s="110"/>
      <c r="AA85" s="76"/>
      <c r="AB85" s="76"/>
      <c r="AC85" s="76"/>
      <c r="AD85" s="76"/>
      <c r="AE85" s="76"/>
      <c r="AF85" s="77"/>
      <c r="AG85" s="52"/>
      <c r="AH85" s="81">
        <v>3</v>
      </c>
      <c r="AI85" s="82">
        <v>3</v>
      </c>
      <c r="AJ85" s="83">
        <v>3</v>
      </c>
      <c r="AK85" s="81">
        <v>3</v>
      </c>
      <c r="AL85" s="82">
        <v>3</v>
      </c>
      <c r="AM85" s="83">
        <v>3</v>
      </c>
      <c r="AN85" s="81">
        <f t="shared" si="7"/>
        <v>3</v>
      </c>
      <c r="AO85" s="82">
        <f t="shared" si="7"/>
        <v>3</v>
      </c>
      <c r="AP85" s="83">
        <f t="shared" si="7"/>
        <v>3</v>
      </c>
      <c r="AQ85" s="81">
        <f t="shared" si="7"/>
        <v>3</v>
      </c>
      <c r="AR85" s="82">
        <f t="shared" si="7"/>
        <v>3</v>
      </c>
      <c r="AS85" s="83">
        <f t="shared" si="7"/>
        <v>3</v>
      </c>
    </row>
    <row r="86" spans="2:45" s="75" customFormat="1" ht="12.75" hidden="1" customHeight="1" x14ac:dyDescent="0.25">
      <c r="B86" s="71" t="s">
        <v>219</v>
      </c>
      <c r="C86" s="72">
        <v>1.3720000000000001</v>
      </c>
      <c r="D86" s="72">
        <v>8.0000000000000002E-3</v>
      </c>
      <c r="E86" s="72">
        <v>-8.0000000000000002E-3</v>
      </c>
      <c r="F86" s="73">
        <f t="shared" si="12"/>
        <v>1.3800000000000001</v>
      </c>
      <c r="G86" s="74">
        <f t="shared" si="13"/>
        <v>1.3640000000000001</v>
      </c>
      <c r="H86" s="94"/>
      <c r="I86" s="103">
        <v>1.3721649999999999</v>
      </c>
      <c r="J86" s="104">
        <v>2.0006943239231448E-4</v>
      </c>
      <c r="K86" s="111" t="str">
        <f t="shared" si="11"/>
        <v>CSL</v>
      </c>
      <c r="L86" s="103">
        <f t="shared" si="8"/>
        <v>13.053801549981694</v>
      </c>
      <c r="M86" s="107"/>
      <c r="N86" s="118"/>
      <c r="O86" s="109"/>
      <c r="P86" s="109"/>
      <c r="Q86" s="109"/>
      <c r="R86" s="109"/>
      <c r="S86" s="109"/>
      <c r="T86" s="110"/>
      <c r="U86" s="109"/>
      <c r="V86" s="109"/>
      <c r="W86" s="109"/>
      <c r="X86" s="109"/>
      <c r="Y86" s="109"/>
      <c r="Z86" s="110"/>
      <c r="AA86" s="76"/>
      <c r="AB86" s="76"/>
      <c r="AC86" s="76"/>
      <c r="AD86" s="76"/>
      <c r="AE86" s="76"/>
      <c r="AF86" s="77"/>
      <c r="AG86" s="52"/>
      <c r="AH86" s="81">
        <v>3</v>
      </c>
      <c r="AI86" s="82">
        <v>3</v>
      </c>
      <c r="AJ86" s="83">
        <v>3</v>
      </c>
      <c r="AK86" s="81">
        <v>3</v>
      </c>
      <c r="AL86" s="82">
        <v>3</v>
      </c>
      <c r="AM86" s="83">
        <v>3</v>
      </c>
      <c r="AN86" s="81">
        <f t="shared" si="7"/>
        <v>3</v>
      </c>
      <c r="AO86" s="82">
        <f t="shared" si="7"/>
        <v>3</v>
      </c>
      <c r="AP86" s="83">
        <f t="shared" si="7"/>
        <v>3</v>
      </c>
      <c r="AQ86" s="81">
        <f t="shared" si="7"/>
        <v>3</v>
      </c>
      <c r="AR86" s="82">
        <f t="shared" si="7"/>
        <v>3</v>
      </c>
      <c r="AS86" s="83">
        <f t="shared" si="7"/>
        <v>3</v>
      </c>
    </row>
    <row r="87" spans="2:45" s="75" customFormat="1" ht="12.75" hidden="1" customHeight="1" x14ac:dyDescent="0.25">
      <c r="B87" s="71" t="s">
        <v>220</v>
      </c>
      <c r="C87" s="72">
        <v>1.8540000000000001</v>
      </c>
      <c r="D87" s="72">
        <v>8.0000000000000002E-3</v>
      </c>
      <c r="E87" s="72">
        <v>-8.0000000000000002E-3</v>
      </c>
      <c r="F87" s="73">
        <f t="shared" si="12"/>
        <v>1.8620000000000001</v>
      </c>
      <c r="G87" s="74">
        <f t="shared" si="13"/>
        <v>1.8460000000000001</v>
      </c>
      <c r="H87" s="94"/>
      <c r="I87" s="103">
        <v>1.8556700000000004</v>
      </c>
      <c r="J87" s="104">
        <v>1.378404875209318E-4</v>
      </c>
      <c r="K87" s="111" t="str">
        <f t="shared" si="11"/>
        <v>CSL</v>
      </c>
      <c r="L87" s="103">
        <f t="shared" si="8"/>
        <v>15.307548877317297</v>
      </c>
      <c r="M87" s="107"/>
      <c r="N87" s="118"/>
      <c r="O87" s="109"/>
      <c r="P87" s="109"/>
      <c r="Q87" s="109"/>
      <c r="R87" s="109"/>
      <c r="S87" s="109"/>
      <c r="T87" s="110"/>
      <c r="U87" s="109"/>
      <c r="V87" s="109"/>
      <c r="W87" s="109"/>
      <c r="X87" s="109"/>
      <c r="Y87" s="109"/>
      <c r="Z87" s="110"/>
      <c r="AA87" s="76"/>
      <c r="AB87" s="76"/>
      <c r="AC87" s="76"/>
      <c r="AD87" s="76"/>
      <c r="AE87" s="76"/>
      <c r="AF87" s="77"/>
      <c r="AG87" s="52"/>
      <c r="AH87" s="81">
        <v>3</v>
      </c>
      <c r="AI87" s="82">
        <v>3</v>
      </c>
      <c r="AJ87" s="83">
        <v>3</v>
      </c>
      <c r="AK87" s="81">
        <v>3</v>
      </c>
      <c r="AL87" s="82">
        <v>3</v>
      </c>
      <c r="AM87" s="83">
        <v>3</v>
      </c>
      <c r="AN87" s="81">
        <f t="shared" si="7"/>
        <v>3</v>
      </c>
      <c r="AO87" s="82">
        <f t="shared" si="7"/>
        <v>3</v>
      </c>
      <c r="AP87" s="83">
        <f t="shared" si="7"/>
        <v>3</v>
      </c>
      <c r="AQ87" s="81">
        <f t="shared" si="7"/>
        <v>3</v>
      </c>
      <c r="AR87" s="82">
        <f t="shared" si="7"/>
        <v>3</v>
      </c>
      <c r="AS87" s="83">
        <f t="shared" si="7"/>
        <v>3</v>
      </c>
    </row>
    <row r="88" spans="2:45" s="75" customFormat="1" ht="12.75" hidden="1" customHeight="1" x14ac:dyDescent="0.25">
      <c r="B88" s="71" t="s">
        <v>221</v>
      </c>
      <c r="C88" s="72">
        <v>0.125</v>
      </c>
      <c r="D88" s="72">
        <v>0.01</v>
      </c>
      <c r="E88" s="72">
        <v>-0.01</v>
      </c>
      <c r="F88" s="73">
        <f t="shared" si="12"/>
        <v>0.13500000000000001</v>
      </c>
      <c r="G88" s="74">
        <f t="shared" si="13"/>
        <v>0.115</v>
      </c>
      <c r="H88" s="94"/>
      <c r="I88" s="103">
        <v>0.12598333333333331</v>
      </c>
      <c r="J88" s="104">
        <v>3.060501048303461E-4</v>
      </c>
      <c r="K88" s="111" t="str">
        <f t="shared" si="11"/>
        <v>CSL</v>
      </c>
      <c r="L88" s="103">
        <f t="shared" si="8"/>
        <v>9.8204689628243962</v>
      </c>
      <c r="M88" s="107"/>
      <c r="N88" s="118"/>
      <c r="O88" s="109"/>
      <c r="P88" s="109"/>
      <c r="Q88" s="109"/>
      <c r="R88" s="109"/>
      <c r="S88" s="109"/>
      <c r="T88" s="110"/>
      <c r="U88" s="109"/>
      <c r="V88" s="109"/>
      <c r="W88" s="109"/>
      <c r="X88" s="109"/>
      <c r="Y88" s="109"/>
      <c r="Z88" s="110"/>
      <c r="AA88" s="76"/>
      <c r="AB88" s="76"/>
      <c r="AC88" s="76"/>
      <c r="AD88" s="76"/>
      <c r="AE88" s="76"/>
      <c r="AF88" s="77"/>
      <c r="AG88" s="52"/>
      <c r="AH88" s="81">
        <v>3</v>
      </c>
      <c r="AI88" s="82">
        <v>3</v>
      </c>
      <c r="AJ88" s="83">
        <v>3</v>
      </c>
      <c r="AK88" s="81">
        <v>3</v>
      </c>
      <c r="AL88" s="82">
        <v>3</v>
      </c>
      <c r="AM88" s="83">
        <v>3</v>
      </c>
      <c r="AN88" s="81">
        <f t="shared" si="7"/>
        <v>3</v>
      </c>
      <c r="AO88" s="82">
        <f t="shared" si="7"/>
        <v>3</v>
      </c>
      <c r="AP88" s="83">
        <f t="shared" si="7"/>
        <v>3</v>
      </c>
      <c r="AQ88" s="81">
        <f t="shared" ref="AQ88:AS148" si="14">AK88</f>
        <v>3</v>
      </c>
      <c r="AR88" s="82">
        <f t="shared" si="14"/>
        <v>3</v>
      </c>
      <c r="AS88" s="83">
        <f t="shared" si="14"/>
        <v>3</v>
      </c>
    </row>
    <row r="89" spans="2:45" s="75" customFormat="1" ht="12.75" hidden="1" customHeight="1" thickBot="1" x14ac:dyDescent="0.3">
      <c r="B89" s="95" t="s">
        <v>222</v>
      </c>
      <c r="C89" s="96">
        <v>130</v>
      </c>
      <c r="D89" s="96">
        <v>30</v>
      </c>
      <c r="E89" s="96">
        <v>-30</v>
      </c>
      <c r="F89" s="97">
        <f t="shared" si="12"/>
        <v>160</v>
      </c>
      <c r="G89" s="98">
        <f t="shared" si="13"/>
        <v>100</v>
      </c>
      <c r="H89" s="99"/>
      <c r="I89" s="119">
        <v>131.33333333333334</v>
      </c>
      <c r="J89" s="120">
        <v>1.6329931618554521</v>
      </c>
      <c r="K89" s="121" t="str">
        <f t="shared" si="11"/>
        <v>CSL</v>
      </c>
      <c r="L89" s="119">
        <f t="shared" si="8"/>
        <v>5.8515588299820349</v>
      </c>
      <c r="M89" s="122"/>
      <c r="N89" s="118"/>
      <c r="O89" s="109"/>
      <c r="P89" s="109"/>
      <c r="Q89" s="109"/>
      <c r="R89" s="109"/>
      <c r="S89" s="109"/>
      <c r="T89" s="110"/>
      <c r="U89" s="109"/>
      <c r="V89" s="109"/>
      <c r="W89" s="109"/>
      <c r="X89" s="109"/>
      <c r="Y89" s="109"/>
      <c r="Z89" s="110"/>
      <c r="AA89" s="76"/>
      <c r="AB89" s="76"/>
      <c r="AC89" s="76"/>
      <c r="AD89" s="76"/>
      <c r="AE89" s="76"/>
      <c r="AF89" s="77"/>
      <c r="AG89" s="52"/>
      <c r="AH89" s="81">
        <v>3</v>
      </c>
      <c r="AI89" s="82">
        <v>3</v>
      </c>
      <c r="AJ89" s="83">
        <v>3</v>
      </c>
      <c r="AK89" s="81">
        <v>3</v>
      </c>
      <c r="AL89" s="82">
        <v>3</v>
      </c>
      <c r="AM89" s="83">
        <v>3</v>
      </c>
      <c r="AN89" s="81">
        <f t="shared" ref="AN89:AP148" si="15">AH89</f>
        <v>3</v>
      </c>
      <c r="AO89" s="82">
        <f t="shared" si="15"/>
        <v>3</v>
      </c>
      <c r="AP89" s="83">
        <f t="shared" si="15"/>
        <v>3</v>
      </c>
      <c r="AQ89" s="81">
        <f t="shared" si="14"/>
        <v>3</v>
      </c>
      <c r="AR89" s="82">
        <f t="shared" si="14"/>
        <v>3</v>
      </c>
      <c r="AS89" s="83">
        <f t="shared" si="14"/>
        <v>3</v>
      </c>
    </row>
    <row r="90" spans="2:45" s="75" customFormat="1" ht="12.75" customHeight="1" x14ac:dyDescent="0.2">
      <c r="B90" s="100" t="s">
        <v>51</v>
      </c>
      <c r="C90" s="101">
        <v>7228</v>
      </c>
      <c r="D90" s="101">
        <v>384</v>
      </c>
      <c r="E90" s="101">
        <v>-608</v>
      </c>
      <c r="F90" s="73">
        <f t="shared" si="12"/>
        <v>7612</v>
      </c>
      <c r="G90" s="74">
        <f t="shared" si="13"/>
        <v>6620</v>
      </c>
      <c r="H90" s="94"/>
      <c r="I90" s="103">
        <v>7324</v>
      </c>
      <c r="J90" s="104">
        <v>0.02</v>
      </c>
      <c r="K90" s="111" t="str">
        <f t="shared" si="11"/>
        <v>CSL</v>
      </c>
      <c r="L90" s="103">
        <f t="shared" si="8"/>
        <v>4800</v>
      </c>
      <c r="M90" s="107">
        <v>4800</v>
      </c>
      <c r="N90" s="108" t="str">
        <f t="shared" ref="N90:N148" si="16">IF(ROUND(M90,4)=ROUND(L90,4),"True","False")</f>
        <v>True</v>
      </c>
      <c r="O90" s="109">
        <f>'T1 Frequency'!Q2</f>
        <v>0.94485736482107618</v>
      </c>
      <c r="P90" s="109">
        <f>'T1 Frequency'!Q3</f>
        <v>1.4690190634675957</v>
      </c>
      <c r="Q90" s="109">
        <f>'T1 Frequency'!Q4</f>
        <v>0.90649102700067474</v>
      </c>
      <c r="R90" s="109">
        <f>'T1 Frequency'!R2</f>
        <v>0.65317538152180665</v>
      </c>
      <c r="S90" s="109">
        <f>'T1 Frequency'!R3</f>
        <v>3.0397358894689336E-2</v>
      </c>
      <c r="T90" s="110">
        <f>'T1 Frequency'!R4</f>
        <v>0.25973670927860476</v>
      </c>
      <c r="U90" s="109">
        <f>'T1 Frequency'!S2</f>
        <v>3.5636347485148647</v>
      </c>
      <c r="V90" s="109">
        <f>'T1 Frequency'!S3</f>
        <v>0.33745969567372563</v>
      </c>
      <c r="W90" s="109">
        <f>'T1 Frequency'!S4</f>
        <v>0.32834780403932329</v>
      </c>
      <c r="X90" s="109">
        <f>'T1 Frequency'!T2</f>
        <v>1.0724717577659233</v>
      </c>
      <c r="Y90" s="109">
        <f>'T1 Frequency'!T3</f>
        <v>0.58743708883324408</v>
      </c>
      <c r="Z90" s="110">
        <f>'T1 Frequency'!T4</f>
        <v>8.5707364603112526E-2</v>
      </c>
      <c r="AA90" s="76">
        <f>'T1 Frequency'!U2</f>
        <v>1.7642118633516453</v>
      </c>
      <c r="AB90" s="76">
        <f>'T1 Frequency'!U3</f>
        <v>3.8583489108399718E-2</v>
      </c>
      <c r="AC90" s="76">
        <f>'T1 Frequency'!U4</f>
        <v>0.20444012962223509</v>
      </c>
      <c r="AD90" s="76">
        <f>'T1 Frequency'!V2</f>
        <v>0.66928268383751766</v>
      </c>
      <c r="AE90" s="76">
        <f>'T1 Frequency'!V3</f>
        <v>0.12611879319305275</v>
      </c>
      <c r="AF90" s="77">
        <f>'T1 Frequency'!V4</f>
        <v>0.54793989166140855</v>
      </c>
      <c r="AG90" s="52"/>
      <c r="AH90" s="81">
        <v>3</v>
      </c>
      <c r="AI90" s="82">
        <v>3</v>
      </c>
      <c r="AJ90" s="83">
        <v>3</v>
      </c>
      <c r="AK90" s="81">
        <v>3</v>
      </c>
      <c r="AL90" s="82">
        <v>3</v>
      </c>
      <c r="AM90" s="83">
        <v>3</v>
      </c>
      <c r="AN90" s="81">
        <f t="shared" si="15"/>
        <v>3</v>
      </c>
      <c r="AO90" s="82">
        <f t="shared" si="15"/>
        <v>3</v>
      </c>
      <c r="AP90" s="83">
        <f t="shared" si="15"/>
        <v>3</v>
      </c>
      <c r="AQ90" s="81">
        <f t="shared" si="14"/>
        <v>3</v>
      </c>
      <c r="AR90" s="82">
        <f t="shared" si="14"/>
        <v>3</v>
      </c>
      <c r="AS90" s="83">
        <f t="shared" si="14"/>
        <v>3</v>
      </c>
    </row>
    <row r="91" spans="2:45" s="75" customFormat="1" ht="12.75" customHeight="1" x14ac:dyDescent="0.2">
      <c r="B91" s="71" t="s">
        <v>60</v>
      </c>
      <c r="C91" s="72"/>
      <c r="D91" s="72">
        <v>2.8</v>
      </c>
      <c r="E91" s="72"/>
      <c r="F91" s="73">
        <f t="shared" si="12"/>
        <v>2.8</v>
      </c>
      <c r="G91" s="74" t="str">
        <f t="shared" si="13"/>
        <v/>
      </c>
      <c r="H91" s="94"/>
      <c r="I91" s="103">
        <v>1.5981999999999998</v>
      </c>
      <c r="J91" s="104">
        <v>9.6833362019502378E-2</v>
      </c>
      <c r="K91" s="111" t="str">
        <f t="shared" si="11"/>
        <v>USL</v>
      </c>
      <c r="L91" s="103">
        <f t="shared" si="8"/>
        <v>4.1370039379539314</v>
      </c>
      <c r="M91" s="107">
        <v>4.1370039379539314</v>
      </c>
      <c r="N91" s="108" t="str">
        <f t="shared" si="16"/>
        <v>True</v>
      </c>
      <c r="O91" s="109">
        <f>'T1 Gain'!Q2</f>
        <v>0.63791490263553374</v>
      </c>
      <c r="P91" s="109">
        <f>'T1 Gain'!Q3</f>
        <v>0.9436395159850679</v>
      </c>
      <c r="Q91" s="109">
        <f>'T1 Gain'!Q4</f>
        <v>1.1054324399631466</v>
      </c>
      <c r="R91" s="109">
        <f>'T1 Gain'!R2</f>
        <v>0.78309364826211381</v>
      </c>
      <c r="S91" s="109">
        <f>'T1 Gain'!R3</f>
        <v>1.1003550994136067</v>
      </c>
      <c r="T91" s="110">
        <f>'T1 Gain'!R4</f>
        <v>1.2804472871733332</v>
      </c>
      <c r="U91" s="109">
        <f>'T1 Gain'!S2</f>
        <v>1.3200940455196444</v>
      </c>
      <c r="V91" s="109">
        <f>'T1 Gain'!S3</f>
        <v>0.39535393449005291</v>
      </c>
      <c r="W91" s="109">
        <f>'T1 Gain'!S4</f>
        <v>0.72741123705772659</v>
      </c>
      <c r="X91" s="109">
        <f>'T1 Gain'!T2</f>
        <v>0.30696400464446671</v>
      </c>
      <c r="Y91" s="109">
        <f>'T1 Gain'!T3</f>
        <v>0.63494290903790906</v>
      </c>
      <c r="Z91" s="110">
        <f>'T1 Gain'!T4</f>
        <v>0.78976193262952754</v>
      </c>
      <c r="AA91" s="76">
        <f>'T1 Gain'!U2</f>
        <v>8.2797583269787187E-2</v>
      </c>
      <c r="AB91" s="76">
        <f>'T1 Gain'!U3</f>
        <v>0.70778358928149687</v>
      </c>
      <c r="AC91" s="76">
        <f>'T1 Gain'!U4</f>
        <v>0.63430487814062664</v>
      </c>
      <c r="AD91" s="76">
        <f>'T1 Gain'!V2</f>
        <v>1.2633947886227934</v>
      </c>
      <c r="AE91" s="76">
        <f>'T1 Gain'!V3</f>
        <v>1.5121733799337322</v>
      </c>
      <c r="AF91" s="77">
        <f>'T1 Gain'!V4</f>
        <v>1.5891572559354139</v>
      </c>
      <c r="AG91" s="52"/>
      <c r="AH91" s="81">
        <v>3</v>
      </c>
      <c r="AI91" s="82">
        <v>3</v>
      </c>
      <c r="AJ91" s="83">
        <v>3</v>
      </c>
      <c r="AK91" s="81">
        <v>3</v>
      </c>
      <c r="AL91" s="82">
        <v>3</v>
      </c>
      <c r="AM91" s="83">
        <v>3</v>
      </c>
      <c r="AN91" s="81">
        <f t="shared" si="15"/>
        <v>3</v>
      </c>
      <c r="AO91" s="82">
        <f t="shared" si="15"/>
        <v>3</v>
      </c>
      <c r="AP91" s="83">
        <f t="shared" si="15"/>
        <v>3</v>
      </c>
      <c r="AQ91" s="81">
        <f t="shared" si="14"/>
        <v>3</v>
      </c>
      <c r="AR91" s="82">
        <f t="shared" si="14"/>
        <v>3</v>
      </c>
      <c r="AS91" s="83">
        <f t="shared" si="14"/>
        <v>3</v>
      </c>
    </row>
    <row r="92" spans="2:45" s="75" customFormat="1" ht="12.75" customHeight="1" x14ac:dyDescent="0.2">
      <c r="B92" s="71" t="s">
        <v>58</v>
      </c>
      <c r="C92" s="72">
        <v>10600</v>
      </c>
      <c r="D92" s="72">
        <v>1492</v>
      </c>
      <c r="E92" s="72">
        <v>-1260</v>
      </c>
      <c r="F92" s="73">
        <f t="shared" si="12"/>
        <v>12092</v>
      </c>
      <c r="G92" s="74">
        <f t="shared" si="13"/>
        <v>9340</v>
      </c>
      <c r="H92" s="94"/>
      <c r="I92" s="103">
        <v>10780</v>
      </c>
      <c r="J92" s="104">
        <v>64</v>
      </c>
      <c r="K92" s="111" t="str">
        <f t="shared" si="11"/>
        <v>CSL</v>
      </c>
      <c r="L92" s="103">
        <f t="shared" si="8"/>
        <v>6.833333333333333</v>
      </c>
      <c r="M92" s="107">
        <v>6.833333333333333</v>
      </c>
      <c r="N92" s="108" t="str">
        <f t="shared" si="16"/>
        <v>True</v>
      </c>
      <c r="O92" s="109">
        <f>'GT Frequency'!Q2</f>
        <v>1.9338733475043428</v>
      </c>
      <c r="P92" s="109">
        <f>'GT Frequency'!Q3</f>
        <v>0.28665564027791229</v>
      </c>
      <c r="Q92" s="109">
        <f>'GT Frequency'!Q4</f>
        <v>0.12145025837123763</v>
      </c>
      <c r="R92" s="109">
        <f>'GT Frequency'!R2</f>
        <v>1.783945586101163</v>
      </c>
      <c r="S92" s="109">
        <f>'GT Frequency'!R3</f>
        <v>1.1418641699183254</v>
      </c>
      <c r="T92" s="110">
        <f>'GT Frequency'!R4</f>
        <v>0.94874491448347076</v>
      </c>
      <c r="U92" s="109">
        <f>'GT Frequency'!S2</f>
        <v>1.0730381754741101</v>
      </c>
      <c r="V92" s="109">
        <f>'GT Frequency'!S3</f>
        <v>1.3916949965667154</v>
      </c>
      <c r="W92" s="109">
        <f>'GT Frequency'!S4</f>
        <v>1.1972429337645412</v>
      </c>
      <c r="X92" s="109">
        <f>'GT Frequency'!T2</f>
        <v>0.53888570538240577</v>
      </c>
      <c r="Y92" s="109">
        <f>'GT Frequency'!T3</f>
        <v>0.83030628534876783</v>
      </c>
      <c r="Z92" s="110">
        <f>'GT Frequency'!T4</f>
        <v>0.68704115360843154</v>
      </c>
      <c r="AA92" s="76">
        <f>'GT Frequency'!U2</f>
        <v>0.12807677493199515</v>
      </c>
      <c r="AB92" s="76">
        <f>'GT Frequency'!U3</f>
        <v>1.0009005412299739</v>
      </c>
      <c r="AC92" s="76">
        <f>'GT Frequency'!U4</f>
        <v>0.94825013093564225</v>
      </c>
      <c r="AD92" s="76">
        <f>'GT Frequency'!V2</f>
        <v>1.6982383890918642</v>
      </c>
      <c r="AE92" s="76">
        <f>'GT Frequency'!V3</f>
        <v>9.3422267669360709E-2</v>
      </c>
      <c r="AF92" s="77">
        <f>'GT Frequency'!V4</f>
        <v>0.5142246978353997</v>
      </c>
      <c r="AG92" s="52"/>
      <c r="AH92" s="81">
        <v>3</v>
      </c>
      <c r="AI92" s="82">
        <v>3</v>
      </c>
      <c r="AJ92" s="83">
        <v>3</v>
      </c>
      <c r="AK92" s="81">
        <v>3</v>
      </c>
      <c r="AL92" s="82">
        <v>3</v>
      </c>
      <c r="AM92" s="83">
        <v>3</v>
      </c>
      <c r="AN92" s="81">
        <f t="shared" si="15"/>
        <v>3</v>
      </c>
      <c r="AO92" s="82">
        <f t="shared" si="15"/>
        <v>3</v>
      </c>
      <c r="AP92" s="83">
        <f t="shared" si="15"/>
        <v>3</v>
      </c>
      <c r="AQ92" s="81">
        <f t="shared" si="14"/>
        <v>3</v>
      </c>
      <c r="AR92" s="82">
        <f t="shared" si="14"/>
        <v>3</v>
      </c>
      <c r="AS92" s="83">
        <f t="shared" si="14"/>
        <v>3</v>
      </c>
    </row>
    <row r="93" spans="2:45" s="75" customFormat="1" ht="12.75" customHeight="1" x14ac:dyDescent="0.2">
      <c r="B93" s="71" t="s">
        <v>57</v>
      </c>
      <c r="C93" s="72"/>
      <c r="D93" s="72">
        <v>5.5</v>
      </c>
      <c r="E93" s="72"/>
      <c r="F93" s="73">
        <f t="shared" si="12"/>
        <v>5.5</v>
      </c>
      <c r="G93" s="74" t="str">
        <f t="shared" si="13"/>
        <v/>
      </c>
      <c r="H93" s="94"/>
      <c r="I93" s="103">
        <v>4.7879999999999994</v>
      </c>
      <c r="J93" s="104">
        <v>0.31650987346368836</v>
      </c>
      <c r="K93" s="111" t="str">
        <f t="shared" si="11"/>
        <v>USL</v>
      </c>
      <c r="L93" s="103">
        <f t="shared" si="8"/>
        <v>0.74984495976730292</v>
      </c>
      <c r="M93" s="107">
        <v>0.74984495976730292</v>
      </c>
      <c r="N93" s="108" t="str">
        <f t="shared" si="16"/>
        <v>True</v>
      </c>
      <c r="O93" s="109">
        <f>'GT Gain'!Q2</f>
        <v>1.3901498453331835</v>
      </c>
      <c r="P93" s="109">
        <f>'GT Gain'!Q3</f>
        <v>0.88244890387978236</v>
      </c>
      <c r="Q93" s="109">
        <f>'GT Gain'!Q4</f>
        <v>0.34032297003548145</v>
      </c>
      <c r="R93" s="109">
        <f>'GT Gain'!R2</f>
        <v>0.25885163982166015</v>
      </c>
      <c r="S93" s="109">
        <f>'GT Gain'!R3</f>
        <v>0.22808237614177429</v>
      </c>
      <c r="T93" s="110">
        <f>'GT Gain'!R4</f>
        <v>0.33096515923206354</v>
      </c>
      <c r="U93" s="109">
        <f>'GT Gain'!S2</f>
        <v>0.63838041935581502</v>
      </c>
      <c r="V93" s="109">
        <f>'GT Gain'!S3</f>
        <v>1.2943008402164835</v>
      </c>
      <c r="W93" s="109">
        <f>'GT Gain'!S4</f>
        <v>0.46893969850975847</v>
      </c>
      <c r="X93" s="109">
        <f>'GT Gain'!T2</f>
        <v>0.16476957921067165</v>
      </c>
      <c r="Y93" s="109">
        <f>'GT Gain'!T3</f>
        <v>0.43808818974254748</v>
      </c>
      <c r="Z93" s="110">
        <f>'GT Gain'!T4</f>
        <v>0.31973253757311099</v>
      </c>
      <c r="AA93" s="76">
        <f>'GT Gain'!U2</f>
        <v>0.49621569408386962</v>
      </c>
      <c r="AB93" s="76">
        <f>'GT Gain'!U3</f>
        <v>0.23541854341230184</v>
      </c>
      <c r="AC93" s="76">
        <f>'GT Gain'!U4</f>
        <v>0.36077748184146513</v>
      </c>
      <c r="AD93" s="76">
        <f>'GT Gain'!V2</f>
        <v>0.5692606811992893</v>
      </c>
      <c r="AE93" s="76">
        <f>'GT Gain'!V3</f>
        <v>4.5160859055778817E-2</v>
      </c>
      <c r="AF93" s="77">
        <f>'GT Gain'!V4</f>
        <v>0.45986378205127953</v>
      </c>
      <c r="AG93" s="52"/>
      <c r="AH93" s="81">
        <v>3</v>
      </c>
      <c r="AI93" s="82">
        <v>3</v>
      </c>
      <c r="AJ93" s="83">
        <v>3</v>
      </c>
      <c r="AK93" s="81">
        <v>3</v>
      </c>
      <c r="AL93" s="82">
        <v>3</v>
      </c>
      <c r="AM93" s="83">
        <v>3</v>
      </c>
      <c r="AN93" s="81">
        <f t="shared" si="15"/>
        <v>3</v>
      </c>
      <c r="AO93" s="82">
        <f t="shared" si="15"/>
        <v>3</v>
      </c>
      <c r="AP93" s="83">
        <f t="shared" si="15"/>
        <v>3</v>
      </c>
      <c r="AQ93" s="81">
        <f t="shared" si="14"/>
        <v>3</v>
      </c>
      <c r="AR93" s="82">
        <f t="shared" si="14"/>
        <v>3</v>
      </c>
      <c r="AS93" s="83">
        <f t="shared" si="14"/>
        <v>3</v>
      </c>
    </row>
    <row r="94" spans="2:45" s="75" customFormat="1" ht="12.75" customHeight="1" x14ac:dyDescent="0.2">
      <c r="B94" s="71" t="s">
        <v>55</v>
      </c>
      <c r="C94" s="72">
        <v>25055</v>
      </c>
      <c r="D94" s="72">
        <v>1117</v>
      </c>
      <c r="E94" s="72">
        <v>-1021</v>
      </c>
      <c r="F94" s="73">
        <f t="shared" si="12"/>
        <v>26172</v>
      </c>
      <c r="G94" s="74">
        <f t="shared" si="13"/>
        <v>24034</v>
      </c>
      <c r="H94" s="94"/>
      <c r="I94" s="103">
        <v>25372</v>
      </c>
      <c r="J94" s="104">
        <v>137.63720427268203</v>
      </c>
      <c r="K94" s="111" t="str">
        <f t="shared" si="11"/>
        <v>CSL</v>
      </c>
      <c r="L94" s="103">
        <f t="shared" si="8"/>
        <v>1.9374606457303214</v>
      </c>
      <c r="M94" s="107">
        <v>1.9374606457303214</v>
      </c>
      <c r="N94" s="108" t="str">
        <f t="shared" si="16"/>
        <v>True</v>
      </c>
      <c r="O94" s="109">
        <f>'1st Sway Frequency'!Q2</f>
        <v>2.4823752085209394</v>
      </c>
      <c r="P94" s="109">
        <f>'1st Sway Frequency'!Q3</f>
        <v>1.2395520967633584</v>
      </c>
      <c r="Q94" s="109">
        <f>'1st Sway Frequency'!Q4</f>
        <v>0.80734445716211767</v>
      </c>
      <c r="R94" s="109">
        <f>'1st Sway Frequency'!R2</f>
        <v>0.62623431805193996</v>
      </c>
      <c r="S94" s="109">
        <f>'1st Sway Frequency'!R3</f>
        <v>0.1808459997930198</v>
      </c>
      <c r="T94" s="110">
        <f>'1st Sway Frequency'!R4</f>
        <v>1.2096411249415231</v>
      </c>
      <c r="U94" s="109">
        <f>'1st Sway Frequency'!S2</f>
        <v>1.400161951781564</v>
      </c>
      <c r="V94" s="109">
        <f>'1st Sway Frequency'!S3</f>
        <v>5.8222124665840334E-2</v>
      </c>
      <c r="W94" s="109">
        <f>'1st Sway Frequency'!S4</f>
        <v>0.10690777924766372</v>
      </c>
      <c r="X94" s="109">
        <f>'1st Sway Frequency'!T2</f>
        <v>3.0610620505733603</v>
      </c>
      <c r="Y94" s="109">
        <f>'1st Sway Frequency'!T3</f>
        <v>2.1623722643598735</v>
      </c>
      <c r="Z94" s="110">
        <f>'1st Sway Frequency'!T4</f>
        <v>0.72307539509432395</v>
      </c>
      <c r="AA94" s="76">
        <f>'1st Sway Frequency'!U2</f>
        <v>3.3362985728926322</v>
      </c>
      <c r="AB94" s="76">
        <f>'1st Sway Frequency'!U3</f>
        <v>4.3065029995699726</v>
      </c>
      <c r="AC94" s="76">
        <f>'1st Sway Frequency'!U4</f>
        <v>0.44216374719759971</v>
      </c>
      <c r="AD94" s="76">
        <f>'1st Sway Frequency'!V2</f>
        <v>0.65946366364282838</v>
      </c>
      <c r="AE94" s="76">
        <f>'1st Sway Frequency'!V3</f>
        <v>0.86334810981710897</v>
      </c>
      <c r="AF94" s="77">
        <f>'1st Sway Frequency'!V4</f>
        <v>2.2191945455146156</v>
      </c>
      <c r="AG94" s="52"/>
      <c r="AH94" s="81">
        <v>3</v>
      </c>
      <c r="AI94" s="82">
        <v>3</v>
      </c>
      <c r="AJ94" s="83">
        <v>3</v>
      </c>
      <c r="AK94" s="81">
        <v>3</v>
      </c>
      <c r="AL94" s="82">
        <v>3</v>
      </c>
      <c r="AM94" s="83">
        <v>3</v>
      </c>
      <c r="AN94" s="81">
        <f t="shared" si="15"/>
        <v>3</v>
      </c>
      <c r="AO94" s="82">
        <f t="shared" si="15"/>
        <v>3</v>
      </c>
      <c r="AP94" s="83">
        <f t="shared" si="15"/>
        <v>3</v>
      </c>
      <c r="AQ94" s="81">
        <f t="shared" si="14"/>
        <v>3</v>
      </c>
      <c r="AR94" s="82">
        <f t="shared" si="14"/>
        <v>3</v>
      </c>
      <c r="AS94" s="83">
        <f t="shared" si="14"/>
        <v>3</v>
      </c>
    </row>
    <row r="95" spans="2:45" s="75" customFormat="1" ht="12.75" customHeight="1" x14ac:dyDescent="0.2">
      <c r="B95" s="71" t="s">
        <v>53</v>
      </c>
      <c r="C95" s="72"/>
      <c r="D95" s="72">
        <v>46</v>
      </c>
      <c r="E95" s="72"/>
      <c r="F95" s="73">
        <f t="shared" si="12"/>
        <v>46</v>
      </c>
      <c r="G95" s="74" t="str">
        <f t="shared" si="13"/>
        <v/>
      </c>
      <c r="H95" s="94"/>
      <c r="I95" s="103">
        <v>40.117200000000004</v>
      </c>
      <c r="J95" s="104">
        <v>0.34787310904983509</v>
      </c>
      <c r="K95" s="111" t="str">
        <f t="shared" si="11"/>
        <v>USL</v>
      </c>
      <c r="L95" s="103">
        <f t="shared" si="8"/>
        <v>5.6369212862969977</v>
      </c>
      <c r="M95" s="107">
        <v>5.6369212862969977</v>
      </c>
      <c r="N95" s="108" t="str">
        <f t="shared" si="16"/>
        <v>True</v>
      </c>
      <c r="O95" s="109">
        <f>'1st Sway Gain'!Q2</f>
        <v>1.774532391157464</v>
      </c>
      <c r="P95" s="109">
        <f>'1st Sway Gain'!Q3</f>
        <v>1.1512099101660529</v>
      </c>
      <c r="Q95" s="109">
        <f>'1st Sway Gain'!Q4</f>
        <v>1.4416115242596776</v>
      </c>
      <c r="R95" s="109">
        <f>'1st Sway Gain'!R2</f>
        <v>2.431485907676231</v>
      </c>
      <c r="S95" s="109">
        <f>'1st Sway Gain'!R3</f>
        <v>1.0360288844568106</v>
      </c>
      <c r="T95" s="110">
        <f>'1st Sway Gain'!R4</f>
        <v>0.24593180973928339</v>
      </c>
      <c r="U95" s="109">
        <f>'1st Sway Gain'!S2</f>
        <v>0.60297180317178034</v>
      </c>
      <c r="V95" s="109">
        <f>'1st Sway Gain'!S3</f>
        <v>4.9153463423496477</v>
      </c>
      <c r="W95" s="109">
        <f>'1st Sway Gain'!S4</f>
        <v>1.5313248034744749</v>
      </c>
      <c r="X95" s="109">
        <f>'1st Sway Gain'!T2</f>
        <v>1.0654612905960084</v>
      </c>
      <c r="Y95" s="109">
        <f>'1st Sway Gain'!T3</f>
        <v>0.76583511939547244</v>
      </c>
      <c r="Z95" s="110">
        <f>'1st Sway Gain'!T4</f>
        <v>0.96184512258024724</v>
      </c>
      <c r="AA95" s="76">
        <f>'1st Sway Gain'!U2</f>
        <v>3.1490075356648228</v>
      </c>
      <c r="AB95" s="76">
        <f>'1st Sway Gain'!U3</f>
        <v>0.73906375156594373</v>
      </c>
      <c r="AC95" s="76">
        <f>'1st Sway Gain'!U4</f>
        <v>1.6678198687175174</v>
      </c>
      <c r="AD95" s="76">
        <f>'1st Sway Gain'!V2</f>
        <v>1.9194257670443127</v>
      </c>
      <c r="AE95" s="76">
        <f>'1st Sway Gain'!V3</f>
        <v>0.50185761694659137</v>
      </c>
      <c r="AF95" s="77">
        <f>'1st Sway Gain'!V4</f>
        <v>0.95094191991126453</v>
      </c>
      <c r="AG95" s="52"/>
      <c r="AH95" s="81">
        <v>3</v>
      </c>
      <c r="AI95" s="82">
        <v>3</v>
      </c>
      <c r="AJ95" s="83">
        <v>3</v>
      </c>
      <c r="AK95" s="81">
        <v>3</v>
      </c>
      <c r="AL95" s="82">
        <v>3</v>
      </c>
      <c r="AM95" s="83">
        <v>3</v>
      </c>
      <c r="AN95" s="81">
        <f t="shared" si="15"/>
        <v>3</v>
      </c>
      <c r="AO95" s="82">
        <f t="shared" si="15"/>
        <v>3</v>
      </c>
      <c r="AP95" s="83">
        <f t="shared" si="15"/>
        <v>3</v>
      </c>
      <c r="AQ95" s="81">
        <f t="shared" si="14"/>
        <v>3</v>
      </c>
      <c r="AR95" s="82">
        <f t="shared" si="14"/>
        <v>3</v>
      </c>
      <c r="AS95" s="83">
        <f t="shared" si="14"/>
        <v>3</v>
      </c>
    </row>
    <row r="96" spans="2:45" s="75" customFormat="1" ht="12.75" customHeight="1" x14ac:dyDescent="0.2">
      <c r="B96" s="71" t="s">
        <v>47</v>
      </c>
      <c r="C96" s="72">
        <v>0.61</v>
      </c>
      <c r="D96" s="72">
        <v>0.1</v>
      </c>
      <c r="E96" s="72">
        <v>-0.1</v>
      </c>
      <c r="F96" s="73">
        <f t="shared" si="12"/>
        <v>0.71</v>
      </c>
      <c r="G96" s="74">
        <f t="shared" si="13"/>
        <v>0.51</v>
      </c>
      <c r="H96" s="94"/>
      <c r="I96" s="103">
        <v>0.6113333333333334</v>
      </c>
      <c r="J96" s="104">
        <v>2.4785748593361759E-2</v>
      </c>
      <c r="K96" s="111" t="str">
        <f t="shared" si="11"/>
        <v>CSL</v>
      </c>
      <c r="L96" s="103">
        <f t="shared" si="8"/>
        <v>1.3269273980168315</v>
      </c>
      <c r="M96" s="107">
        <v>1.3269273980168315</v>
      </c>
      <c r="N96" s="108" t="str">
        <f t="shared" si="16"/>
        <v>True</v>
      </c>
      <c r="O96" s="109">
        <f>'T1 Notch'!Q2</f>
        <v>5.2673668503187505E-2</v>
      </c>
      <c r="P96" s="109">
        <f>'T1 Notch'!Q3</f>
        <v>0.21723800080609793</v>
      </c>
      <c r="Q96" s="109">
        <f>'T1 Notch'!Q4</f>
        <v>0.80264120390831262</v>
      </c>
      <c r="R96" s="109">
        <f>'T1 Notch'!R2</f>
        <v>0.72549661064645443</v>
      </c>
      <c r="S96" s="109">
        <f>'T1 Notch'!R3</f>
        <v>0.5712406605998136</v>
      </c>
      <c r="T96" s="110">
        <f>'T1 Notch'!R4</f>
        <v>0.21335184324577278</v>
      </c>
      <c r="U96" s="109">
        <f>'T1 Notch'!S2</f>
        <v>0.37997247008097768</v>
      </c>
      <c r="V96" s="109">
        <f>'T1 Notch'!S3</f>
        <v>0.2074715944880221</v>
      </c>
      <c r="W96" s="109">
        <f>'T1 Notch'!S4</f>
        <v>5.4015450688532241E-3</v>
      </c>
      <c r="X96" s="109">
        <f>'T1 Notch'!T2</f>
        <v>0.5448281353326303</v>
      </c>
      <c r="Y96" s="109">
        <f>'T1 Notch'!T3</f>
        <v>0.134645278100815</v>
      </c>
      <c r="Z96" s="110">
        <f>'T1 Notch'!T4</f>
        <v>0.46546799021875113</v>
      </c>
      <c r="AA96" s="76">
        <f>'T1 Notch'!U2</f>
        <v>0.14645117065447846</v>
      </c>
      <c r="AB96" s="76">
        <f>'T1 Notch'!U3</f>
        <v>0.76648798368387105</v>
      </c>
      <c r="AC96" s="76">
        <f>'T1 Notch'!U4</f>
        <v>0.76832095986978965</v>
      </c>
      <c r="AD96" s="76">
        <f>'T1 Notch'!V2</f>
        <v>1.3776760427859662</v>
      </c>
      <c r="AE96" s="76">
        <f>'T1 Notch'!V3</f>
        <v>0.96722570623369497</v>
      </c>
      <c r="AF96" s="77">
        <f>'T1 Notch'!V4</f>
        <v>0.38771015074698056</v>
      </c>
      <c r="AG96" s="52"/>
      <c r="AH96" s="81">
        <v>3</v>
      </c>
      <c r="AI96" s="82">
        <v>3</v>
      </c>
      <c r="AJ96" s="83">
        <v>3</v>
      </c>
      <c r="AK96" s="81">
        <v>3</v>
      </c>
      <c r="AL96" s="82">
        <v>3</v>
      </c>
      <c r="AM96" s="83">
        <v>3</v>
      </c>
      <c r="AN96" s="81">
        <f t="shared" si="15"/>
        <v>3</v>
      </c>
      <c r="AO96" s="82">
        <f t="shared" si="15"/>
        <v>3</v>
      </c>
      <c r="AP96" s="83">
        <f t="shared" si="15"/>
        <v>3</v>
      </c>
      <c r="AQ96" s="81">
        <f t="shared" si="14"/>
        <v>3</v>
      </c>
      <c r="AR96" s="82">
        <f t="shared" si="14"/>
        <v>3</v>
      </c>
      <c r="AS96" s="83">
        <f t="shared" si="14"/>
        <v>3</v>
      </c>
    </row>
    <row r="97" spans="2:45" s="75" customFormat="1" ht="12.75" hidden="1" customHeight="1" x14ac:dyDescent="0.2">
      <c r="B97" s="86" t="s">
        <v>223</v>
      </c>
      <c r="C97" s="87"/>
      <c r="D97" s="87"/>
      <c r="E97" s="87">
        <v>10</v>
      </c>
      <c r="F97" s="88" t="str">
        <f t="shared" si="12"/>
        <v/>
      </c>
      <c r="G97" s="89">
        <f t="shared" si="13"/>
        <v>10</v>
      </c>
      <c r="H97" s="102"/>
      <c r="I97" s="112">
        <v>14.4572</v>
      </c>
      <c r="J97" s="113">
        <v>0.24247515336627803</v>
      </c>
      <c r="K97" s="114" t="str">
        <f t="shared" si="11"/>
        <v>LSL</v>
      </c>
      <c r="L97" s="112">
        <f t="shared" si="8"/>
        <v>6.1273632069386297</v>
      </c>
      <c r="M97" s="115"/>
      <c r="N97" s="108"/>
      <c r="O97" s="109"/>
      <c r="P97" s="109"/>
      <c r="Q97" s="109"/>
      <c r="R97" s="109"/>
      <c r="S97" s="109"/>
      <c r="T97" s="110"/>
      <c r="U97" s="109"/>
      <c r="V97" s="109"/>
      <c r="W97" s="109"/>
      <c r="X97" s="109"/>
      <c r="Y97" s="109"/>
      <c r="Z97" s="110"/>
      <c r="AA97" s="76"/>
      <c r="AB97" s="76"/>
      <c r="AC97" s="76"/>
      <c r="AD97" s="76"/>
      <c r="AE97" s="76"/>
      <c r="AF97" s="77"/>
      <c r="AG97" s="52"/>
      <c r="AH97" s="81">
        <v>3</v>
      </c>
      <c r="AI97" s="82">
        <v>3</v>
      </c>
      <c r="AJ97" s="83">
        <v>3</v>
      </c>
      <c r="AK97" s="81">
        <v>3</v>
      </c>
      <c r="AL97" s="82">
        <v>3</v>
      </c>
      <c r="AM97" s="83">
        <v>3</v>
      </c>
      <c r="AN97" s="81">
        <f t="shared" si="15"/>
        <v>3</v>
      </c>
      <c r="AO97" s="82">
        <f t="shared" si="15"/>
        <v>3</v>
      </c>
      <c r="AP97" s="83">
        <f t="shared" si="15"/>
        <v>3</v>
      </c>
      <c r="AQ97" s="81">
        <f t="shared" si="14"/>
        <v>3</v>
      </c>
      <c r="AR97" s="82">
        <f t="shared" si="14"/>
        <v>3</v>
      </c>
      <c r="AS97" s="83">
        <f t="shared" si="14"/>
        <v>3</v>
      </c>
    </row>
    <row r="98" spans="2:45" s="75" customFormat="1" ht="12.75" customHeight="1" x14ac:dyDescent="0.2">
      <c r="B98" s="71" t="s">
        <v>49</v>
      </c>
      <c r="C98" s="72">
        <v>7142</v>
      </c>
      <c r="D98" s="72">
        <v>502</v>
      </c>
      <c r="E98" s="72">
        <v>-554</v>
      </c>
      <c r="F98" s="73">
        <f t="shared" si="12"/>
        <v>7644</v>
      </c>
      <c r="G98" s="74">
        <f t="shared" si="13"/>
        <v>6588</v>
      </c>
      <c r="H98" s="94"/>
      <c r="I98" s="103">
        <v>7144.8</v>
      </c>
      <c r="J98" s="104">
        <v>107.56951240941831</v>
      </c>
      <c r="K98" s="111" t="str">
        <f t="shared" si="11"/>
        <v>CSL</v>
      </c>
      <c r="L98" s="103">
        <f t="shared" si="8"/>
        <v>1.5469067050026963</v>
      </c>
      <c r="M98" s="107">
        <v>1.5469067050026963</v>
      </c>
      <c r="N98" s="108" t="str">
        <f t="shared" si="16"/>
        <v>True</v>
      </c>
      <c r="O98" s="109">
        <f>'PZT_N T1 Frequency '!Q2</f>
        <v>0.82942159096525603</v>
      </c>
      <c r="P98" s="109">
        <f>'PZT_N T1 Frequency '!Q3</f>
        <v>0.34813344403072322</v>
      </c>
      <c r="Q98" s="109">
        <f>'PZT_N T1 Frequency '!Q4</f>
        <v>0.45503476860124564</v>
      </c>
      <c r="R98" s="109">
        <f>'PZT_N T1 Frequency '!R2</f>
        <v>3.9608662657273115</v>
      </c>
      <c r="S98" s="109">
        <f>'PZT_N T1 Frequency '!R3</f>
        <v>0.98119303143128211</v>
      </c>
      <c r="T98" s="110">
        <f>'PZT_N T1 Frequency '!R4</f>
        <v>0.11718155726483204</v>
      </c>
      <c r="U98" s="109">
        <f>'PZT_N T1 Frequency '!S2</f>
        <v>0.47226789811336695</v>
      </c>
      <c r="V98" s="109">
        <f>'PZT_N T1 Frequency '!S3</f>
        <v>0.33149309518046488</v>
      </c>
      <c r="W98" s="109">
        <f>'PZT_N T1 Frequency '!S4</f>
        <v>0.24623417940421291</v>
      </c>
      <c r="X98" s="109">
        <f>'PZT_N T1 Frequency '!T2</f>
        <v>0.69052051555969252</v>
      </c>
      <c r="Y98" s="109">
        <f>'PZT_N T1 Frequency '!T3</f>
        <v>0.67139490260411838</v>
      </c>
      <c r="Z98" s="110">
        <f>'PZT_N T1 Frequency '!T4</f>
        <v>0.45240400594106472</v>
      </c>
      <c r="AA98" s="76">
        <f>'PZT_N T1 Frequency '!U2</f>
        <v>2.043435309607577</v>
      </c>
      <c r="AB98" s="76">
        <f>'PZT_N T1 Frequency '!U3</f>
        <v>1.4649913658965996</v>
      </c>
      <c r="AC98" s="76">
        <f>'PZT_N T1 Frequency '!U4</f>
        <v>2.0805665170296059</v>
      </c>
      <c r="AD98" s="76">
        <f>'PZT_N T1 Frequency '!V2</f>
        <v>1.1705660376480818</v>
      </c>
      <c r="AE98" s="76">
        <f>'PZT_N T1 Frequency '!V3</f>
        <v>0.11733938111764226</v>
      </c>
      <c r="AF98" s="77">
        <f>'PZT_N T1 Frequency '!V4</f>
        <v>0.63645903778484325</v>
      </c>
      <c r="AG98" s="52"/>
      <c r="AH98" s="81">
        <v>3</v>
      </c>
      <c r="AI98" s="82">
        <v>3</v>
      </c>
      <c r="AJ98" s="83">
        <v>3</v>
      </c>
      <c r="AK98" s="81">
        <v>3</v>
      </c>
      <c r="AL98" s="82">
        <v>3</v>
      </c>
      <c r="AM98" s="83">
        <v>3</v>
      </c>
      <c r="AN98" s="81">
        <f t="shared" si="15"/>
        <v>3</v>
      </c>
      <c r="AO98" s="82">
        <f t="shared" si="15"/>
        <v>3</v>
      </c>
      <c r="AP98" s="83">
        <f t="shared" si="15"/>
        <v>3</v>
      </c>
      <c r="AQ98" s="81">
        <f t="shared" si="14"/>
        <v>3</v>
      </c>
      <c r="AR98" s="82">
        <f t="shared" si="14"/>
        <v>3</v>
      </c>
      <c r="AS98" s="83">
        <f t="shared" si="14"/>
        <v>3</v>
      </c>
    </row>
    <row r="99" spans="2:45" s="75" customFormat="1" ht="12.75" customHeight="1" x14ac:dyDescent="0.2">
      <c r="B99" s="71" t="s">
        <v>61</v>
      </c>
      <c r="C99" s="72"/>
      <c r="D99" s="72">
        <v>0.69</v>
      </c>
      <c r="E99" s="72">
        <v>-2</v>
      </c>
      <c r="F99" s="73">
        <f t="shared" si="12"/>
        <v>0.69</v>
      </c>
      <c r="G99" s="74">
        <f t="shared" si="13"/>
        <v>-2</v>
      </c>
      <c r="H99" s="94"/>
      <c r="I99" s="103">
        <v>0.18460000000000001</v>
      </c>
      <c r="J99" s="104">
        <v>2.2963013739489887E-2</v>
      </c>
      <c r="K99" s="111" t="str">
        <f t="shared" si="11"/>
        <v>CSL</v>
      </c>
      <c r="L99" s="103">
        <f t="shared" si="8"/>
        <v>7.3364353903142803</v>
      </c>
      <c r="M99" s="107">
        <v>7.3364353903142794</v>
      </c>
      <c r="N99" s="108" t="str">
        <f t="shared" si="16"/>
        <v>True</v>
      </c>
      <c r="O99" s="109">
        <f>'PZT_N T1 Gain '!Q2</f>
        <v>1.0167514640157451</v>
      </c>
      <c r="P99" s="109">
        <f>'PZT_N T1 Gain '!Q3</f>
        <v>0.72982662437197832</v>
      </c>
      <c r="Q99" s="109">
        <f>'PZT_N T1 Gain '!Q4</f>
        <v>0.59547555517919815</v>
      </c>
      <c r="R99" s="109">
        <f>'PZT_N T1 Gain '!R2</f>
        <v>8.6595717776611972E-3</v>
      </c>
      <c r="S99" s="109">
        <f>'PZT_N T1 Gain '!R3</f>
        <v>0.1585529757237098</v>
      </c>
      <c r="T99" s="110">
        <f>'PZT_N T1 Gain '!R4</f>
        <v>0.22726323858970079</v>
      </c>
      <c r="U99" s="109">
        <f>'PZT_N T1 Gain '!S2</f>
        <v>0.3879643754585213</v>
      </c>
      <c r="V99" s="109">
        <f>'PZT_N T1 Gain '!S3</f>
        <v>1.0355086933038384</v>
      </c>
      <c r="W99" s="109">
        <f>'PZT_N T1 Gain '!S4</f>
        <v>0.96342053544838069</v>
      </c>
      <c r="X99" s="109">
        <f>'PZT_N T1 Gain '!T2</f>
        <v>0.60249705004351017</v>
      </c>
      <c r="Y99" s="109">
        <f>'PZT_N T1 Gain '!T3</f>
        <v>1.4625633099793889</v>
      </c>
      <c r="Z99" s="110">
        <f>'PZT_N T1 Gain '!T4</f>
        <v>1.5212977474007343</v>
      </c>
      <c r="AA99" s="76">
        <f>'PZT_N T1 Gain '!U2</f>
        <v>1.4376046941859437</v>
      </c>
      <c r="AB99" s="76">
        <f>'PZT_N T1 Gain '!U3</f>
        <v>0.25649145667465795</v>
      </c>
      <c r="AC99" s="76">
        <f>'PZT_N T1 Gain '!U4</f>
        <v>0.62312387829228622</v>
      </c>
      <c r="AD99" s="76">
        <f>'PZT_N T1 Gain '!V2</f>
        <v>0.67423464312264236</v>
      </c>
      <c r="AE99" s="76">
        <f>'PZT_N T1 Gain '!V3</f>
        <v>0.62320027145947943</v>
      </c>
      <c r="AF99" s="77">
        <f>'PZT_N T1 Gain '!V4</f>
        <v>0.48248390150542031</v>
      </c>
      <c r="AG99" s="52"/>
      <c r="AH99" s="81">
        <v>3</v>
      </c>
      <c r="AI99" s="82">
        <v>3</v>
      </c>
      <c r="AJ99" s="83">
        <v>3</v>
      </c>
      <c r="AK99" s="81">
        <v>3</v>
      </c>
      <c r="AL99" s="82">
        <v>3</v>
      </c>
      <c r="AM99" s="83">
        <v>3</v>
      </c>
      <c r="AN99" s="81">
        <f t="shared" si="15"/>
        <v>3</v>
      </c>
      <c r="AO99" s="82">
        <f t="shared" si="15"/>
        <v>3</v>
      </c>
      <c r="AP99" s="83">
        <f t="shared" si="15"/>
        <v>3</v>
      </c>
      <c r="AQ99" s="81">
        <f t="shared" si="14"/>
        <v>3</v>
      </c>
      <c r="AR99" s="82">
        <f t="shared" si="14"/>
        <v>3</v>
      </c>
      <c r="AS99" s="83">
        <f t="shared" si="14"/>
        <v>3</v>
      </c>
    </row>
    <row r="100" spans="2:45" s="75" customFormat="1" ht="12.75" customHeight="1" x14ac:dyDescent="0.2">
      <c r="B100" s="71" t="s">
        <v>124</v>
      </c>
      <c r="C100" s="72">
        <v>10581</v>
      </c>
      <c r="D100" s="72">
        <v>677</v>
      </c>
      <c r="E100" s="72">
        <v>-801</v>
      </c>
      <c r="F100" s="73">
        <f t="shared" si="12"/>
        <v>11258</v>
      </c>
      <c r="G100" s="74">
        <f t="shared" si="13"/>
        <v>9780</v>
      </c>
      <c r="H100" s="94"/>
      <c r="I100" s="103">
        <v>10498.4</v>
      </c>
      <c r="J100" s="104">
        <v>85.865010335991926</v>
      </c>
      <c r="K100" s="111" t="str">
        <f t="shared" si="11"/>
        <v>CSL</v>
      </c>
      <c r="L100" s="103">
        <f t="shared" si="8"/>
        <v>2.7888736719372362</v>
      </c>
      <c r="M100" s="107">
        <v>2.7888736719372362</v>
      </c>
      <c r="N100" s="108" t="str">
        <f t="shared" si="16"/>
        <v>True</v>
      </c>
      <c r="O100" s="109">
        <f>'PZT_N G1T Frequency '!Q2</f>
        <v>1.6814974691783842</v>
      </c>
      <c r="P100" s="109">
        <f>'PZT_N G1T Frequency '!Q3</f>
        <v>0.50517526620044129</v>
      </c>
      <c r="Q100" s="109">
        <f>'PZT_N G1T Frequency '!Q4</f>
        <v>0.11356274662468344</v>
      </c>
      <c r="R100" s="109">
        <f>'PZT_N G1T Frequency '!R2</f>
        <v>1.5415559526420486</v>
      </c>
      <c r="S100" s="109">
        <f>'PZT_N G1T Frequency '!R3</f>
        <v>0.58718244179903634</v>
      </c>
      <c r="T100" s="110">
        <f>'PZT_N G1T Frequency '!R4</f>
        <v>0.1236492491679472</v>
      </c>
      <c r="U100" s="109">
        <f>'PZT_N G1T Frequency '!S2</f>
        <v>9.7459239264826303E-2</v>
      </c>
      <c r="V100" s="109">
        <f>'PZT_N G1T Frequency '!S3</f>
        <v>0.66733476855174889</v>
      </c>
      <c r="W100" s="109">
        <f>'PZT_N G1T Frequency '!S4</f>
        <v>0.60720390164203586</v>
      </c>
      <c r="X100" s="109">
        <f>'PZT_N G1T Frequency '!T2</f>
        <v>1.0097788239491539</v>
      </c>
      <c r="Y100" s="109">
        <f>'PZT_N G1T Frequency '!T3</f>
        <v>1.1513711442673709</v>
      </c>
      <c r="Z100" s="110">
        <f>'PZT_N G1T Frequency '!T4</f>
        <v>0.91684970410526989</v>
      </c>
      <c r="AA100" s="76">
        <f>'PZT_N G1T Frequency '!U2</f>
        <v>1.2760695807725422</v>
      </c>
      <c r="AB100" s="76">
        <f>'PZT_N G1T Frequency '!U3</f>
        <v>1.9360987655064501</v>
      </c>
      <c r="AC100" s="76">
        <f>'PZT_N G1T Frequency '!U4</f>
        <v>1.4507572178510888</v>
      </c>
      <c r="AD100" s="76">
        <f>'PZT_N G1T Frequency '!V2</f>
        <v>1.4414203816278386</v>
      </c>
      <c r="AE100" s="76">
        <f>'PZT_N G1T Frequency '!V3</f>
        <v>0.7609951154809963</v>
      </c>
      <c r="AF100" s="77">
        <f>'PZT_N G1T Frequency '!V4</f>
        <v>1.2634632321265868</v>
      </c>
      <c r="AG100" s="52"/>
      <c r="AH100" s="81">
        <v>3</v>
      </c>
      <c r="AI100" s="82">
        <v>3</v>
      </c>
      <c r="AJ100" s="83">
        <v>3</v>
      </c>
      <c r="AK100" s="81">
        <v>3</v>
      </c>
      <c r="AL100" s="82">
        <v>3</v>
      </c>
      <c r="AM100" s="83">
        <v>3</v>
      </c>
      <c r="AN100" s="81">
        <f t="shared" si="15"/>
        <v>3</v>
      </c>
      <c r="AO100" s="82">
        <f t="shared" si="15"/>
        <v>3</v>
      </c>
      <c r="AP100" s="83">
        <f t="shared" si="15"/>
        <v>3</v>
      </c>
      <c r="AQ100" s="81">
        <f t="shared" si="14"/>
        <v>3</v>
      </c>
      <c r="AR100" s="82">
        <f t="shared" si="14"/>
        <v>3</v>
      </c>
      <c r="AS100" s="83">
        <f t="shared" si="14"/>
        <v>3</v>
      </c>
    </row>
    <row r="101" spans="2:45" s="75" customFormat="1" ht="12.75" customHeight="1" x14ac:dyDescent="0.2">
      <c r="B101" s="71" t="s">
        <v>123</v>
      </c>
      <c r="C101" s="72"/>
      <c r="D101" s="72">
        <v>3.54</v>
      </c>
      <c r="E101" s="72">
        <v>-2</v>
      </c>
      <c r="F101" s="73">
        <f t="shared" si="12"/>
        <v>3.54</v>
      </c>
      <c r="G101" s="74">
        <f t="shared" si="13"/>
        <v>-2</v>
      </c>
      <c r="H101" s="94"/>
      <c r="I101" s="103">
        <v>0.8286</v>
      </c>
      <c r="J101" s="104">
        <v>0.33290509158016807</v>
      </c>
      <c r="K101" s="111" t="str">
        <f t="shared" si="11"/>
        <v>CSL</v>
      </c>
      <c r="L101" s="103">
        <f t="shared" si="8"/>
        <v>2.7148878850426139</v>
      </c>
      <c r="M101" s="107">
        <v>2.7148878850426135</v>
      </c>
      <c r="N101" s="108" t="str">
        <f t="shared" si="16"/>
        <v>True</v>
      </c>
      <c r="O101" s="109">
        <f>'PZT_N G1T Gain '!Q2</f>
        <v>1.8621877602017654</v>
      </c>
      <c r="P101" s="109">
        <f>'PZT_N G1T Gain '!Q3</f>
        <v>1.8842824050361968</v>
      </c>
      <c r="Q101" s="109">
        <f>'PZT_N G1T Gain '!Q4</f>
        <v>1.7851162708746766</v>
      </c>
      <c r="R101" s="109">
        <f>'PZT_N G1T Gain '!R2</f>
        <v>1.5859988436090788</v>
      </c>
      <c r="S101" s="109">
        <f>'PZT_N G1T Gain '!R3</f>
        <v>0.43271482282818563</v>
      </c>
      <c r="T101" s="110">
        <f>'PZT_N G1T Gain '!R4</f>
        <v>0.71713195350699377</v>
      </c>
      <c r="U101" s="109">
        <f>'PZT_N G1T Gain '!S2</f>
        <v>4.5883320507638254</v>
      </c>
      <c r="V101" s="109">
        <f>'PZT_N G1T Gain '!S3</f>
        <v>2.2723629600057147</v>
      </c>
      <c r="W101" s="109">
        <f>'PZT_N G1T Gain '!S4</f>
        <v>2.5441512122123084</v>
      </c>
      <c r="X101" s="109">
        <f>'PZT_N G1T Gain '!T2</f>
        <v>0.18060008758376692</v>
      </c>
      <c r="Y101" s="109">
        <f>'PZT_N G1T Gain '!T3</f>
        <v>0.98198963524956451</v>
      </c>
      <c r="Z101" s="110">
        <f>'PZT_N G1T Gain '!T4</f>
        <v>0.81613494068122805</v>
      </c>
      <c r="AA101" s="76">
        <f>'PZT_N G1T Gain '!U2</f>
        <v>1.1175017569711003</v>
      </c>
      <c r="AB101" s="76">
        <f>'PZT_N G1T Gain '!U3</f>
        <v>0.78939422772998336</v>
      </c>
      <c r="AC101" s="76">
        <f>'PZT_N G1T Gain '!U4</f>
        <v>0.88821867390514309</v>
      </c>
      <c r="AD101" s="76">
        <f>'PZT_N G1T Gain '!V2</f>
        <v>1.6496895232307545</v>
      </c>
      <c r="AE101" s="76">
        <f>'PZT_N G1T Gain '!V3</f>
        <v>0.39435493826098605</v>
      </c>
      <c r="AF101" s="77">
        <f>'PZT_N G1T Gain '!V4</f>
        <v>0.6239352076637521</v>
      </c>
      <c r="AG101" s="52"/>
      <c r="AH101" s="81">
        <v>3</v>
      </c>
      <c r="AI101" s="82">
        <v>3</v>
      </c>
      <c r="AJ101" s="83">
        <v>3</v>
      </c>
      <c r="AK101" s="81">
        <v>3</v>
      </c>
      <c r="AL101" s="82">
        <v>3</v>
      </c>
      <c r="AM101" s="83">
        <v>3</v>
      </c>
      <c r="AN101" s="81">
        <f t="shared" si="15"/>
        <v>3</v>
      </c>
      <c r="AO101" s="82">
        <f t="shared" si="15"/>
        <v>3</v>
      </c>
      <c r="AP101" s="83">
        <f t="shared" si="15"/>
        <v>3</v>
      </c>
      <c r="AQ101" s="81">
        <f t="shared" si="14"/>
        <v>3</v>
      </c>
      <c r="AR101" s="82">
        <f t="shared" si="14"/>
        <v>3</v>
      </c>
      <c r="AS101" s="83">
        <f t="shared" si="14"/>
        <v>3</v>
      </c>
    </row>
    <row r="102" spans="2:45" s="75" customFormat="1" ht="12.75" customHeight="1" x14ac:dyDescent="0.2">
      <c r="B102" s="71" t="s">
        <v>122</v>
      </c>
      <c r="C102" s="72"/>
      <c r="D102" s="72"/>
      <c r="E102" s="72">
        <v>-38</v>
      </c>
      <c r="F102" s="73" t="str">
        <f t="shared" si="12"/>
        <v/>
      </c>
      <c r="G102" s="74">
        <f t="shared" si="13"/>
        <v>-38</v>
      </c>
      <c r="H102" s="94"/>
      <c r="I102" s="103">
        <v>-6.3275999999999994</v>
      </c>
      <c r="J102" s="104">
        <v>3.619387765907379</v>
      </c>
      <c r="K102" s="111" t="str">
        <f t="shared" si="11"/>
        <v>LSL</v>
      </c>
      <c r="L102" s="103">
        <f t="shared" si="8"/>
        <v>2.9169205814619077</v>
      </c>
      <c r="M102" s="107">
        <v>2.9169205814619077</v>
      </c>
      <c r="N102" s="108" t="str">
        <f t="shared" si="16"/>
        <v>True</v>
      </c>
      <c r="O102" s="109">
        <f>'PZT_N G1T Phase'!Q2</f>
        <v>1.8797660674131729</v>
      </c>
      <c r="P102" s="109">
        <f>'PZT_N G1T Phase'!Q3</f>
        <v>0.2113414098855293</v>
      </c>
      <c r="Q102" s="109">
        <f>'PZT_N G1T Phase'!Q4</f>
        <v>0.85063713020019838</v>
      </c>
      <c r="R102" s="109">
        <f>'PZT_N G1T Phase'!R2</f>
        <v>1.2452880838416893</v>
      </c>
      <c r="S102" s="109">
        <f>'PZT_N G1T Phase'!R3</f>
        <v>1.2295268393012317</v>
      </c>
      <c r="T102" s="110">
        <f>'PZT_N G1T Phase'!R4</f>
        <v>0.6393735027452575</v>
      </c>
      <c r="U102" s="109">
        <f>'PZT_N G1T Phase'!S2</f>
        <v>6.2759053887877876</v>
      </c>
      <c r="V102" s="109">
        <f>'PZT_N G1T Phase'!S3</f>
        <v>1.9071099865447954</v>
      </c>
      <c r="W102" s="109">
        <f>'PZT_N G1T Phase'!S4</f>
        <v>2.3964793875437778</v>
      </c>
      <c r="X102" s="109">
        <f>'PZT_N G1T Phase'!T2</f>
        <v>0.1757373512748793</v>
      </c>
      <c r="Y102" s="109">
        <f>'PZT_N G1T Phase'!T3</f>
        <v>0.33366978460239405</v>
      </c>
      <c r="Z102" s="110">
        <f>'PZT_N G1T Phase'!T4</f>
        <v>0.46165146385010164</v>
      </c>
      <c r="AA102" s="76">
        <f>'PZT_N G1T Phase'!U2</f>
        <v>0.58764501988078643</v>
      </c>
      <c r="AB102" s="76">
        <f>'PZT_N G1T Phase'!U3</f>
        <v>0.77766371556737635</v>
      </c>
      <c r="AC102" s="76">
        <f>'PZT_N G1T Phase'!U4</f>
        <v>1.0390879167859108</v>
      </c>
      <c r="AD102" s="76">
        <f>'PZT_N G1T Phase'!V2</f>
        <v>1.4312654319303779</v>
      </c>
      <c r="AE102" s="76">
        <f>'PZT_N G1T Phase'!V3</f>
        <v>0.36002509371228364</v>
      </c>
      <c r="AF102" s="77">
        <f>'PZT_N G1T Phase'!V4</f>
        <v>0.96885624803117931</v>
      </c>
      <c r="AG102" s="52"/>
      <c r="AH102" s="81">
        <v>3</v>
      </c>
      <c r="AI102" s="82">
        <v>3</v>
      </c>
      <c r="AJ102" s="83">
        <v>3</v>
      </c>
      <c r="AK102" s="81">
        <v>3</v>
      </c>
      <c r="AL102" s="82">
        <v>3</v>
      </c>
      <c r="AM102" s="83">
        <v>3</v>
      </c>
      <c r="AN102" s="81">
        <f t="shared" si="15"/>
        <v>3</v>
      </c>
      <c r="AO102" s="82">
        <f t="shared" si="15"/>
        <v>3</v>
      </c>
      <c r="AP102" s="83">
        <f t="shared" si="15"/>
        <v>3</v>
      </c>
      <c r="AQ102" s="81">
        <f t="shared" si="14"/>
        <v>3</v>
      </c>
      <c r="AR102" s="82">
        <f t="shared" si="14"/>
        <v>3</v>
      </c>
      <c r="AS102" s="83">
        <f t="shared" si="14"/>
        <v>3</v>
      </c>
    </row>
    <row r="103" spans="2:45" s="75" customFormat="1" ht="12.75" customHeight="1" x14ac:dyDescent="0.2">
      <c r="B103" s="71" t="s">
        <v>120</v>
      </c>
      <c r="C103" s="72">
        <v>14600</v>
      </c>
      <c r="D103" s="72">
        <v>1650</v>
      </c>
      <c r="E103" s="72">
        <v>-940</v>
      </c>
      <c r="F103" s="73">
        <f t="shared" si="12"/>
        <v>16250</v>
      </c>
      <c r="G103" s="74">
        <f t="shared" si="13"/>
        <v>13660</v>
      </c>
      <c r="H103" s="94"/>
      <c r="I103" s="103">
        <v>14562.4</v>
      </c>
      <c r="J103" s="104">
        <v>174.39266039601551</v>
      </c>
      <c r="K103" s="111" t="str">
        <f t="shared" si="11"/>
        <v>CSL</v>
      </c>
      <c r="L103" s="103">
        <f t="shared" si="8"/>
        <v>1.7248432320312979</v>
      </c>
      <c r="M103" s="107">
        <v>1.7248432320312979</v>
      </c>
      <c r="N103" s="108" t="str">
        <f t="shared" si="16"/>
        <v>True</v>
      </c>
      <c r="O103" s="109">
        <f>'PZT_N G2T Frequency '!Q2</f>
        <v>2.0630163055345005</v>
      </c>
      <c r="P103" s="109">
        <f>'PZT_N G2T Frequency '!Q3</f>
        <v>0.81780407479247219</v>
      </c>
      <c r="Q103" s="109">
        <f>'PZT_N G2T Frequency '!Q4</f>
        <v>3.2685223373792867</v>
      </c>
      <c r="R103" s="109">
        <f>'PZT_N G2T Frequency '!R2</f>
        <v>0.60245961433518636</v>
      </c>
      <c r="S103" s="109">
        <f>'PZT_N G2T Frequency '!R3</f>
        <v>0.59384610604444088</v>
      </c>
      <c r="T103" s="110">
        <f>'PZT_N G2T Frequency '!R4</f>
        <v>1.1464815801235859</v>
      </c>
      <c r="U103" s="109">
        <f>'PZT_N G2T Frequency '!S2</f>
        <v>0.49052796941171534</v>
      </c>
      <c r="V103" s="109">
        <f>'PZT_N G2T Frequency '!S3</f>
        <v>0.60034074318763175</v>
      </c>
      <c r="W103" s="109">
        <f>'PZT_N G2T Frequency '!S4</f>
        <v>0.10775670115501153</v>
      </c>
      <c r="X103" s="109">
        <f>'PZT_N G2T Frequency '!T2</f>
        <v>1.0537686540091771</v>
      </c>
      <c r="Y103" s="109">
        <f>'PZT_N G2T Frequency '!T3</f>
        <v>0.91955430946568084</v>
      </c>
      <c r="Z103" s="110">
        <f>'PZT_N G2T Frequency '!T4</f>
        <v>0.23360978452991008</v>
      </c>
      <c r="AA103" s="76">
        <f>'PZT_N G2T Frequency '!U2</f>
        <v>0.82408672071806732</v>
      </c>
      <c r="AB103" s="76">
        <f>'PZT_N G2T Frequency '!U3</f>
        <v>3.1430494334382257</v>
      </c>
      <c r="AC103" s="76">
        <f>'PZT_N G2T Frequency '!U4</f>
        <v>1.5939628256554113</v>
      </c>
      <c r="AD103" s="76">
        <f>'PZT_N G2T Frequency '!V2</f>
        <v>0.22884033288694822</v>
      </c>
      <c r="AE103" s="76">
        <f>'PZT_N G2T Frequency '!V3</f>
        <v>0.11006616392550406</v>
      </c>
      <c r="AF103" s="77">
        <f>'PZT_N G2T Frequency '!V4</f>
        <v>0.23476473957181854</v>
      </c>
      <c r="AG103" s="52"/>
      <c r="AH103" s="81">
        <v>3</v>
      </c>
      <c r="AI103" s="82">
        <v>3</v>
      </c>
      <c r="AJ103" s="83">
        <v>3</v>
      </c>
      <c r="AK103" s="81">
        <v>3</v>
      </c>
      <c r="AL103" s="82">
        <v>3</v>
      </c>
      <c r="AM103" s="83">
        <v>3</v>
      </c>
      <c r="AN103" s="81">
        <f t="shared" si="15"/>
        <v>3</v>
      </c>
      <c r="AO103" s="82">
        <f t="shared" si="15"/>
        <v>3</v>
      </c>
      <c r="AP103" s="83">
        <f t="shared" si="15"/>
        <v>3</v>
      </c>
      <c r="AQ103" s="81">
        <f t="shared" si="14"/>
        <v>3</v>
      </c>
      <c r="AR103" s="82">
        <f t="shared" si="14"/>
        <v>3</v>
      </c>
      <c r="AS103" s="83">
        <f t="shared" si="14"/>
        <v>3</v>
      </c>
    </row>
    <row r="104" spans="2:45" s="75" customFormat="1" ht="12.75" customHeight="1" x14ac:dyDescent="0.2">
      <c r="B104" s="71" t="s">
        <v>119</v>
      </c>
      <c r="C104" s="72"/>
      <c r="D104" s="72">
        <v>5.8</v>
      </c>
      <c r="E104" s="72">
        <v>-2</v>
      </c>
      <c r="F104" s="73">
        <f t="shared" si="12"/>
        <v>5.8</v>
      </c>
      <c r="G104" s="74">
        <f t="shared" si="13"/>
        <v>-2</v>
      </c>
      <c r="H104" s="94"/>
      <c r="I104" s="103">
        <v>2.0289999999999999</v>
      </c>
      <c r="J104" s="104">
        <v>0.17690110231425915</v>
      </c>
      <c r="K104" s="111" t="str">
        <f t="shared" si="11"/>
        <v>CSL</v>
      </c>
      <c r="L104" s="103">
        <f t="shared" si="8"/>
        <v>7.1056651629393448</v>
      </c>
      <c r="M104" s="107">
        <v>7.1056651629393448</v>
      </c>
      <c r="N104" s="108" t="str">
        <f t="shared" si="16"/>
        <v>True</v>
      </c>
      <c r="O104" s="109">
        <f>'PZT_N G2T Gain'!Q2</f>
        <v>2.8997730794010038E-2</v>
      </c>
      <c r="P104" s="109">
        <f>'PZT_N G2T Gain'!Q3</f>
        <v>0.92510037718511851</v>
      </c>
      <c r="Q104" s="109">
        <f>'PZT_N G2T Gain'!Q4</f>
        <v>0.9003712308439592</v>
      </c>
      <c r="R104" s="109">
        <f>'PZT_N G2T Gain'!R2</f>
        <v>1.6475882179038599</v>
      </c>
      <c r="S104" s="109">
        <f>'PZT_N G2T Gain'!R3</f>
        <v>0.58220153958410636</v>
      </c>
      <c r="T104" s="110">
        <f>'PZT_N G2T Gain'!R4</f>
        <v>9.3432052429813381E-2</v>
      </c>
      <c r="U104" s="109">
        <f>'PZT_N G2T Gain'!S2</f>
        <v>1.303973578392591</v>
      </c>
      <c r="V104" s="109">
        <f>'PZT_N G2T Gain'!S3</f>
        <v>0.74435907683675451</v>
      </c>
      <c r="W104" s="109">
        <f>'PZT_N G2T Gain'!S4</f>
        <v>0.86306622024673441</v>
      </c>
      <c r="X104" s="109">
        <f>'PZT_N G2T Gain'!T2</f>
        <v>0.88599821767200959</v>
      </c>
      <c r="Y104" s="109">
        <f>'PZT_N G2T Gain'!T3</f>
        <v>2.9804501015458134</v>
      </c>
      <c r="Z104" s="110">
        <f>'PZT_N G2T Gain'!T4</f>
        <v>2.1336350311377958</v>
      </c>
      <c r="AA104" s="76">
        <f>'PZT_N G2T Gain'!U2</f>
        <v>1.3950078575513702</v>
      </c>
      <c r="AB104" s="76">
        <f>'PZT_N G2T Gain'!U3</f>
        <v>0.51801614836652232</v>
      </c>
      <c r="AC104" s="76">
        <f>'PZT_N G2T Gain'!U4</f>
        <v>0.66085041655846477</v>
      </c>
      <c r="AD104" s="76">
        <f>'PZT_N G2T Gain'!V2</f>
        <v>0.38300332092673001</v>
      </c>
      <c r="AE104" s="76">
        <f>'PZT_N G2T Gain'!V3</f>
        <v>0.99134539564526347</v>
      </c>
      <c r="AF104" s="77">
        <f>'PZT_N G2T Gain'!V4</f>
        <v>0.80248403967012272</v>
      </c>
      <c r="AG104" s="52"/>
      <c r="AH104" s="81">
        <v>3</v>
      </c>
      <c r="AI104" s="82">
        <v>3</v>
      </c>
      <c r="AJ104" s="83">
        <v>3</v>
      </c>
      <c r="AK104" s="81">
        <v>3</v>
      </c>
      <c r="AL104" s="82">
        <v>3</v>
      </c>
      <c r="AM104" s="83">
        <v>3</v>
      </c>
      <c r="AN104" s="81">
        <f t="shared" si="15"/>
        <v>3</v>
      </c>
      <c r="AO104" s="82">
        <f t="shared" si="15"/>
        <v>3</v>
      </c>
      <c r="AP104" s="83">
        <f t="shared" si="15"/>
        <v>3</v>
      </c>
      <c r="AQ104" s="81">
        <f t="shared" si="14"/>
        <v>3</v>
      </c>
      <c r="AR104" s="82">
        <f t="shared" si="14"/>
        <v>3</v>
      </c>
      <c r="AS104" s="83">
        <f t="shared" si="14"/>
        <v>3</v>
      </c>
    </row>
    <row r="105" spans="2:45" s="75" customFormat="1" ht="12.75" customHeight="1" x14ac:dyDescent="0.2">
      <c r="B105" s="71" t="s">
        <v>117</v>
      </c>
      <c r="C105" s="72">
        <v>19860</v>
      </c>
      <c r="D105" s="72">
        <v>615</v>
      </c>
      <c r="E105" s="72">
        <v>-1016</v>
      </c>
      <c r="F105" s="73">
        <f t="shared" si="12"/>
        <v>20475</v>
      </c>
      <c r="G105" s="74">
        <f t="shared" si="13"/>
        <v>18844</v>
      </c>
      <c r="H105" s="94"/>
      <c r="I105" s="103">
        <v>20124</v>
      </c>
      <c r="J105" s="104">
        <v>50.596442562694072</v>
      </c>
      <c r="K105" s="111" t="str">
        <f t="shared" si="11"/>
        <v>CSL</v>
      </c>
      <c r="L105" s="103">
        <f t="shared" si="8"/>
        <v>2.3124155389981276</v>
      </c>
      <c r="M105" s="107">
        <v>2.3124155389981276</v>
      </c>
      <c r="N105" s="108" t="str">
        <f t="shared" si="16"/>
        <v>True</v>
      </c>
      <c r="O105" s="109">
        <f>'PZT_N BT Frequency'!Q2</f>
        <v>1.8863217919714641</v>
      </c>
      <c r="P105" s="109">
        <f>'PZT_N BT Frequency'!Q3</f>
        <v>1.6910533166843467</v>
      </c>
      <c r="Q105" s="109">
        <f>'PZT_N BT Frequency'!Q4</f>
        <v>0.28907999879890872</v>
      </c>
      <c r="R105" s="109">
        <f>'PZT_N BT Frequency'!R2</f>
        <v>2.3609408059548991</v>
      </c>
      <c r="S105" s="109">
        <f>'PZT_N BT Frequency'!R3</f>
        <v>7.5525421344521407E-2</v>
      </c>
      <c r="T105" s="110">
        <f>'PZT_N BT Frequency'!R4</f>
        <v>0.54040287172953594</v>
      </c>
      <c r="U105" s="109">
        <f>'PZT_N BT Frequency'!S2</f>
        <v>1.1683815423061927</v>
      </c>
      <c r="V105" s="109">
        <f>'PZT_N BT Frequency'!S3</f>
        <v>0.88606516442176453</v>
      </c>
      <c r="W105" s="109">
        <f>'PZT_N BT Frequency'!S4</f>
        <v>1.5318614312189049</v>
      </c>
      <c r="X105" s="109">
        <f>'PZT_N BT Frequency'!T2</f>
        <v>0.19823257051101811</v>
      </c>
      <c r="Y105" s="109">
        <f>'PZT_N BT Frequency'!T3</f>
        <v>3.9527561435556042</v>
      </c>
      <c r="Z105" s="110">
        <f>'PZT_N BT Frequency'!T4</f>
        <v>2.0363362782714272</v>
      </c>
      <c r="AA105" s="76">
        <f>'PZT_N BT Frequency'!U2</f>
        <v>0.93404099677089336</v>
      </c>
      <c r="AB105" s="76">
        <f>'PZT_N BT Frequency'!U3</f>
        <v>4.0146186139537852</v>
      </c>
      <c r="AC105" s="76">
        <f>'PZT_N BT Frequency'!U4</f>
        <v>0.89214049683380214</v>
      </c>
      <c r="AD105" s="76">
        <f>'PZT_N BT Frequency'!V2</f>
        <v>1.6152716333913943</v>
      </c>
      <c r="AE105" s="76">
        <f>'PZT_N BT Frequency'!V3</f>
        <v>1.0280423760458228</v>
      </c>
      <c r="AF105" s="77">
        <f>'PZT_N BT Frequency'!V4</f>
        <v>0.33198819895648374</v>
      </c>
      <c r="AG105" s="52"/>
      <c r="AH105" s="81">
        <v>3</v>
      </c>
      <c r="AI105" s="82">
        <v>3</v>
      </c>
      <c r="AJ105" s="83">
        <v>3</v>
      </c>
      <c r="AK105" s="81">
        <v>3</v>
      </c>
      <c r="AL105" s="82">
        <v>3</v>
      </c>
      <c r="AM105" s="83">
        <v>3</v>
      </c>
      <c r="AN105" s="81">
        <f t="shared" si="15"/>
        <v>3</v>
      </c>
      <c r="AO105" s="82">
        <f t="shared" si="15"/>
        <v>3</v>
      </c>
      <c r="AP105" s="83">
        <f t="shared" si="15"/>
        <v>3</v>
      </c>
      <c r="AQ105" s="81">
        <f t="shared" si="14"/>
        <v>3</v>
      </c>
      <c r="AR105" s="82">
        <f t="shared" si="14"/>
        <v>3</v>
      </c>
      <c r="AS105" s="83">
        <f t="shared" si="14"/>
        <v>3</v>
      </c>
    </row>
    <row r="106" spans="2:45" s="75" customFormat="1" ht="12.75" customHeight="1" x14ac:dyDescent="0.2">
      <c r="B106" s="71" t="s">
        <v>116</v>
      </c>
      <c r="C106" s="72"/>
      <c r="D106" s="72">
        <v>16.899999999999999</v>
      </c>
      <c r="E106" s="72">
        <v>-2</v>
      </c>
      <c r="F106" s="73">
        <f t="shared" si="12"/>
        <v>16.899999999999999</v>
      </c>
      <c r="G106" s="74">
        <f t="shared" si="13"/>
        <v>-2</v>
      </c>
      <c r="H106" s="94"/>
      <c r="I106" s="103">
        <v>9.8412000000000006</v>
      </c>
      <c r="J106" s="104">
        <v>0.54778572453104346</v>
      </c>
      <c r="K106" s="111" t="str">
        <f t="shared" si="11"/>
        <v>CSL</v>
      </c>
      <c r="L106" s="103">
        <f t="shared" si="8"/>
        <v>4.2953535077016962</v>
      </c>
      <c r="M106" s="107">
        <v>4.2953535077016962</v>
      </c>
      <c r="N106" s="108" t="str">
        <f t="shared" si="16"/>
        <v>True</v>
      </c>
      <c r="O106" s="109">
        <f>'PZT_N BT Gain '!Q2</f>
        <v>1.9994892488901803</v>
      </c>
      <c r="P106" s="109">
        <f>'PZT_N BT Gain '!Q3</f>
        <v>0.50888355839069999</v>
      </c>
      <c r="Q106" s="109">
        <f>'PZT_N BT Gain '!Q4</f>
        <v>0.1865890650811568</v>
      </c>
      <c r="R106" s="109">
        <f>'PZT_N BT Gain '!R2</f>
        <v>0.48386635679745238</v>
      </c>
      <c r="S106" s="109">
        <f>'PZT_N BT Gain '!R3</f>
        <v>1.0837993201268714</v>
      </c>
      <c r="T106" s="110">
        <f>'PZT_N BT Gain '!R4</f>
        <v>0.79339687968571182</v>
      </c>
      <c r="U106" s="109">
        <f>'PZT_N BT Gain '!S2</f>
        <v>0.32338796039601392</v>
      </c>
      <c r="V106" s="109">
        <f>'PZT_N BT Gain '!S3</f>
        <v>1.7684688293033537</v>
      </c>
      <c r="W106" s="109">
        <f>'PZT_N BT Gain '!S4</f>
        <v>1.5297185508717714</v>
      </c>
      <c r="X106" s="109">
        <f>'PZT_N BT Gain '!T2</f>
        <v>0.65274064311330438</v>
      </c>
      <c r="Y106" s="109">
        <f>'PZT_N BT Gain '!T3</f>
        <v>5.2021996638061161</v>
      </c>
      <c r="Z106" s="110">
        <f>'PZT_N BT Gain '!T4</f>
        <v>2.9799856386714132</v>
      </c>
      <c r="AA106" s="76">
        <f>'PZT_N BT Gain '!U2</f>
        <v>0.46101131542551299</v>
      </c>
      <c r="AB106" s="76">
        <f>'PZT_N BT Gain '!U3</f>
        <v>1.514446568750502</v>
      </c>
      <c r="AC106" s="76">
        <f>'PZT_N BT Gain '!U4</f>
        <v>1.3077878548286817</v>
      </c>
      <c r="AD106" s="76">
        <f>'PZT_N BT Gain '!V2</f>
        <v>1.1614841175305439</v>
      </c>
      <c r="AE106" s="76">
        <f>'PZT_N BT Gain '!V3</f>
        <v>0.14693232298734038</v>
      </c>
      <c r="AF106" s="77">
        <f>'PZT_N BT Gain '!V4</f>
        <v>0.27884252649429436</v>
      </c>
      <c r="AG106" s="52"/>
      <c r="AH106" s="81">
        <v>3</v>
      </c>
      <c r="AI106" s="82">
        <v>3</v>
      </c>
      <c r="AJ106" s="83">
        <v>3</v>
      </c>
      <c r="AK106" s="81">
        <v>3</v>
      </c>
      <c r="AL106" s="82">
        <v>3</v>
      </c>
      <c r="AM106" s="83">
        <v>3</v>
      </c>
      <c r="AN106" s="81">
        <f t="shared" si="15"/>
        <v>3</v>
      </c>
      <c r="AO106" s="82">
        <f t="shared" si="15"/>
        <v>3</v>
      </c>
      <c r="AP106" s="83">
        <f t="shared" si="15"/>
        <v>3</v>
      </c>
      <c r="AQ106" s="81">
        <f t="shared" si="14"/>
        <v>3</v>
      </c>
      <c r="AR106" s="82">
        <f t="shared" si="14"/>
        <v>3</v>
      </c>
      <c r="AS106" s="83">
        <f t="shared" si="14"/>
        <v>3</v>
      </c>
    </row>
    <row r="107" spans="2:45" s="75" customFormat="1" ht="12.75" customHeight="1" x14ac:dyDescent="0.2">
      <c r="B107" s="71" t="s">
        <v>114</v>
      </c>
      <c r="C107" s="72">
        <v>25134</v>
      </c>
      <c r="D107" s="72">
        <v>1036</v>
      </c>
      <c r="E107" s="72">
        <v>-1089</v>
      </c>
      <c r="F107" s="73">
        <f t="shared" si="12"/>
        <v>26170</v>
      </c>
      <c r="G107" s="74">
        <f t="shared" si="13"/>
        <v>24045</v>
      </c>
      <c r="H107" s="94"/>
      <c r="I107" s="103">
        <v>25410.400000000001</v>
      </c>
      <c r="J107" s="104">
        <v>130.77002714689633</v>
      </c>
      <c r="K107" s="111" t="str">
        <f t="shared" si="11"/>
        <v>CSL</v>
      </c>
      <c r="L107" s="103">
        <f t="shared" si="8"/>
        <v>1.9362235026194143</v>
      </c>
      <c r="M107" s="107">
        <v>1.9362235026194143</v>
      </c>
      <c r="N107" s="108" t="str">
        <f t="shared" si="16"/>
        <v>True</v>
      </c>
      <c r="O107" s="109">
        <f>'PZT_N 1st Sway Frequency'!Q2</f>
        <v>2.4073155495178913</v>
      </c>
      <c r="P107" s="109">
        <f>'PZT_N 1st Sway Frequency'!Q3</f>
        <v>0.50606745872329828</v>
      </c>
      <c r="Q107" s="109">
        <f>'PZT_N 1st Sway Frequency'!Q4</f>
        <v>0.82805562855199499</v>
      </c>
      <c r="R107" s="109">
        <f>'PZT_N 1st Sway Frequency'!R2</f>
        <v>1.0776571201200389</v>
      </c>
      <c r="S107" s="109">
        <f>'PZT_N 1st Sway Frequency'!R3</f>
        <v>0.27152393625596921</v>
      </c>
      <c r="T107" s="110">
        <f>'PZT_N 1st Sway Frequency'!R4</f>
        <v>2.3315378436184968</v>
      </c>
      <c r="U107" s="109">
        <f>'PZT_N 1st Sway Frequency'!S2</f>
        <v>1.1499091110758006</v>
      </c>
      <c r="V107" s="109">
        <f>'PZT_N 1st Sway Frequency'!S3</f>
        <v>0.89760867798385591</v>
      </c>
      <c r="W107" s="109">
        <f>'PZT_N 1st Sway Frequency'!S4</f>
        <v>1.2924966476835604</v>
      </c>
      <c r="X107" s="109">
        <f>'PZT_N 1st Sway Frequency'!T2</f>
        <v>1.6416552485270941</v>
      </c>
      <c r="Y107" s="109">
        <f>'PZT_N 1st Sway Frequency'!T3</f>
        <v>2.227916701806322</v>
      </c>
      <c r="Z107" s="110">
        <f>'PZT_N 1st Sway Frequency'!T4</f>
        <v>0.77133215923670706</v>
      </c>
      <c r="AA107" s="76">
        <f>'PZT_N 1st Sway Frequency'!U2</f>
        <v>3.1612085917670938</v>
      </c>
      <c r="AB107" s="76">
        <f>'PZT_N 1st Sway Frequency'!U3</f>
        <v>1.681016716607824</v>
      </c>
      <c r="AC107" s="76">
        <f>'PZT_N 1st Sway Frequency'!U4</f>
        <v>1.1592063791822105</v>
      </c>
      <c r="AD107" s="76">
        <f>'PZT_N 1st Sway Frequency'!V2</f>
        <v>0.80839060015529196</v>
      </c>
      <c r="AE107" s="76">
        <f>'PZT_N 1st Sway Frequency'!V3</f>
        <v>1.0274104429491271</v>
      </c>
      <c r="AF107" s="77">
        <f>'PZT_N 1st Sway Frequency'!V4</f>
        <v>1.8600960860099778</v>
      </c>
      <c r="AG107" s="52"/>
      <c r="AH107" s="81">
        <v>3</v>
      </c>
      <c r="AI107" s="82">
        <v>3</v>
      </c>
      <c r="AJ107" s="83">
        <v>3</v>
      </c>
      <c r="AK107" s="81">
        <v>3</v>
      </c>
      <c r="AL107" s="82">
        <v>3</v>
      </c>
      <c r="AM107" s="83">
        <v>3</v>
      </c>
      <c r="AN107" s="81">
        <f t="shared" si="15"/>
        <v>3</v>
      </c>
      <c r="AO107" s="82">
        <f t="shared" si="15"/>
        <v>3</v>
      </c>
      <c r="AP107" s="83">
        <f t="shared" si="15"/>
        <v>3</v>
      </c>
      <c r="AQ107" s="81">
        <f t="shared" si="14"/>
        <v>3</v>
      </c>
      <c r="AR107" s="82">
        <f t="shared" si="14"/>
        <v>3</v>
      </c>
      <c r="AS107" s="83">
        <f t="shared" si="14"/>
        <v>3</v>
      </c>
    </row>
    <row r="108" spans="2:45" s="75" customFormat="1" ht="12.75" customHeight="1" x14ac:dyDescent="0.2">
      <c r="B108" s="71" t="s">
        <v>113</v>
      </c>
      <c r="C108" s="72"/>
      <c r="D108" s="72">
        <v>21.8</v>
      </c>
      <c r="E108" s="72">
        <v>11.2</v>
      </c>
      <c r="F108" s="73">
        <f t="shared" si="12"/>
        <v>21.8</v>
      </c>
      <c r="G108" s="74">
        <f t="shared" si="13"/>
        <v>11.2</v>
      </c>
      <c r="H108" s="94"/>
      <c r="I108" s="103">
        <v>15.765600000000001</v>
      </c>
      <c r="J108" s="104">
        <v>1.3258028888186961</v>
      </c>
      <c r="K108" s="111" t="str">
        <f t="shared" si="11"/>
        <v>CSL</v>
      </c>
      <c r="L108" s="103">
        <f t="shared" si="8"/>
        <v>1.1478830522255583</v>
      </c>
      <c r="M108" s="107">
        <v>1.1478830522255583</v>
      </c>
      <c r="N108" s="108" t="str">
        <f t="shared" si="16"/>
        <v>True</v>
      </c>
      <c r="O108" s="109">
        <f>'PZT_N 1st Sway Gain'!Q2</f>
        <v>1.5032464627866431</v>
      </c>
      <c r="P108" s="109">
        <f>'PZT_N 1st Sway Gain'!Q3</f>
        <v>0.8877289672751234</v>
      </c>
      <c r="Q108" s="109">
        <f>'PZT_N 1st Sway Gain'!Q4</f>
        <v>0.21784437006243756</v>
      </c>
      <c r="R108" s="109">
        <f>'PZT_N 1st Sway Gain'!R2</f>
        <v>1.3459006429885028</v>
      </c>
      <c r="S108" s="109">
        <f>'PZT_N 1st Sway Gain'!R3</f>
        <v>0.51690346663041453</v>
      </c>
      <c r="T108" s="110">
        <f>'PZT_N 1st Sway Gain'!R4</f>
        <v>0.41514775259335762</v>
      </c>
      <c r="U108" s="109">
        <f>'PZT_N 1st Sway Gain'!S2</f>
        <v>0.24488883791871269</v>
      </c>
      <c r="V108" s="109">
        <f>'PZT_N 1st Sway Gain'!S3</f>
        <v>0.58001570324050589</v>
      </c>
      <c r="W108" s="109">
        <f>'PZT_N 1st Sway Gain'!S4</f>
        <v>0.24008218907932682</v>
      </c>
      <c r="X108" s="109">
        <f>'PZT_N 1st Sway Gain'!T2</f>
        <v>0.36126900477465995</v>
      </c>
      <c r="Y108" s="109">
        <f>'PZT_N 1st Sway Gain'!T3</f>
        <v>0.83531837022153921</v>
      </c>
      <c r="Z108" s="110">
        <f>'PZT_N 1st Sway Gain'!T4</f>
        <v>0.86735878914315667</v>
      </c>
      <c r="AA108" s="76">
        <f>'PZT_N 1st Sway Gain'!U2</f>
        <v>2.1746409499415775</v>
      </c>
      <c r="AB108" s="76">
        <f>'PZT_N 1st Sway Gain'!U3</f>
        <v>1.151104503531627</v>
      </c>
      <c r="AC108" s="76">
        <f>'PZT_N 1st Sway Gain'!U4</f>
        <v>0.56313181700432646</v>
      </c>
      <c r="AD108" s="76">
        <f>'PZT_N 1st Sway Gain'!V2</f>
        <v>0.42079878252454761</v>
      </c>
      <c r="AE108" s="76">
        <f>'PZT_N 1st Sway Gain'!V3</f>
        <v>0.79600415078499231</v>
      </c>
      <c r="AF108" s="77">
        <f>'PZT_N 1st Sway Gain'!V4</f>
        <v>0.276171661640434</v>
      </c>
      <c r="AG108" s="52"/>
      <c r="AH108" s="81">
        <v>3</v>
      </c>
      <c r="AI108" s="82">
        <v>3</v>
      </c>
      <c r="AJ108" s="83">
        <v>3</v>
      </c>
      <c r="AK108" s="81">
        <v>3</v>
      </c>
      <c r="AL108" s="82">
        <v>3</v>
      </c>
      <c r="AM108" s="83">
        <v>3</v>
      </c>
      <c r="AN108" s="81">
        <f t="shared" si="15"/>
        <v>3</v>
      </c>
      <c r="AO108" s="82">
        <f t="shared" si="15"/>
        <v>3</v>
      </c>
      <c r="AP108" s="83">
        <f t="shared" si="15"/>
        <v>3</v>
      </c>
      <c r="AQ108" s="81">
        <f t="shared" si="14"/>
        <v>3</v>
      </c>
      <c r="AR108" s="82">
        <f t="shared" si="14"/>
        <v>3</v>
      </c>
      <c r="AS108" s="83">
        <f t="shared" si="14"/>
        <v>3</v>
      </c>
    </row>
    <row r="109" spans="2:45" s="75" customFormat="1" ht="12.75" customHeight="1" x14ac:dyDescent="0.2">
      <c r="B109" s="71" t="s">
        <v>111</v>
      </c>
      <c r="C109" s="72">
        <v>35534</v>
      </c>
      <c r="D109" s="72">
        <v>2724</v>
      </c>
      <c r="E109" s="72">
        <v>-2482</v>
      </c>
      <c r="F109" s="73">
        <f t="shared" si="12"/>
        <v>38258</v>
      </c>
      <c r="G109" s="74">
        <f t="shared" si="13"/>
        <v>33052</v>
      </c>
      <c r="H109" s="94"/>
      <c r="I109" s="103">
        <v>36200</v>
      </c>
      <c r="J109" s="104">
        <v>0</v>
      </c>
      <c r="K109" s="111" t="str">
        <f t="shared" si="11"/>
        <v>CSL</v>
      </c>
      <c r="L109" s="103" t="str">
        <f t="shared" si="8"/>
        <v/>
      </c>
      <c r="M109" s="107" t="s">
        <v>54</v>
      </c>
      <c r="N109" s="108" t="e">
        <f t="shared" si="16"/>
        <v>#VALUE!</v>
      </c>
      <c r="O109" s="109">
        <f>'N G4T Frequency'!Q2</f>
        <v>0.92731723461468885</v>
      </c>
      <c r="P109" s="109">
        <f>'N G4T Frequency'!Q3</f>
        <v>1.3497212414649185</v>
      </c>
      <c r="Q109" s="109">
        <f>'N G4T Frequency'!Q4</f>
        <v>1.7874600645555632</v>
      </c>
      <c r="R109" s="109">
        <f>'N G4T Frequency'!R2</f>
        <v>2.7836553793265991E-2</v>
      </c>
      <c r="S109" s="109">
        <f>'N G4T Frequency'!R3</f>
        <v>6.9989839856464689E-2</v>
      </c>
      <c r="T109" s="110">
        <f>'N G4T Frequency'!R4</f>
        <v>7.912912817172095E-2</v>
      </c>
      <c r="U109" s="109">
        <f>'N G4T Frequency'!S2</f>
        <v>0.62666253169346708</v>
      </c>
      <c r="V109" s="109">
        <f>'N G4T Frequency'!S3</f>
        <v>0.72013237036959477</v>
      </c>
      <c r="W109" s="109">
        <f>'N G4T Frequency'!S4</f>
        <v>0.67101853134528466</v>
      </c>
      <c r="X109" s="109">
        <f>'N G4T Frequency'!T2</f>
        <v>0.57052293527146736</v>
      </c>
      <c r="Y109" s="109">
        <f>'N G4T Frequency'!T3</f>
        <v>1.4056027669606186</v>
      </c>
      <c r="Z109" s="110">
        <f>'N G4T Frequency'!T4</f>
        <v>1.2169554234772262</v>
      </c>
      <c r="AA109" s="76">
        <f>'N G4T Frequency'!U2</f>
        <v>0.17810605502210494</v>
      </c>
      <c r="AB109" s="76">
        <f>'N G4T Frequency'!U3</f>
        <v>0.67688350445377332</v>
      </c>
      <c r="AC109" s="76">
        <f>'N G4T Frequency'!U4</f>
        <v>0.8534250842845762</v>
      </c>
      <c r="AD109" s="76">
        <f>'N G4T Frequency'!V2</f>
        <v>1.6734852113843166E-2</v>
      </c>
      <c r="AE109" s="76">
        <f>'N G4T Frequency'!V3</f>
        <v>0.37372541065602133</v>
      </c>
      <c r="AF109" s="77">
        <f>'N G4T Frequency'!V4</f>
        <v>0.18922274402595027</v>
      </c>
      <c r="AG109" s="52"/>
      <c r="AH109" s="81">
        <v>3</v>
      </c>
      <c r="AI109" s="82">
        <v>3</v>
      </c>
      <c r="AJ109" s="83">
        <v>3</v>
      </c>
      <c r="AK109" s="81">
        <v>3</v>
      </c>
      <c r="AL109" s="82">
        <v>3</v>
      </c>
      <c r="AM109" s="83">
        <v>3</v>
      </c>
      <c r="AN109" s="81">
        <f t="shared" si="15"/>
        <v>3</v>
      </c>
      <c r="AO109" s="82">
        <f t="shared" si="15"/>
        <v>3</v>
      </c>
      <c r="AP109" s="83">
        <f t="shared" si="15"/>
        <v>3</v>
      </c>
      <c r="AQ109" s="81">
        <f t="shared" si="14"/>
        <v>3</v>
      </c>
      <c r="AR109" s="82">
        <f t="shared" si="14"/>
        <v>3</v>
      </c>
      <c r="AS109" s="83">
        <f t="shared" si="14"/>
        <v>3</v>
      </c>
    </row>
    <row r="110" spans="2:45" s="75" customFormat="1" ht="12.75" hidden="1" customHeight="1" x14ac:dyDescent="0.2">
      <c r="B110" s="86" t="s">
        <v>224</v>
      </c>
      <c r="C110" s="87"/>
      <c r="D110" s="87">
        <v>61</v>
      </c>
      <c r="E110" s="87">
        <v>-2</v>
      </c>
      <c r="F110" s="88">
        <f t="shared" si="12"/>
        <v>61</v>
      </c>
      <c r="G110" s="89">
        <f t="shared" si="13"/>
        <v>-2</v>
      </c>
      <c r="H110" s="102"/>
      <c r="I110" s="112">
        <v>0</v>
      </c>
      <c r="J110" s="113">
        <v>0</v>
      </c>
      <c r="K110" s="114" t="str">
        <f t="shared" si="11"/>
        <v>CSL</v>
      </c>
      <c r="L110" s="112" t="str">
        <f t="shared" si="8"/>
        <v/>
      </c>
      <c r="M110" s="115"/>
      <c r="N110" s="108" t="e">
        <f t="shared" si="16"/>
        <v>#VALUE!</v>
      </c>
      <c r="O110" s="109"/>
      <c r="P110" s="109"/>
      <c r="Q110" s="109"/>
      <c r="R110" s="109"/>
      <c r="S110" s="109"/>
      <c r="T110" s="110"/>
      <c r="U110" s="109"/>
      <c r="V110" s="109"/>
      <c r="W110" s="109"/>
      <c r="X110" s="109"/>
      <c r="Y110" s="109"/>
      <c r="Z110" s="110"/>
      <c r="AA110" s="76"/>
      <c r="AB110" s="76"/>
      <c r="AC110" s="76"/>
      <c r="AD110" s="76"/>
      <c r="AE110" s="76"/>
      <c r="AF110" s="77"/>
      <c r="AG110" s="52"/>
      <c r="AH110" s="81">
        <v>3</v>
      </c>
      <c r="AI110" s="82">
        <v>3</v>
      </c>
      <c r="AJ110" s="83">
        <v>3</v>
      </c>
      <c r="AK110" s="81">
        <v>3</v>
      </c>
      <c r="AL110" s="82">
        <v>3</v>
      </c>
      <c r="AM110" s="83">
        <v>3</v>
      </c>
      <c r="AN110" s="81">
        <f t="shared" si="15"/>
        <v>3</v>
      </c>
      <c r="AO110" s="82">
        <f t="shared" si="15"/>
        <v>3</v>
      </c>
      <c r="AP110" s="83">
        <f t="shared" si="15"/>
        <v>3</v>
      </c>
      <c r="AQ110" s="81">
        <f t="shared" si="14"/>
        <v>3</v>
      </c>
      <c r="AR110" s="82">
        <f t="shared" si="14"/>
        <v>3</v>
      </c>
      <c r="AS110" s="83">
        <f t="shared" si="14"/>
        <v>3</v>
      </c>
    </row>
    <row r="111" spans="2:45" s="75" customFormat="1" ht="12.75" customHeight="1" x14ac:dyDescent="0.2">
      <c r="B111" s="71" t="s">
        <v>110</v>
      </c>
      <c r="C111" s="72"/>
      <c r="D111" s="72">
        <v>12.2</v>
      </c>
      <c r="E111" s="72">
        <v>-2</v>
      </c>
      <c r="F111" s="73">
        <f t="shared" si="12"/>
        <v>12.2</v>
      </c>
      <c r="G111" s="74">
        <f t="shared" si="13"/>
        <v>-2</v>
      </c>
      <c r="H111" s="94"/>
      <c r="I111" s="103">
        <v>0</v>
      </c>
      <c r="J111" s="104">
        <v>0</v>
      </c>
      <c r="K111" s="111" t="str">
        <f t="shared" si="11"/>
        <v>CSL</v>
      </c>
      <c r="L111" s="103" t="str">
        <f t="shared" si="8"/>
        <v/>
      </c>
      <c r="M111" s="107" t="s">
        <v>54</v>
      </c>
      <c r="N111" s="108" t="e">
        <f t="shared" si="16"/>
        <v>#VALUE!</v>
      </c>
      <c r="O111" s="109">
        <f>'PZT_N G4T Delta Gain'!Q2</f>
        <v>0.27655411467987562</v>
      </c>
      <c r="P111" s="109">
        <f>'PZT_N G4T Delta Gain'!Q3</f>
        <v>0.34664653327444467</v>
      </c>
      <c r="Q111" s="109">
        <f>'PZT_N G4T Delta Gain'!Q4</f>
        <v>0.16572653166985807</v>
      </c>
      <c r="R111" s="109">
        <f>'PZT_N G4T Delta Gain'!R2</f>
        <v>1.0601212914462415</v>
      </c>
      <c r="S111" s="109">
        <f>'PZT_N G4T Delta Gain'!R3</f>
        <v>0.99209209901302176</v>
      </c>
      <c r="T111" s="110">
        <f>'PZT_N G4T Delta Gain'!R4</f>
        <v>0.95606176911004526</v>
      </c>
      <c r="U111" s="109">
        <f>'PZT_N G4T Delta Gain'!S2</f>
        <v>0.37484245380598474</v>
      </c>
      <c r="V111" s="109">
        <f>'PZT_N G4T Delta Gain'!S3</f>
        <v>2.4820280839788721E-2</v>
      </c>
      <c r="W111" s="109">
        <f>'PZT_N G4T Delta Gain'!S4</f>
        <v>0.28247904499856064</v>
      </c>
      <c r="X111" s="109">
        <f>'PZT_N G4T Delta Gain'!T2</f>
        <v>0.41372930200928548</v>
      </c>
      <c r="Y111" s="109">
        <f>'PZT_N G4T Delta Gain'!T3</f>
        <v>0.73390303560586811</v>
      </c>
      <c r="Z111" s="110">
        <f>'PZT_N G4T Delta Gain'!T4</f>
        <v>0.56821361701871309</v>
      </c>
      <c r="AA111" s="76">
        <f>'PZT_N G4T Delta Gain'!U2</f>
        <v>9.9455560809648763E-2</v>
      </c>
      <c r="AB111" s="76">
        <f>'PZT_N G4T Delta Gain'!U3</f>
        <v>0.74698031568601797</v>
      </c>
      <c r="AC111" s="76">
        <f>'PZT_N G4T Delta Gain'!U4</f>
        <v>0.62662767679557152</v>
      </c>
      <c r="AD111" s="76">
        <f>'PZT_N G4T Delta Gain'!V2</f>
        <v>0.11734499446314961</v>
      </c>
      <c r="AE111" s="76">
        <f>'PZT_N G4T Delta Gain'!V3</f>
        <v>0.18567570895317778</v>
      </c>
      <c r="AF111" s="77">
        <f>'PZT_N G4T Delta Gain'!V4</f>
        <v>2.338916955134886E-2</v>
      </c>
      <c r="AG111" s="52"/>
      <c r="AH111" s="81">
        <v>3</v>
      </c>
      <c r="AI111" s="82">
        <v>3</v>
      </c>
      <c r="AJ111" s="83">
        <v>3</v>
      </c>
      <c r="AK111" s="81">
        <v>3</v>
      </c>
      <c r="AL111" s="82">
        <v>3</v>
      </c>
      <c r="AM111" s="83">
        <v>3</v>
      </c>
      <c r="AN111" s="81">
        <f t="shared" si="15"/>
        <v>3</v>
      </c>
      <c r="AO111" s="82">
        <f t="shared" si="15"/>
        <v>3</v>
      </c>
      <c r="AP111" s="83">
        <f t="shared" si="15"/>
        <v>3</v>
      </c>
      <c r="AQ111" s="81">
        <f t="shared" si="14"/>
        <v>3</v>
      </c>
      <c r="AR111" s="82">
        <f t="shared" si="14"/>
        <v>3</v>
      </c>
      <c r="AS111" s="83">
        <f t="shared" si="14"/>
        <v>3</v>
      </c>
    </row>
    <row r="112" spans="2:45" s="75" customFormat="1" ht="12.75" customHeight="1" x14ac:dyDescent="0.2">
      <c r="B112" s="71" t="s">
        <v>108</v>
      </c>
      <c r="C112" s="72">
        <v>40057</v>
      </c>
      <c r="D112" s="72">
        <v>4003</v>
      </c>
      <c r="E112" s="72">
        <v>-1789</v>
      </c>
      <c r="F112" s="73">
        <f t="shared" si="12"/>
        <v>44060</v>
      </c>
      <c r="G112" s="74">
        <f t="shared" si="13"/>
        <v>38268</v>
      </c>
      <c r="H112" s="94"/>
      <c r="I112" s="103">
        <v>39554.400000000001</v>
      </c>
      <c r="J112" s="104">
        <v>495.94838441111995</v>
      </c>
      <c r="K112" s="111" t="str">
        <f t="shared" si="11"/>
        <v>CSL</v>
      </c>
      <c r="L112" s="103">
        <f t="shared" si="8"/>
        <v>0.86460610313137687</v>
      </c>
      <c r="M112" s="107">
        <v>0.86460610313137687</v>
      </c>
      <c r="N112" s="108" t="str">
        <f t="shared" si="16"/>
        <v>True</v>
      </c>
      <c r="O112" s="109">
        <f>'PZT_N FX Yaw Frequency '!Q2</f>
        <v>0.25890496214257541</v>
      </c>
      <c r="P112" s="109">
        <f>'PZT_N FX Yaw Frequency '!Q3</f>
        <v>0.39437229332866225</v>
      </c>
      <c r="Q112" s="109">
        <f>'PZT_N FX Yaw Frequency '!Q4</f>
        <v>0.47794187040436753</v>
      </c>
      <c r="R112" s="109">
        <f>'PZT_N FX Yaw Frequency '!R2</f>
        <v>1.8333086107778587</v>
      </c>
      <c r="S112" s="109">
        <f>'PZT_N FX Yaw Frequency '!R3</f>
        <v>0.873222516820227</v>
      </c>
      <c r="T112" s="110">
        <f>'PZT_N FX Yaw Frequency '!R4</f>
        <v>1.5569300920997509</v>
      </c>
      <c r="U112" s="109">
        <f>'PZT_N FX Yaw Frequency '!S2</f>
        <v>0.35093507863321521</v>
      </c>
      <c r="V112" s="109">
        <f>'PZT_N FX Yaw Frequency '!S3</f>
        <v>4.2234233994992909</v>
      </c>
      <c r="W112" s="109">
        <f>'PZT_N FX Yaw Frequency '!S4</f>
        <v>0.53809592081828939</v>
      </c>
      <c r="X112" s="109">
        <f>'PZT_N FX Yaw Frequency '!T2</f>
        <v>1.4820948049789155</v>
      </c>
      <c r="Y112" s="109">
        <f>'PZT_N FX Yaw Frequency '!T3</f>
        <v>0.46308680278180159</v>
      </c>
      <c r="Z112" s="110">
        <f>'PZT_N FX Yaw Frequency '!T4</f>
        <v>1.016394686846662</v>
      </c>
      <c r="AA112" s="76">
        <f>'PZT_N FX Yaw Frequency '!U2</f>
        <v>0.22818722651396137</v>
      </c>
      <c r="AB112" s="76">
        <f>'PZT_N FX Yaw Frequency '!U3</f>
        <v>1.1668617661910317</v>
      </c>
      <c r="AC112" s="76">
        <f>'PZT_N FX Yaw Frequency '!U4</f>
        <v>0.44052428904568514</v>
      </c>
      <c r="AD112" s="76">
        <f>'PZT_N FX Yaw Frequency '!V2</f>
        <v>1.4029629205129939</v>
      </c>
      <c r="AE112" s="76">
        <f>'PZT_N FX Yaw Frequency '!V3</f>
        <v>1.9950063199449712</v>
      </c>
      <c r="AF112" s="77">
        <f>'PZT_N FX Yaw Frequency '!V4</f>
        <v>0.58376116488477725</v>
      </c>
      <c r="AG112" s="52"/>
      <c r="AH112" s="81">
        <v>3</v>
      </c>
      <c r="AI112" s="82">
        <v>3</v>
      </c>
      <c r="AJ112" s="83">
        <v>3</v>
      </c>
      <c r="AK112" s="81">
        <v>3</v>
      </c>
      <c r="AL112" s="82">
        <v>3</v>
      </c>
      <c r="AM112" s="83">
        <v>3</v>
      </c>
      <c r="AN112" s="81">
        <f t="shared" si="15"/>
        <v>3</v>
      </c>
      <c r="AO112" s="82">
        <f t="shared" si="15"/>
        <v>3</v>
      </c>
      <c r="AP112" s="83">
        <f t="shared" si="15"/>
        <v>3</v>
      </c>
      <c r="AQ112" s="81">
        <f t="shared" si="14"/>
        <v>3</v>
      </c>
      <c r="AR112" s="82">
        <f t="shared" si="14"/>
        <v>3</v>
      </c>
      <c r="AS112" s="83">
        <f t="shared" si="14"/>
        <v>3</v>
      </c>
    </row>
    <row r="113" spans="2:45" s="75" customFormat="1" ht="12.75" customHeight="1" x14ac:dyDescent="0.2">
      <c r="B113" s="71" t="s">
        <v>107</v>
      </c>
      <c r="C113" s="72"/>
      <c r="D113" s="72">
        <v>46.3</v>
      </c>
      <c r="E113" s="72">
        <v>13.5</v>
      </c>
      <c r="F113" s="73">
        <f t="shared" si="12"/>
        <v>46.3</v>
      </c>
      <c r="G113" s="74">
        <f t="shared" si="13"/>
        <v>13.5</v>
      </c>
      <c r="H113" s="94"/>
      <c r="I113" s="103">
        <v>19.891400000000001</v>
      </c>
      <c r="J113" s="104">
        <v>2.1251191260727014</v>
      </c>
      <c r="K113" s="111" t="str">
        <f t="shared" si="11"/>
        <v>CSL</v>
      </c>
      <c r="L113" s="103">
        <f t="shared" si="8"/>
        <v>1.0025163486264641</v>
      </c>
      <c r="M113" s="107">
        <v>1.0025163486264641</v>
      </c>
      <c r="N113" s="108" t="str">
        <f t="shared" si="16"/>
        <v>True</v>
      </c>
      <c r="O113" s="109">
        <f>'PZT_N FX Yaw Gain '!Q2</f>
        <v>0.39434568996321639</v>
      </c>
      <c r="P113" s="109">
        <f>'PZT_N FX Yaw Gain '!Q3</f>
        <v>1.2155527204575403</v>
      </c>
      <c r="Q113" s="109">
        <f>'PZT_N FX Yaw Gain '!Q4</f>
        <v>0.46425723905739574</v>
      </c>
      <c r="R113" s="109">
        <f>'PZT_N FX Yaw Gain '!R2</f>
        <v>0.74549925561970209</v>
      </c>
      <c r="S113" s="109">
        <f>'PZT_N FX Yaw Gain '!R3</f>
        <v>0.3564264429517397</v>
      </c>
      <c r="T113" s="110">
        <f>'PZT_N FX Yaw Gain '!R4</f>
        <v>0.67941456159506963</v>
      </c>
      <c r="U113" s="109">
        <f>'PZT_N FX Yaw Gain '!S2</f>
        <v>9.6438018747424831E-2</v>
      </c>
      <c r="V113" s="109">
        <f>'PZT_N FX Yaw Gain '!S3</f>
        <v>1.5297917441405322</v>
      </c>
      <c r="W113" s="109">
        <f>'PZT_N FX Yaw Gain '!S4</f>
        <v>1.2469766383849461</v>
      </c>
      <c r="X113" s="109">
        <f>'PZT_N FX Yaw Gain '!T2</f>
        <v>0.61007281366913257</v>
      </c>
      <c r="Y113" s="109">
        <f>'PZT_N FX Yaw Gain '!T3</f>
        <v>1.3192701255281125</v>
      </c>
      <c r="Z113" s="110">
        <f>'PZT_N FX Yaw Gain '!T4</f>
        <v>0.66748653469719121</v>
      </c>
      <c r="AA113" s="76">
        <f>'PZT_N FX Yaw Gain '!U2</f>
        <v>2.1420095053945855E-2</v>
      </c>
      <c r="AB113" s="76">
        <f>'PZT_N FX Yaw Gain '!U3</f>
        <v>1.0100551877171384</v>
      </c>
      <c r="AC113" s="76">
        <f>'PZT_N FX Yaw Gain '!U4</f>
        <v>0.54778477676353354</v>
      </c>
      <c r="AD113" s="76">
        <f>'PZT_N FX Yaw Gain '!V2</f>
        <v>0.35221262395126496</v>
      </c>
      <c r="AE113" s="76">
        <f>'PZT_N FX Yaw Gain '!V3</f>
        <v>0.62491400399796337</v>
      </c>
      <c r="AF113" s="77">
        <f>'PZT_N FX Yaw Gain '!V4</f>
        <v>0.22858108754026524</v>
      </c>
      <c r="AG113" s="52"/>
      <c r="AH113" s="81">
        <v>3</v>
      </c>
      <c r="AI113" s="82">
        <v>3</v>
      </c>
      <c r="AJ113" s="83">
        <v>3</v>
      </c>
      <c r="AK113" s="81">
        <v>3</v>
      </c>
      <c r="AL113" s="82">
        <v>3</v>
      </c>
      <c r="AM113" s="83">
        <v>3</v>
      </c>
      <c r="AN113" s="81">
        <f t="shared" si="15"/>
        <v>3</v>
      </c>
      <c r="AO113" s="82">
        <f t="shared" si="15"/>
        <v>3</v>
      </c>
      <c r="AP113" s="83">
        <f t="shared" si="15"/>
        <v>3</v>
      </c>
      <c r="AQ113" s="81">
        <f t="shared" si="14"/>
        <v>3</v>
      </c>
      <c r="AR113" s="82">
        <f t="shared" si="14"/>
        <v>3</v>
      </c>
      <c r="AS113" s="83">
        <f t="shared" si="14"/>
        <v>3</v>
      </c>
    </row>
    <row r="114" spans="2:45" s="75" customFormat="1" ht="12.75" hidden="1" customHeight="1" x14ac:dyDescent="0.2">
      <c r="B114" s="86" t="s">
        <v>225</v>
      </c>
      <c r="C114" s="87"/>
      <c r="D114" s="87"/>
      <c r="E114" s="87">
        <v>10</v>
      </c>
      <c r="F114" s="88" t="str">
        <f t="shared" si="12"/>
        <v/>
      </c>
      <c r="G114" s="89">
        <f t="shared" si="13"/>
        <v>10</v>
      </c>
      <c r="H114" s="102"/>
      <c r="I114" s="112">
        <v>14.534000000000001</v>
      </c>
      <c r="J114" s="113">
        <v>0.27767877124476015</v>
      </c>
      <c r="K114" s="114" t="str">
        <f t="shared" si="11"/>
        <v>LSL</v>
      </c>
      <c r="L114" s="112">
        <f t="shared" si="8"/>
        <v>5.4427399205147298</v>
      </c>
      <c r="M114" s="115"/>
      <c r="N114" s="108"/>
      <c r="O114" s="109"/>
      <c r="P114" s="109"/>
      <c r="Q114" s="109"/>
      <c r="R114" s="109"/>
      <c r="S114" s="109"/>
      <c r="T114" s="110"/>
      <c r="U114" s="109"/>
      <c r="V114" s="109"/>
      <c r="W114" s="109"/>
      <c r="X114" s="109"/>
      <c r="Y114" s="109"/>
      <c r="Z114" s="110"/>
      <c r="AA114" s="76"/>
      <c r="AB114" s="76"/>
      <c r="AC114" s="76"/>
      <c r="AD114" s="76"/>
      <c r="AE114" s="76"/>
      <c r="AF114" s="77"/>
      <c r="AG114" s="52"/>
      <c r="AH114" s="81">
        <v>3</v>
      </c>
      <c r="AI114" s="82">
        <v>3</v>
      </c>
      <c r="AJ114" s="83">
        <v>3</v>
      </c>
      <c r="AK114" s="81">
        <v>3</v>
      </c>
      <c r="AL114" s="82">
        <v>3</v>
      </c>
      <c r="AM114" s="83">
        <v>3</v>
      </c>
      <c r="AN114" s="81">
        <f t="shared" si="15"/>
        <v>3</v>
      </c>
      <c r="AO114" s="82">
        <f t="shared" si="15"/>
        <v>3</v>
      </c>
      <c r="AP114" s="83">
        <f t="shared" si="15"/>
        <v>3</v>
      </c>
      <c r="AQ114" s="81">
        <f t="shared" si="14"/>
        <v>3</v>
      </c>
      <c r="AR114" s="82">
        <f t="shared" si="14"/>
        <v>3</v>
      </c>
      <c r="AS114" s="83">
        <f t="shared" si="14"/>
        <v>3</v>
      </c>
    </row>
    <row r="115" spans="2:45" s="75" customFormat="1" ht="12.75" customHeight="1" x14ac:dyDescent="0.2">
      <c r="B115" s="71" t="s">
        <v>105</v>
      </c>
      <c r="C115" s="72">
        <v>7142</v>
      </c>
      <c r="D115" s="72">
        <v>478</v>
      </c>
      <c r="E115" s="72">
        <v>-554</v>
      </c>
      <c r="F115" s="73">
        <f t="shared" si="12"/>
        <v>7620</v>
      </c>
      <c r="G115" s="74">
        <f t="shared" si="13"/>
        <v>6588</v>
      </c>
      <c r="H115" s="94"/>
      <c r="I115" s="103">
        <v>7247.2</v>
      </c>
      <c r="J115" s="104">
        <v>94.927340634824475</v>
      </c>
      <c r="K115" s="111" t="str">
        <f t="shared" si="11"/>
        <v>CSL</v>
      </c>
      <c r="L115" s="103">
        <f t="shared" si="8"/>
        <v>1.3090713996161292</v>
      </c>
      <c r="M115" s="107">
        <v>1.3090713996161292</v>
      </c>
      <c r="N115" s="108" t="str">
        <f t="shared" si="16"/>
        <v>True</v>
      </c>
      <c r="O115" s="109">
        <f>'PZT_H T1 Frequency'!Q2</f>
        <v>0.9521007015000964</v>
      </c>
      <c r="P115" s="109">
        <f>'PZT_H T1 Frequency'!Q3</f>
        <v>1.4581785749950591</v>
      </c>
      <c r="Q115" s="109">
        <f>'PZT_H T1 Frequency'!Q4</f>
        <v>1.3854989051955866</v>
      </c>
      <c r="R115" s="109">
        <f>'PZT_H T1 Frequency'!R2</f>
        <v>0.29828589563153601</v>
      </c>
      <c r="S115" s="109">
        <f>'PZT_H T1 Frequency'!R3</f>
        <v>2.0500338484175722</v>
      </c>
      <c r="T115" s="110">
        <f>'PZT_H T1 Frequency'!R4</f>
        <v>1.9224579839464222</v>
      </c>
      <c r="U115" s="109">
        <f>'PZT_H T1 Frequency'!S2</f>
        <v>5.8016356105245442E-2</v>
      </c>
      <c r="V115" s="109">
        <f>'PZT_H T1 Frequency'!S3</f>
        <v>1.7806491163540237</v>
      </c>
      <c r="W115" s="109">
        <f>'PZT_H T1 Frequency'!S4</f>
        <v>1.2661573736249316</v>
      </c>
      <c r="X115" s="109">
        <f>'PZT_H T1 Frequency'!T2</f>
        <v>2.0104621749927052</v>
      </c>
      <c r="Y115" s="109">
        <f>'PZT_H T1 Frequency'!T3</f>
        <v>0.29477114015383432</v>
      </c>
      <c r="Z115" s="110">
        <f>'PZT_H T1 Frequency'!T4</f>
        <v>0.62085899410929624</v>
      </c>
      <c r="AA115" s="76">
        <f>'PZT_H T1 Frequency'!U2</f>
        <v>1.3491530794282931</v>
      </c>
      <c r="AB115" s="76">
        <f>'PZT_H T1 Frequency'!U3</f>
        <v>2.8793484462294927</v>
      </c>
      <c r="AC115" s="76">
        <f>'PZT_H T1 Frequency'!U4</f>
        <v>3.3712433041712049</v>
      </c>
      <c r="AD115" s="76">
        <f>'PZT_H T1 Frequency'!V2</f>
        <v>0.11984877400013555</v>
      </c>
      <c r="AE115" s="76">
        <f>'PZT_H T1 Frequency'!V3</f>
        <v>2.2485645478295804</v>
      </c>
      <c r="AF115" s="77">
        <f>'PZT_H T1 Frequency'!V4</f>
        <v>1.1662089021969413</v>
      </c>
      <c r="AG115" s="52"/>
      <c r="AH115" s="81">
        <v>3</v>
      </c>
      <c r="AI115" s="82">
        <v>3</v>
      </c>
      <c r="AJ115" s="83">
        <v>3</v>
      </c>
      <c r="AK115" s="81">
        <v>3</v>
      </c>
      <c r="AL115" s="82">
        <v>3</v>
      </c>
      <c r="AM115" s="83">
        <v>3</v>
      </c>
      <c r="AN115" s="81">
        <f t="shared" si="15"/>
        <v>3</v>
      </c>
      <c r="AO115" s="82">
        <f t="shared" si="15"/>
        <v>3</v>
      </c>
      <c r="AP115" s="83">
        <f t="shared" si="15"/>
        <v>3</v>
      </c>
      <c r="AQ115" s="81">
        <f t="shared" si="14"/>
        <v>3</v>
      </c>
      <c r="AR115" s="82">
        <f t="shared" si="14"/>
        <v>3</v>
      </c>
      <c r="AS115" s="83">
        <f t="shared" si="14"/>
        <v>3</v>
      </c>
    </row>
    <row r="116" spans="2:45" s="75" customFormat="1" ht="12.75" customHeight="1" x14ac:dyDescent="0.2">
      <c r="B116" s="71" t="s">
        <v>104</v>
      </c>
      <c r="C116" s="72"/>
      <c r="D116" s="72">
        <v>1.76</v>
      </c>
      <c r="E116" s="72"/>
      <c r="F116" s="73">
        <f t="shared" si="12"/>
        <v>1.76</v>
      </c>
      <c r="G116" s="74" t="str">
        <f t="shared" si="13"/>
        <v/>
      </c>
      <c r="H116" s="94"/>
      <c r="I116" s="103">
        <v>0.46020000000000005</v>
      </c>
      <c r="J116" s="104">
        <v>0.20956669582736639</v>
      </c>
      <c r="K116" s="111" t="str">
        <f t="shared" si="11"/>
        <v>USL</v>
      </c>
      <c r="L116" s="103">
        <f t="shared" si="8"/>
        <v>2.0674404630761383</v>
      </c>
      <c r="M116" s="107">
        <v>2.0674404630761383</v>
      </c>
      <c r="N116" s="108" t="str">
        <f t="shared" si="16"/>
        <v>True</v>
      </c>
      <c r="O116" s="109">
        <f>'PZT_H T1 Gain '!Q2</f>
        <v>2.99729409229109</v>
      </c>
      <c r="P116" s="109">
        <f>'PZT_H T1 Gain '!Q3</f>
        <v>2.2446100094955326</v>
      </c>
      <c r="Q116" s="109">
        <f>'PZT_H T1 Gain '!Q4</f>
        <v>2.1198883248878637</v>
      </c>
      <c r="R116" s="109">
        <f>'PZT_H T1 Gain '!R2</f>
        <v>2.2966361507992694</v>
      </c>
      <c r="S116" s="109">
        <f>'PZT_H T1 Gain '!R3</f>
        <v>1.0040825562290019</v>
      </c>
      <c r="T116" s="110">
        <f>'PZT_H T1 Gain '!R4</f>
        <v>1.196060292007016</v>
      </c>
      <c r="U116" s="109">
        <f>'PZT_H T1 Gain '!S2</f>
        <v>1.354965415823147</v>
      </c>
      <c r="V116" s="109">
        <f>'PZT_H T1 Gain '!S3</f>
        <v>0.61619588441010531</v>
      </c>
      <c r="W116" s="109">
        <f>'PZT_H T1 Gain '!S4</f>
        <v>0.68406213556537387</v>
      </c>
      <c r="X116" s="109">
        <f>'PZT_H T1 Gain '!T2</f>
        <v>0.19269634387187146</v>
      </c>
      <c r="Y116" s="109">
        <f>'PZT_H T1 Gain '!T3</f>
        <v>1.6706412297361553</v>
      </c>
      <c r="Z116" s="110">
        <f>'PZT_H T1 Gain '!T4</f>
        <v>1.3619870499586446</v>
      </c>
      <c r="AA116" s="76">
        <f>'PZT_H T1 Gain '!U2</f>
        <v>0.95627716331381718</v>
      </c>
      <c r="AB116" s="76">
        <f>'PZT_H T1 Gain '!U3</f>
        <v>2.6307484494778577</v>
      </c>
      <c r="AC116" s="76">
        <f>'PZT_H T1 Gain '!U4</f>
        <v>1.5718006589653766</v>
      </c>
      <c r="AD116" s="76">
        <f>'PZT_H T1 Gain '!V2</f>
        <v>0.97153725172599104</v>
      </c>
      <c r="AE116" s="76">
        <f>'PZT_H T1 Gain '!V3</f>
        <v>0.67686847139641781</v>
      </c>
      <c r="AF116" s="77">
        <f>'PZT_H T1 Gain '!V4</f>
        <v>0.33574111354913649</v>
      </c>
      <c r="AG116" s="52"/>
      <c r="AH116" s="81">
        <v>3</v>
      </c>
      <c r="AI116" s="82">
        <v>3</v>
      </c>
      <c r="AJ116" s="83">
        <v>3</v>
      </c>
      <c r="AK116" s="81">
        <v>3</v>
      </c>
      <c r="AL116" s="82">
        <v>3</v>
      </c>
      <c r="AM116" s="83">
        <v>3</v>
      </c>
      <c r="AN116" s="81">
        <f t="shared" si="15"/>
        <v>3</v>
      </c>
      <c r="AO116" s="82">
        <f t="shared" si="15"/>
        <v>3</v>
      </c>
      <c r="AP116" s="83">
        <f t="shared" si="15"/>
        <v>3</v>
      </c>
      <c r="AQ116" s="81">
        <f t="shared" si="14"/>
        <v>3</v>
      </c>
      <c r="AR116" s="82">
        <f t="shared" si="14"/>
        <v>3</v>
      </c>
      <c r="AS116" s="83">
        <f t="shared" si="14"/>
        <v>3</v>
      </c>
    </row>
    <row r="117" spans="2:45" s="75" customFormat="1" ht="12.75" customHeight="1" x14ac:dyDescent="0.2">
      <c r="B117" s="71" t="s">
        <v>102</v>
      </c>
      <c r="C117" s="72">
        <v>10340</v>
      </c>
      <c r="D117" s="72">
        <v>1385</v>
      </c>
      <c r="E117" s="72">
        <v>-808</v>
      </c>
      <c r="F117" s="73">
        <f t="shared" si="12"/>
        <v>11725</v>
      </c>
      <c r="G117" s="74">
        <f t="shared" si="13"/>
        <v>9532</v>
      </c>
      <c r="H117" s="94"/>
      <c r="I117" s="103">
        <v>10376.799999999999</v>
      </c>
      <c r="J117" s="104">
        <v>97.586884364652207</v>
      </c>
      <c r="K117" s="111" t="str">
        <f t="shared" si="11"/>
        <v>CSL</v>
      </c>
      <c r="L117" s="103">
        <f t="shared" si="8"/>
        <v>2.8856336774493903</v>
      </c>
      <c r="M117" s="107">
        <v>2.8856336774493903</v>
      </c>
      <c r="N117" s="108" t="str">
        <f t="shared" si="16"/>
        <v>True</v>
      </c>
      <c r="O117" s="109">
        <f>'PZT_H G1T Frequency '!Q2</f>
        <v>2.8380524397162699</v>
      </c>
      <c r="P117" s="109">
        <f>'PZT_H G1T Frequency '!Q3</f>
        <v>0.61283346881451695</v>
      </c>
      <c r="Q117" s="109">
        <f>'PZT_H G1T Frequency '!Q4</f>
        <v>1.1257362566863935</v>
      </c>
      <c r="R117" s="109">
        <f>'PZT_H G1T Frequency '!R2</f>
        <v>1.833141792195139</v>
      </c>
      <c r="S117" s="109">
        <f>'PZT_H G1T Frequency '!R3</f>
        <v>0.38328322285543798</v>
      </c>
      <c r="T117" s="110">
        <f>'PZT_H G1T Frequency '!R4</f>
        <v>0.76342907620452671</v>
      </c>
      <c r="U117" s="109">
        <f>'PZT_H G1T Frequency '!S2</f>
        <v>5.9639800379181582E-2</v>
      </c>
      <c r="V117" s="109">
        <f>'PZT_H G1T Frequency '!S3</f>
        <v>2.9206748486843108</v>
      </c>
      <c r="W117" s="109">
        <f>'PZT_H G1T Frequency '!S4</f>
        <v>2.5532811077005864</v>
      </c>
      <c r="X117" s="109">
        <f>'PZT_H G1T Frequency '!T2</f>
        <v>0.76013393074535185</v>
      </c>
      <c r="Y117" s="109">
        <f>'PZT_H G1T Frequency '!T3</f>
        <v>0.93386669758186069</v>
      </c>
      <c r="Z117" s="110">
        <f>'PZT_H G1T Frequency '!T4</f>
        <v>0.74513338135480756</v>
      </c>
      <c r="AA117" s="76">
        <f>'PZT_H G1T Frequency '!U2</f>
        <v>0.24535499715192025</v>
      </c>
      <c r="AB117" s="76">
        <f>'PZT_H G1T Frequency '!U3</f>
        <v>9.4530642993835928E-2</v>
      </c>
      <c r="AC117" s="76">
        <f>'PZT_H G1T Frequency '!U4</f>
        <v>0.12105218768584074</v>
      </c>
      <c r="AD117" s="76">
        <f>'PZT_H G1T Frequency '!V2</f>
        <v>1.4870189550928818</v>
      </c>
      <c r="AE117" s="76">
        <f>'PZT_H G1T Frequency '!V3</f>
        <v>0.13644225490514808</v>
      </c>
      <c r="AF117" s="77">
        <f>'PZT_H G1T Frequency '!V4</f>
        <v>0.36919357954740062</v>
      </c>
      <c r="AG117" s="52"/>
      <c r="AH117" s="81">
        <v>3</v>
      </c>
      <c r="AI117" s="82">
        <v>3</v>
      </c>
      <c r="AJ117" s="83">
        <v>3</v>
      </c>
      <c r="AK117" s="81">
        <v>3</v>
      </c>
      <c r="AL117" s="82">
        <v>3</v>
      </c>
      <c r="AM117" s="83">
        <v>3</v>
      </c>
      <c r="AN117" s="81">
        <f t="shared" si="15"/>
        <v>3</v>
      </c>
      <c r="AO117" s="82">
        <f t="shared" si="15"/>
        <v>3</v>
      </c>
      <c r="AP117" s="83">
        <f t="shared" si="15"/>
        <v>3</v>
      </c>
      <c r="AQ117" s="81">
        <f t="shared" si="14"/>
        <v>3</v>
      </c>
      <c r="AR117" s="82">
        <f t="shared" si="14"/>
        <v>3</v>
      </c>
      <c r="AS117" s="83">
        <f t="shared" si="14"/>
        <v>3</v>
      </c>
    </row>
    <row r="118" spans="2:45" s="75" customFormat="1" ht="12.75" customHeight="1" x14ac:dyDescent="0.2">
      <c r="B118" s="71" t="s">
        <v>101</v>
      </c>
      <c r="C118" s="72"/>
      <c r="D118" s="72">
        <v>5.48</v>
      </c>
      <c r="E118" s="72"/>
      <c r="F118" s="73">
        <f t="shared" si="12"/>
        <v>5.48</v>
      </c>
      <c r="G118" s="74" t="str">
        <f t="shared" si="13"/>
        <v/>
      </c>
      <c r="H118" s="94"/>
      <c r="I118" s="103">
        <v>3.4643999999999999</v>
      </c>
      <c r="J118" s="104">
        <v>0.45286234111482804</v>
      </c>
      <c r="K118" s="111" t="str">
        <f t="shared" si="11"/>
        <v>USL</v>
      </c>
      <c r="L118" s="103">
        <f t="shared" si="8"/>
        <v>1.4836002150514607</v>
      </c>
      <c r="M118" s="107">
        <v>1.4836002150514607</v>
      </c>
      <c r="N118" s="108" t="str">
        <f t="shared" si="16"/>
        <v>True</v>
      </c>
      <c r="O118" s="109">
        <f>'PZT_H G1T Gain '!Q2</f>
        <v>0.77515070213740811</v>
      </c>
      <c r="P118" s="109">
        <f>'PZT_H G1T Gain '!Q3</f>
        <v>9.8690685045833199E-2</v>
      </c>
      <c r="Q118" s="109">
        <f>'PZT_H G1T Gain '!Q4</f>
        <v>0.57125199618205091</v>
      </c>
      <c r="R118" s="109">
        <f>'PZT_H G1T Gain '!R2</f>
        <v>0.84633756873122901</v>
      </c>
      <c r="S118" s="109">
        <f>'PZT_H G1T Gain '!R3</f>
        <v>1.3927552302761859</v>
      </c>
      <c r="T118" s="110">
        <f>'PZT_H G1T Gain '!R4</f>
        <v>0.38335558033547884</v>
      </c>
      <c r="U118" s="109">
        <f>'PZT_H G1T Gain '!S2</f>
        <v>2.3978789364061441</v>
      </c>
      <c r="V118" s="109">
        <f>'PZT_H G1T Gain '!S3</f>
        <v>1.097445745930691</v>
      </c>
      <c r="W118" s="109">
        <f>'PZT_H G1T Gain '!S4</f>
        <v>1.6277891514923508</v>
      </c>
      <c r="X118" s="109">
        <f>'PZT_H G1T Gain '!T2</f>
        <v>0.29438752800930346</v>
      </c>
      <c r="Y118" s="109">
        <f>'PZT_H G1T Gain '!T3</f>
        <v>0.66671489109899862</v>
      </c>
      <c r="Z118" s="110">
        <f>'PZT_H G1T Gain '!T4</f>
        <v>0.60989921746199716</v>
      </c>
      <c r="AA118" s="76">
        <f>'PZT_H G1T Gain '!U2</f>
        <v>1.4981554012397247</v>
      </c>
      <c r="AB118" s="76">
        <f>'PZT_H G1T Gain '!U3</f>
        <v>1.5711030377761808</v>
      </c>
      <c r="AC118" s="76">
        <f>'PZT_H G1T Gain '!U4</f>
        <v>1.5005062340959849</v>
      </c>
      <c r="AD118" s="76">
        <f>'PZT_H G1T Gain '!V2</f>
        <v>1.2465505787801177</v>
      </c>
      <c r="AE118" s="76">
        <f>'PZT_H G1T Gain '!V3</f>
        <v>0.27518877409801001</v>
      </c>
      <c r="AF118" s="77">
        <f>'PZT_H G1T Gain '!V4</f>
        <v>0.45531381628486234</v>
      </c>
      <c r="AG118" s="52"/>
      <c r="AH118" s="81">
        <v>3</v>
      </c>
      <c r="AI118" s="82">
        <v>3</v>
      </c>
      <c r="AJ118" s="83">
        <v>3</v>
      </c>
      <c r="AK118" s="81">
        <v>3</v>
      </c>
      <c r="AL118" s="82">
        <v>3</v>
      </c>
      <c r="AM118" s="83">
        <v>3</v>
      </c>
      <c r="AN118" s="81">
        <f t="shared" si="15"/>
        <v>3</v>
      </c>
      <c r="AO118" s="82">
        <f t="shared" si="15"/>
        <v>3</v>
      </c>
      <c r="AP118" s="83">
        <f t="shared" si="15"/>
        <v>3</v>
      </c>
      <c r="AQ118" s="81">
        <f t="shared" si="14"/>
        <v>3</v>
      </c>
      <c r="AR118" s="82">
        <f t="shared" si="14"/>
        <v>3</v>
      </c>
      <c r="AS118" s="83">
        <f t="shared" si="14"/>
        <v>3</v>
      </c>
    </row>
    <row r="119" spans="2:45" s="75" customFormat="1" ht="12.75" customHeight="1" x14ac:dyDescent="0.2">
      <c r="B119" s="71" t="s">
        <v>100</v>
      </c>
      <c r="C119" s="72"/>
      <c r="D119" s="72"/>
      <c r="E119" s="72">
        <v>-65</v>
      </c>
      <c r="F119" s="73" t="str">
        <f t="shared" si="12"/>
        <v/>
      </c>
      <c r="G119" s="74">
        <f t="shared" si="13"/>
        <v>-65</v>
      </c>
      <c r="H119" s="94"/>
      <c r="I119" s="103">
        <v>-36.389600000000002</v>
      </c>
      <c r="J119" s="104">
        <v>5.7105791124893397</v>
      </c>
      <c r="K119" s="111" t="str">
        <f t="shared" si="11"/>
        <v>LSL</v>
      </c>
      <c r="L119" s="103">
        <f t="shared" si="8"/>
        <v>1.670023269468855</v>
      </c>
      <c r="M119" s="107">
        <v>1.670023269468855</v>
      </c>
      <c r="N119" s="108" t="str">
        <f t="shared" si="16"/>
        <v>True</v>
      </c>
      <c r="O119" s="109">
        <f>'PZT_H G1T Phase'!Q2</f>
        <v>1.0740020634646521</v>
      </c>
      <c r="P119" s="109">
        <f>'PZT_H G1T Phase'!Q3</f>
        <v>0.82771906906028958</v>
      </c>
      <c r="Q119" s="109">
        <f>'PZT_H G1T Phase'!Q4</f>
        <v>2.0294486910029576E-2</v>
      </c>
      <c r="R119" s="109">
        <f>'PZT_H G1T Phase'!R2</f>
        <v>0.97246973823081084</v>
      </c>
      <c r="S119" s="109">
        <f>'PZT_H G1T Phase'!R3</f>
        <v>1.6680246165910573</v>
      </c>
      <c r="T119" s="110">
        <f>'PZT_H G1T Phase'!R4</f>
        <v>1.1131139752397063</v>
      </c>
      <c r="U119" s="109">
        <f>'PZT_H G1T Phase'!S2</f>
        <v>3.3561316612741985</v>
      </c>
      <c r="V119" s="109">
        <f>'PZT_H G1T Phase'!S3</f>
        <v>0.73830629590269958</v>
      </c>
      <c r="W119" s="109">
        <f>'PZT_H G1T Phase'!S4</f>
        <v>2.2802450520999353</v>
      </c>
      <c r="X119" s="109">
        <f>'PZT_H G1T Phase'!T2</f>
        <v>0.56887040703212888</v>
      </c>
      <c r="Y119" s="109">
        <f>'PZT_H G1T Phase'!T3</f>
        <v>0.69391276125881474</v>
      </c>
      <c r="Z119" s="110">
        <f>'PZT_H G1T Phase'!T4</f>
        <v>0.754023436342103</v>
      </c>
      <c r="AA119" s="76">
        <f>'PZT_H G1T Phase'!U2</f>
        <v>1.2329463592066001</v>
      </c>
      <c r="AB119" s="76">
        <f>'PZT_H G1T Phase'!U3</f>
        <v>0.6497540592910781</v>
      </c>
      <c r="AC119" s="76">
        <f>'PZT_H G1T Phase'!U4</f>
        <v>0.98150173777792504</v>
      </c>
      <c r="AD119" s="76">
        <f>'PZT_H G1T Phase'!V2</f>
        <v>1.4397461841876618</v>
      </c>
      <c r="AE119" s="76">
        <f>'PZT_H G1T Phase'!V3</f>
        <v>0.63450685787132666</v>
      </c>
      <c r="AF119" s="77">
        <f>'PZT_H G1T Phase'!V4</f>
        <v>0.19139170504535735</v>
      </c>
      <c r="AG119" s="52"/>
      <c r="AH119" s="81">
        <v>3</v>
      </c>
      <c r="AI119" s="82">
        <v>3</v>
      </c>
      <c r="AJ119" s="83">
        <v>3</v>
      </c>
      <c r="AK119" s="81">
        <v>3</v>
      </c>
      <c r="AL119" s="82">
        <v>3</v>
      </c>
      <c r="AM119" s="83">
        <v>3</v>
      </c>
      <c r="AN119" s="81">
        <f t="shared" si="15"/>
        <v>3</v>
      </c>
      <c r="AO119" s="82">
        <f t="shared" si="15"/>
        <v>3</v>
      </c>
      <c r="AP119" s="83">
        <f t="shared" si="15"/>
        <v>3</v>
      </c>
      <c r="AQ119" s="81">
        <f t="shared" si="14"/>
        <v>3</v>
      </c>
      <c r="AR119" s="82">
        <f t="shared" si="14"/>
        <v>3</v>
      </c>
      <c r="AS119" s="83">
        <f t="shared" si="14"/>
        <v>3</v>
      </c>
    </row>
    <row r="120" spans="2:45" s="75" customFormat="1" ht="12.75" customHeight="1" x14ac:dyDescent="0.2">
      <c r="B120" s="71" t="s">
        <v>98</v>
      </c>
      <c r="C120" s="72">
        <v>14600</v>
      </c>
      <c r="D120" s="72">
        <v>6400</v>
      </c>
      <c r="E120" s="72">
        <v>-1580</v>
      </c>
      <c r="F120" s="73">
        <f t="shared" si="12"/>
        <v>21000</v>
      </c>
      <c r="G120" s="74">
        <f t="shared" si="13"/>
        <v>13020</v>
      </c>
      <c r="H120" s="94"/>
      <c r="I120" s="103">
        <v>14402.4</v>
      </c>
      <c r="J120" s="104">
        <v>159.03710258930147</v>
      </c>
      <c r="K120" s="111" t="str">
        <f t="shared" si="11"/>
        <v>CSL</v>
      </c>
      <c r="L120" s="103">
        <f t="shared" si="8"/>
        <v>2.8974370917079209</v>
      </c>
      <c r="M120" s="107">
        <v>2.8974370917079209</v>
      </c>
      <c r="N120" s="108" t="str">
        <f t="shared" si="16"/>
        <v>True</v>
      </c>
      <c r="O120" s="109">
        <f>'PZT_H G2T Frequency '!Q2</f>
        <v>1.8405086566932296</v>
      </c>
      <c r="P120" s="109">
        <f>'PZT_H G2T Frequency '!Q3</f>
        <v>8.3729867611371175E-3</v>
      </c>
      <c r="Q120" s="109">
        <f>'PZT_H G2T Frequency '!Q4</f>
        <v>0.53432815481029106</v>
      </c>
      <c r="R120" s="109">
        <f>'PZT_H G2T Frequency '!R2</f>
        <v>0.34730258422565785</v>
      </c>
      <c r="S120" s="109">
        <f>'PZT_H G2T Frequency '!R3</f>
        <v>0.47303445293896901</v>
      </c>
      <c r="T120" s="110">
        <f>'PZT_H G2T Frequency '!R4</f>
        <v>0.46393180114197025</v>
      </c>
      <c r="U120" s="109">
        <f>'PZT_H G2T Frequency '!S2</f>
        <v>0.25938828738278707</v>
      </c>
      <c r="V120" s="109">
        <f>'PZT_H G2T Frequency '!S3</f>
        <v>2.2649581506362848</v>
      </c>
      <c r="W120" s="109">
        <f>'PZT_H G2T Frequency '!S4</f>
        <v>1.7353294613032275</v>
      </c>
      <c r="X120" s="109">
        <f>'PZT_H G2T Frequency '!T2</f>
        <v>1.3375275583214168</v>
      </c>
      <c r="Y120" s="109">
        <f>'PZT_H G2T Frequency '!T3</f>
        <v>1.079944008817822</v>
      </c>
      <c r="Z120" s="110">
        <f>'PZT_H G2T Frequency '!T4</f>
        <v>1.4221065066379439</v>
      </c>
      <c r="AA120" s="76">
        <f>'PZT_H G2T Frequency '!U2</f>
        <v>0.94371705644876891</v>
      </c>
      <c r="AB120" s="76">
        <f>'PZT_H G2T Frequency '!U3</f>
        <v>2.3196073474469534</v>
      </c>
      <c r="AC120" s="76">
        <f>'PZT_H G2T Frequency '!U4</f>
        <v>1.6626762972524578</v>
      </c>
      <c r="AD120" s="76">
        <f>'PZT_H G2T Frequency '!V2</f>
        <v>0.11069329034961267</v>
      </c>
      <c r="AE120" s="76">
        <f>'PZT_H G2T Frequency '!V3</f>
        <v>2.4631801557855617</v>
      </c>
      <c r="AF120" s="77">
        <f>'PZT_H G2T Frequency '!V4</f>
        <v>1.8974176724841456</v>
      </c>
      <c r="AG120" s="52"/>
      <c r="AH120" s="81">
        <v>3</v>
      </c>
      <c r="AI120" s="82">
        <v>3</v>
      </c>
      <c r="AJ120" s="83">
        <v>3</v>
      </c>
      <c r="AK120" s="81">
        <v>3</v>
      </c>
      <c r="AL120" s="82">
        <v>3</v>
      </c>
      <c r="AM120" s="83">
        <v>3</v>
      </c>
      <c r="AN120" s="81">
        <f t="shared" si="15"/>
        <v>3</v>
      </c>
      <c r="AO120" s="82">
        <f t="shared" si="15"/>
        <v>3</v>
      </c>
      <c r="AP120" s="83">
        <f t="shared" si="15"/>
        <v>3</v>
      </c>
      <c r="AQ120" s="81">
        <f t="shared" si="14"/>
        <v>3</v>
      </c>
      <c r="AR120" s="82">
        <f t="shared" si="14"/>
        <v>3</v>
      </c>
      <c r="AS120" s="83">
        <f t="shared" si="14"/>
        <v>3</v>
      </c>
    </row>
    <row r="121" spans="2:45" s="75" customFormat="1" ht="12.75" customHeight="1" x14ac:dyDescent="0.2">
      <c r="B121" s="71" t="s">
        <v>97</v>
      </c>
      <c r="C121" s="72"/>
      <c r="D121" s="72">
        <v>7.9</v>
      </c>
      <c r="E121" s="72"/>
      <c r="F121" s="73">
        <f t="shared" si="12"/>
        <v>7.9</v>
      </c>
      <c r="G121" s="74" t="str">
        <f t="shared" si="13"/>
        <v/>
      </c>
      <c r="H121" s="94"/>
      <c r="I121" s="103">
        <v>3.3769999999999998</v>
      </c>
      <c r="J121" s="104">
        <v>0.30614375708153846</v>
      </c>
      <c r="K121" s="111" t="str">
        <f t="shared" si="11"/>
        <v>USL</v>
      </c>
      <c r="L121" s="103">
        <f t="shared" si="8"/>
        <v>4.9247016533644823</v>
      </c>
      <c r="M121" s="107">
        <v>4.9247016533644823</v>
      </c>
      <c r="N121" s="108" t="str">
        <f t="shared" si="16"/>
        <v>True</v>
      </c>
      <c r="O121" s="109">
        <f>'PZT_H G2T Gain'!Q2</f>
        <v>0.25251875362573079</v>
      </c>
      <c r="P121" s="109">
        <f>'PZT_H G2T Gain'!Q3</f>
        <v>0.44504022930217579</v>
      </c>
      <c r="Q121" s="109">
        <f>'PZT_H G2T Gain'!Q4</f>
        <v>0.22897350363056623</v>
      </c>
      <c r="R121" s="109">
        <f>'PZT_H G2T Gain'!R2</f>
        <v>0.64605330595310928</v>
      </c>
      <c r="S121" s="109">
        <f>'PZT_H G2T Gain'!R3</f>
        <v>0.61043157124772285</v>
      </c>
      <c r="T121" s="110">
        <f>'PZT_H G2T Gain'!R4</f>
        <v>0.84678494540260618</v>
      </c>
      <c r="U121" s="109">
        <f>'PZT_H G2T Gain'!S2</f>
        <v>0.959412543288377</v>
      </c>
      <c r="V121" s="109">
        <f>'PZT_H G2T Gain'!S3</f>
        <v>0.4769743936840784</v>
      </c>
      <c r="W121" s="109">
        <f>'PZT_H G2T Gain'!S4</f>
        <v>0.74038157142431493</v>
      </c>
      <c r="X121" s="109">
        <f>'PZT_H G2T Gain'!T2</f>
        <v>1.7448593380078998</v>
      </c>
      <c r="Y121" s="109">
        <f>'PZT_H G2T Gain'!T3</f>
        <v>2.4212398741431307</v>
      </c>
      <c r="Z121" s="110">
        <f>'PZT_H G2T Gain'!T4</f>
        <v>2.125816642078274</v>
      </c>
      <c r="AA121" s="76">
        <f>'PZT_H G2T Gain'!U2</f>
        <v>1.3108972489599493</v>
      </c>
      <c r="AB121" s="76">
        <f>'PZT_H G2T Gain'!U3</f>
        <v>2.35163036682611</v>
      </c>
      <c r="AC121" s="76">
        <f>'PZT_H G2T Gain'!U4</f>
        <v>1.7288990161075837</v>
      </c>
      <c r="AD121" s="76">
        <f>'PZT_H G2T Gain'!V2</f>
        <v>4.4407181727494201E-2</v>
      </c>
      <c r="AE121" s="76">
        <f>'PZT_H G2T Gain'!V3</f>
        <v>0.14134002953509761</v>
      </c>
      <c r="AF121" s="77">
        <f>'PZT_H G2T Gain'!V4</f>
        <v>4.7685124254902379E-2</v>
      </c>
      <c r="AG121" s="52"/>
      <c r="AH121" s="81">
        <v>3</v>
      </c>
      <c r="AI121" s="82">
        <v>3</v>
      </c>
      <c r="AJ121" s="83">
        <v>3</v>
      </c>
      <c r="AK121" s="81">
        <v>3</v>
      </c>
      <c r="AL121" s="82">
        <v>3</v>
      </c>
      <c r="AM121" s="83">
        <v>3</v>
      </c>
      <c r="AN121" s="81">
        <f t="shared" si="15"/>
        <v>3</v>
      </c>
      <c r="AO121" s="82">
        <f t="shared" si="15"/>
        <v>3</v>
      </c>
      <c r="AP121" s="83">
        <f t="shared" si="15"/>
        <v>3</v>
      </c>
      <c r="AQ121" s="81">
        <f t="shared" si="14"/>
        <v>3</v>
      </c>
      <c r="AR121" s="82">
        <f t="shared" si="14"/>
        <v>3</v>
      </c>
      <c r="AS121" s="83">
        <f t="shared" si="14"/>
        <v>3</v>
      </c>
    </row>
    <row r="122" spans="2:45" s="75" customFormat="1" ht="12.75" customHeight="1" x14ac:dyDescent="0.2">
      <c r="B122" s="71" t="s">
        <v>95</v>
      </c>
      <c r="C122" s="72">
        <v>20000</v>
      </c>
      <c r="D122" s="72">
        <v>540</v>
      </c>
      <c r="E122" s="72">
        <v>-996</v>
      </c>
      <c r="F122" s="73">
        <f t="shared" si="12"/>
        <v>20540</v>
      </c>
      <c r="G122" s="74">
        <f t="shared" si="13"/>
        <v>19004</v>
      </c>
      <c r="H122" s="94"/>
      <c r="I122" s="103">
        <v>20213.599999999999</v>
      </c>
      <c r="J122" s="104">
        <v>69.374346843772159</v>
      </c>
      <c r="K122" s="111" t="str">
        <f t="shared" si="11"/>
        <v>CSL</v>
      </c>
      <c r="L122" s="103">
        <f t="shared" si="8"/>
        <v>1.5683030536491118</v>
      </c>
      <c r="M122" s="107">
        <v>1.5683030536491118</v>
      </c>
      <c r="N122" s="108" t="str">
        <f t="shared" si="16"/>
        <v>True</v>
      </c>
      <c r="O122" s="109">
        <f>'PZT_H BT Frequency'!Q2</f>
        <v>1.9738320016576802</v>
      </c>
      <c r="P122" s="109">
        <f>'PZT_H BT Frequency'!Q3</f>
        <v>1.028395617132011</v>
      </c>
      <c r="Q122" s="109">
        <f>'PZT_H BT Frequency'!Q4</f>
        <v>0.94038686659561066</v>
      </c>
      <c r="R122" s="109">
        <f>'PZT_H BT Frequency'!R2</f>
        <v>2.2126499954204015</v>
      </c>
      <c r="S122" s="109">
        <f>'PZT_H BT Frequency'!R3</f>
        <v>8.8157737614118058E-3</v>
      </c>
      <c r="T122" s="110">
        <f>'PZT_H BT Frequency'!R4</f>
        <v>1.4611010099876043</v>
      </c>
      <c r="U122" s="109">
        <f>'PZT_H BT Frequency'!S2</f>
        <v>1.4427932494281956</v>
      </c>
      <c r="V122" s="109">
        <f>'PZT_H BT Frequency'!S3</f>
        <v>0.70974727533124404</v>
      </c>
      <c r="W122" s="109">
        <f>'PZT_H BT Frequency'!S4</f>
        <v>1.2529294961267408</v>
      </c>
      <c r="X122" s="109">
        <f>'PZT_H BT Frequency'!T2</f>
        <v>0.24919793401118101</v>
      </c>
      <c r="Y122" s="109">
        <f>'PZT_H BT Frequency'!T3</f>
        <v>2.0948536463324627</v>
      </c>
      <c r="Z122" s="110">
        <f>'PZT_H BT Frequency'!T4</f>
        <v>1.0777374679776679</v>
      </c>
      <c r="AA122" s="76">
        <f>'PZT_H BT Frequency'!U2</f>
        <v>1.4097043698846949</v>
      </c>
      <c r="AB122" s="76">
        <f>'PZT_H BT Frequency'!U3</f>
        <v>2.5351397016402868</v>
      </c>
      <c r="AC122" s="76">
        <f>'PZT_H BT Frequency'!U4</f>
        <v>0.39677034255121624</v>
      </c>
      <c r="AD122" s="76">
        <f>'PZT_H BT Frequency'!V2</f>
        <v>1.2595051576815259</v>
      </c>
      <c r="AE122" s="76">
        <f>'PZT_H BT Frequency'!V3</f>
        <v>0.83629016324641503</v>
      </c>
      <c r="AF122" s="77">
        <f>'PZT_H BT Frequency'!V4</f>
        <v>0.28964884701875188</v>
      </c>
      <c r="AG122" s="52"/>
      <c r="AH122" s="81">
        <v>3</v>
      </c>
      <c r="AI122" s="82">
        <v>3</v>
      </c>
      <c r="AJ122" s="83">
        <v>3</v>
      </c>
      <c r="AK122" s="81">
        <v>3</v>
      </c>
      <c r="AL122" s="82">
        <v>3</v>
      </c>
      <c r="AM122" s="83">
        <v>3</v>
      </c>
      <c r="AN122" s="81">
        <f t="shared" si="15"/>
        <v>3</v>
      </c>
      <c r="AO122" s="82">
        <f t="shared" si="15"/>
        <v>3</v>
      </c>
      <c r="AP122" s="83">
        <f t="shared" si="15"/>
        <v>3</v>
      </c>
      <c r="AQ122" s="81">
        <f t="shared" si="14"/>
        <v>3</v>
      </c>
      <c r="AR122" s="82">
        <f t="shared" si="14"/>
        <v>3</v>
      </c>
      <c r="AS122" s="83">
        <f t="shared" si="14"/>
        <v>3</v>
      </c>
    </row>
    <row r="123" spans="2:45" s="75" customFormat="1" ht="12.75" customHeight="1" x14ac:dyDescent="0.2">
      <c r="B123" s="71" t="s">
        <v>94</v>
      </c>
      <c r="C123" s="72"/>
      <c r="D123" s="72">
        <v>17.93</v>
      </c>
      <c r="E123" s="72"/>
      <c r="F123" s="73">
        <f t="shared" si="12"/>
        <v>17.93</v>
      </c>
      <c r="G123" s="74" t="str">
        <f t="shared" si="13"/>
        <v/>
      </c>
      <c r="H123" s="94"/>
      <c r="I123" s="103">
        <v>9.9641999999999999</v>
      </c>
      <c r="J123" s="104">
        <v>0.42526897370958028</v>
      </c>
      <c r="K123" s="111" t="str">
        <f t="shared" si="11"/>
        <v>USL</v>
      </c>
      <c r="L123" s="103">
        <f t="shared" si="8"/>
        <v>6.2437347439316611</v>
      </c>
      <c r="M123" s="107">
        <v>6.2437347439316611</v>
      </c>
      <c r="N123" s="108" t="str">
        <f t="shared" si="16"/>
        <v>True</v>
      </c>
      <c r="O123" s="109">
        <f>'PZT_H BT Gain'!Q2</f>
        <v>4.0408357631543375</v>
      </c>
      <c r="P123" s="109">
        <f>'PZT_H BT Gain'!Q3</f>
        <v>5.5927557638322852E-3</v>
      </c>
      <c r="Q123" s="109">
        <f>'PZT_H BT Gain'!Q4</f>
        <v>0.42487423283975467</v>
      </c>
      <c r="R123" s="109">
        <f>'PZT_H BT Gain'!R2</f>
        <v>2.4472150987056733</v>
      </c>
      <c r="S123" s="109">
        <f>'PZT_H BT Gain'!R3</f>
        <v>1.6029332209759857</v>
      </c>
      <c r="T123" s="110">
        <f>'PZT_H BT Gain'!R4</f>
        <v>1.2008531965875022</v>
      </c>
      <c r="U123" s="109">
        <f>'PZT_H BT Gain'!S2</f>
        <v>0.86579246620223227</v>
      </c>
      <c r="V123" s="109">
        <f>'PZT_H BT Gain'!S3</f>
        <v>1.7142522288106392</v>
      </c>
      <c r="W123" s="109">
        <f>'PZT_H BT Gain'!S4</f>
        <v>1.3010479177474359</v>
      </c>
      <c r="X123" s="109">
        <f>'PZT_H BT Gain'!T2</f>
        <v>0.10582421102660063</v>
      </c>
      <c r="Y123" s="109">
        <f>'PZT_H BT Gain'!T3</f>
        <v>6.0547888355375798</v>
      </c>
      <c r="Z123" s="110">
        <f>'PZT_H BT Gain'!T4</f>
        <v>3.1337611453180783</v>
      </c>
      <c r="AA123" s="76">
        <f>'PZT_H BT Gain'!U2</f>
        <v>0.15567365440513037</v>
      </c>
      <c r="AB123" s="76">
        <f>'PZT_H BT Gain'!U3</f>
        <v>3.2610802049493719</v>
      </c>
      <c r="AC123" s="76">
        <f>'PZT_H BT Gain'!U4</f>
        <v>2.170541988634298</v>
      </c>
      <c r="AD123" s="76">
        <f>'PZT_H BT Gain'!V2</f>
        <v>1.1987366252960232</v>
      </c>
      <c r="AE123" s="76">
        <f>'PZT_H BT Gain'!V3</f>
        <v>0.55458367009335896</v>
      </c>
      <c r="AF123" s="77">
        <f>'PZT_H BT Gain'!V4</f>
        <v>0.13746595387707869</v>
      </c>
      <c r="AG123" s="52"/>
      <c r="AH123" s="81">
        <v>3</v>
      </c>
      <c r="AI123" s="82">
        <v>3</v>
      </c>
      <c r="AJ123" s="83">
        <v>3</v>
      </c>
      <c r="AK123" s="81">
        <v>3</v>
      </c>
      <c r="AL123" s="82">
        <v>3</v>
      </c>
      <c r="AM123" s="83">
        <v>3</v>
      </c>
      <c r="AN123" s="81">
        <f t="shared" si="15"/>
        <v>3</v>
      </c>
      <c r="AO123" s="82">
        <f t="shared" si="15"/>
        <v>3</v>
      </c>
      <c r="AP123" s="83">
        <f t="shared" si="15"/>
        <v>3</v>
      </c>
      <c r="AQ123" s="81">
        <f t="shared" si="14"/>
        <v>3</v>
      </c>
      <c r="AR123" s="82">
        <f t="shared" si="14"/>
        <v>3</v>
      </c>
      <c r="AS123" s="83">
        <f t="shared" si="14"/>
        <v>3</v>
      </c>
    </row>
    <row r="124" spans="2:45" s="75" customFormat="1" ht="12.75" customHeight="1" x14ac:dyDescent="0.2">
      <c r="B124" s="71" t="s">
        <v>92</v>
      </c>
      <c r="C124" s="72">
        <v>25134</v>
      </c>
      <c r="D124" s="72">
        <v>1546</v>
      </c>
      <c r="E124" s="72">
        <v>-946</v>
      </c>
      <c r="F124" s="73">
        <f t="shared" si="12"/>
        <v>26680</v>
      </c>
      <c r="G124" s="74">
        <f t="shared" si="13"/>
        <v>24188</v>
      </c>
      <c r="H124" s="94"/>
      <c r="I124" s="103">
        <v>25493.599999999999</v>
      </c>
      <c r="J124" s="104">
        <v>136.51666564928988</v>
      </c>
      <c r="K124" s="111" t="str">
        <f t="shared" si="11"/>
        <v>CSL</v>
      </c>
      <c r="L124" s="103">
        <f t="shared" si="8"/>
        <v>2.8968380145074559</v>
      </c>
      <c r="M124" s="107">
        <v>2.8968380145074559</v>
      </c>
      <c r="N124" s="108" t="str">
        <f t="shared" si="16"/>
        <v>True</v>
      </c>
      <c r="O124" s="109">
        <f>'PZT_H 1st Sway Frequency'!Q2</f>
        <v>2.4490255336811937</v>
      </c>
      <c r="P124" s="109">
        <f>'PZT_H 1st Sway Frequency'!Q3</f>
        <v>0.50840824210007762</v>
      </c>
      <c r="Q124" s="109">
        <f>'PZT_H 1st Sway Frequency'!Q4</f>
        <v>0.83309257507365275</v>
      </c>
      <c r="R124" s="109">
        <f>'PZT_H 1st Sway Frequency'!R2</f>
        <v>1.1210836045403767</v>
      </c>
      <c r="S124" s="109">
        <f>'PZT_H 1st Sway Frequency'!R3</f>
        <v>0.24968190865260867</v>
      </c>
      <c r="T124" s="110">
        <f>'PZT_H 1st Sway Frequency'!R4</f>
        <v>1.0080022231402648</v>
      </c>
      <c r="U124" s="109">
        <f>'PZT_H 1st Sway Frequency'!S2</f>
        <v>1.2736092471238036</v>
      </c>
      <c r="V124" s="109">
        <f>'PZT_H 1st Sway Frequency'!S3</f>
        <v>1.2672539614412333</v>
      </c>
      <c r="W124" s="109">
        <f>'PZT_H 1st Sway Frequency'!S4</f>
        <v>0.64420205011183496</v>
      </c>
      <c r="X124" s="109">
        <f>'PZT_H 1st Sway Frequency'!T2</f>
        <v>0.9598554851040908</v>
      </c>
      <c r="Y124" s="109">
        <f>'PZT_H 1st Sway Frequency'!T3</f>
        <v>1.5433977021679044</v>
      </c>
      <c r="Z124" s="110">
        <f>'PZT_H 1st Sway Frequency'!T4</f>
        <v>0.75737174133890073</v>
      </c>
      <c r="AA124" s="76">
        <f>'PZT_H 1st Sway Frequency'!U2</f>
        <v>2.7463356003284458</v>
      </c>
      <c r="AB124" s="76">
        <f>'PZT_H 1st Sway Frequency'!U3</f>
        <v>1.9745003549815674</v>
      </c>
      <c r="AC124" s="76">
        <f>'PZT_H 1st Sway Frequency'!U4</f>
        <v>0.36633551165035599</v>
      </c>
      <c r="AD124" s="76">
        <f>'PZT_H 1st Sway Frequency'!V2</f>
        <v>0.94843435405592524</v>
      </c>
      <c r="AE124" s="76">
        <f>'PZT_H 1st Sway Frequency'!V3</f>
        <v>0.75782737567344149</v>
      </c>
      <c r="AF124" s="77">
        <f>'PZT_H 1st Sway Frequency'!V4</f>
        <v>1.0245505473576202</v>
      </c>
      <c r="AG124" s="52"/>
      <c r="AH124" s="81">
        <v>3</v>
      </c>
      <c r="AI124" s="82">
        <v>3</v>
      </c>
      <c r="AJ124" s="83">
        <v>3</v>
      </c>
      <c r="AK124" s="81">
        <v>3</v>
      </c>
      <c r="AL124" s="82">
        <v>3</v>
      </c>
      <c r="AM124" s="83">
        <v>3</v>
      </c>
      <c r="AN124" s="81">
        <f t="shared" si="15"/>
        <v>3</v>
      </c>
      <c r="AO124" s="82">
        <f t="shared" si="15"/>
        <v>3</v>
      </c>
      <c r="AP124" s="83">
        <f t="shared" si="15"/>
        <v>3</v>
      </c>
      <c r="AQ124" s="81">
        <f t="shared" si="14"/>
        <v>3</v>
      </c>
      <c r="AR124" s="82">
        <f t="shared" si="14"/>
        <v>3</v>
      </c>
      <c r="AS124" s="83">
        <f t="shared" si="14"/>
        <v>3</v>
      </c>
    </row>
    <row r="125" spans="2:45" s="75" customFormat="1" ht="12.75" customHeight="1" x14ac:dyDescent="0.2">
      <c r="B125" s="71" t="s">
        <v>91</v>
      </c>
      <c r="C125" s="72"/>
      <c r="D125" s="72">
        <v>24.7</v>
      </c>
      <c r="E125" s="72">
        <v>11.7</v>
      </c>
      <c r="F125" s="73">
        <f t="shared" si="12"/>
        <v>24.7</v>
      </c>
      <c r="G125" s="74">
        <f t="shared" si="13"/>
        <v>11.7</v>
      </c>
      <c r="H125" s="94"/>
      <c r="I125" s="103">
        <v>18.516200000000001</v>
      </c>
      <c r="J125" s="104">
        <v>1.3120459976692891</v>
      </c>
      <c r="K125" s="111" t="str">
        <f t="shared" si="11"/>
        <v>CSL</v>
      </c>
      <c r="L125" s="103">
        <f t="shared" si="8"/>
        <v>1.5710323192390268</v>
      </c>
      <c r="M125" s="107">
        <v>1.5710323192390268</v>
      </c>
      <c r="N125" s="108" t="str">
        <f t="shared" si="16"/>
        <v>True</v>
      </c>
      <c r="O125" s="109">
        <f>'PZT_H 1st Sway Gain'!Q2</f>
        <v>0.95541076413869097</v>
      </c>
      <c r="P125" s="109">
        <f>'PZT_H 1st Sway Gain'!Q3</f>
        <v>1.5193180503313506</v>
      </c>
      <c r="Q125" s="109">
        <f>'PZT_H 1st Sway Gain'!Q4</f>
        <v>1.0643813993463425</v>
      </c>
      <c r="R125" s="109">
        <f>'PZT_H 1st Sway Gain'!R2</f>
        <v>0.43865998747266394</v>
      </c>
      <c r="S125" s="109">
        <f>'PZT_H 1st Sway Gain'!R3</f>
        <v>2.6477533750835862</v>
      </c>
      <c r="T125" s="110">
        <f>'PZT_H 1st Sway Gain'!R4</f>
        <v>2.1441045162833383</v>
      </c>
      <c r="U125" s="109">
        <f>'PZT_H 1st Sway Gain'!S2</f>
        <v>0.57621160431410234</v>
      </c>
      <c r="V125" s="109">
        <f>'PZT_H 1st Sway Gain'!S3</f>
        <v>0.80763844150558439</v>
      </c>
      <c r="W125" s="109">
        <f>'PZT_H 1st Sway Gain'!S4</f>
        <v>0.58967066484561526</v>
      </c>
      <c r="X125" s="109">
        <f>'PZT_H 1st Sway Gain'!T2</f>
        <v>8.5042581005321013E-2</v>
      </c>
      <c r="Y125" s="109">
        <f>'PZT_H 1st Sway Gain'!T3</f>
        <v>7.5611141592522677E-2</v>
      </c>
      <c r="Z125" s="110">
        <f>'PZT_H 1st Sway Gain'!T4</f>
        <v>6.8827607333428839E-2</v>
      </c>
      <c r="AA125" s="76">
        <f>'PZT_H 1st Sway Gain'!U2</f>
        <v>2.1817712140331236</v>
      </c>
      <c r="AB125" s="76">
        <f>'PZT_H 1st Sway Gain'!U3</f>
        <v>0.44121866273105498</v>
      </c>
      <c r="AC125" s="76">
        <f>'PZT_H 1st Sway Gain'!U4</f>
        <v>0.44956290648921809</v>
      </c>
      <c r="AD125" s="76">
        <f>'PZT_H 1st Sway Gain'!V2</f>
        <v>0.56864459446749205</v>
      </c>
      <c r="AE125" s="76">
        <f>'PZT_H 1st Sway Gain'!V3</f>
        <v>1.7725172981703385</v>
      </c>
      <c r="AF125" s="77">
        <f>'PZT_H 1st Sway Gain'!V4</f>
        <v>1.1047884355943072</v>
      </c>
      <c r="AG125" s="52"/>
      <c r="AH125" s="81">
        <v>3</v>
      </c>
      <c r="AI125" s="82">
        <v>3</v>
      </c>
      <c r="AJ125" s="83">
        <v>3</v>
      </c>
      <c r="AK125" s="81">
        <v>3</v>
      </c>
      <c r="AL125" s="82">
        <v>3</v>
      </c>
      <c r="AM125" s="83">
        <v>3</v>
      </c>
      <c r="AN125" s="81">
        <f t="shared" si="15"/>
        <v>3</v>
      </c>
      <c r="AO125" s="82">
        <f t="shared" si="15"/>
        <v>3</v>
      </c>
      <c r="AP125" s="83">
        <f t="shared" si="15"/>
        <v>3</v>
      </c>
      <c r="AQ125" s="81">
        <f t="shared" si="14"/>
        <v>3</v>
      </c>
      <c r="AR125" s="82">
        <f t="shared" si="14"/>
        <v>3</v>
      </c>
      <c r="AS125" s="83">
        <f t="shared" si="14"/>
        <v>3</v>
      </c>
    </row>
    <row r="126" spans="2:45" s="75" customFormat="1" ht="12.75" customHeight="1" x14ac:dyDescent="0.2">
      <c r="B126" s="71" t="s">
        <v>89</v>
      </c>
      <c r="C126" s="72">
        <v>34265</v>
      </c>
      <c r="D126" s="72">
        <v>3107</v>
      </c>
      <c r="E126" s="72">
        <v>-1725</v>
      </c>
      <c r="F126" s="73">
        <f t="shared" si="12"/>
        <v>37372</v>
      </c>
      <c r="G126" s="74">
        <f t="shared" si="13"/>
        <v>32540</v>
      </c>
      <c r="H126" s="94"/>
      <c r="I126" s="103">
        <v>34568.800000000003</v>
      </c>
      <c r="J126" s="104">
        <v>194.12161136771971</v>
      </c>
      <c r="K126" s="111" t="str">
        <f t="shared" si="11"/>
        <v>CSL</v>
      </c>
      <c r="L126" s="103">
        <f t="shared" si="8"/>
        <v>3.4837268344410792</v>
      </c>
      <c r="M126" s="107">
        <v>3.4837268344410792</v>
      </c>
      <c r="N126" s="108" t="str">
        <f t="shared" si="16"/>
        <v>True</v>
      </c>
      <c r="O126" s="109">
        <f>'PZT_H G4T Frequency'!Q2</f>
        <v>1.5113017007697036</v>
      </c>
      <c r="P126" s="109">
        <f>'PZT_H G4T Frequency'!Q3</f>
        <v>0.55713507274744456</v>
      </c>
      <c r="Q126" s="109">
        <f>'PZT_H G4T Frequency'!Q4</f>
        <v>1.0546740209303493</v>
      </c>
      <c r="R126" s="109">
        <f>'PZT_H G4T Frequency'!R2</f>
        <v>0.46147855389670567</v>
      </c>
      <c r="S126" s="109">
        <f>'PZT_H G4T Frequency'!R3</f>
        <v>0.84771158316794459</v>
      </c>
      <c r="T126" s="110">
        <f>'PZT_H G4T Frequency'!R4</f>
        <v>0.73236482108662271</v>
      </c>
      <c r="U126" s="109">
        <f>'PZT_H G4T Frequency'!S2</f>
        <v>0.74487300472604245</v>
      </c>
      <c r="V126" s="109">
        <f>'PZT_H G4T Frequency'!S3</f>
        <v>0.93056467982029289</v>
      </c>
      <c r="W126" s="109">
        <f>'PZT_H G4T Frequency'!S4</f>
        <v>1.1912705744180168</v>
      </c>
      <c r="X126" s="109">
        <f>'PZT_H G4T Frequency'!T2</f>
        <v>2.3092648508999556</v>
      </c>
      <c r="Y126" s="109">
        <f>'PZT_H G4T Frequency'!T3</f>
        <v>0.22530416914823923</v>
      </c>
      <c r="Z126" s="110">
        <f>'PZT_H G4T Frequency'!T4</f>
        <v>1.2720336288786083</v>
      </c>
      <c r="AA126" s="76">
        <f>'PZT_H G4T Frequency'!U2</f>
        <v>0.35172741698422388</v>
      </c>
      <c r="AB126" s="76">
        <f>'PZT_H G4T Frequency'!U3</f>
        <v>0.96839584055139583</v>
      </c>
      <c r="AC126" s="76">
        <f>'PZT_H G4T Frequency'!U4</f>
        <v>0.90429849445923161</v>
      </c>
      <c r="AD126" s="76">
        <f>'PZT_H G4T Frequency'!V2</f>
        <v>0.15116350220053335</v>
      </c>
      <c r="AE126" s="76">
        <f>'PZT_H G4T Frequency'!V3</f>
        <v>1.0928599354606547</v>
      </c>
      <c r="AF126" s="77">
        <f>'PZT_H G4T Frequency'!V4</f>
        <v>1.2181042428526729</v>
      </c>
      <c r="AG126" s="52"/>
      <c r="AH126" s="81">
        <v>3</v>
      </c>
      <c r="AI126" s="82">
        <v>3</v>
      </c>
      <c r="AJ126" s="83">
        <v>3</v>
      </c>
      <c r="AK126" s="81">
        <v>3</v>
      </c>
      <c r="AL126" s="82">
        <v>3</v>
      </c>
      <c r="AM126" s="83">
        <v>3</v>
      </c>
      <c r="AN126" s="81">
        <f t="shared" si="15"/>
        <v>3</v>
      </c>
      <c r="AO126" s="82">
        <f t="shared" si="15"/>
        <v>3</v>
      </c>
      <c r="AP126" s="83">
        <f t="shared" si="15"/>
        <v>3</v>
      </c>
      <c r="AQ126" s="81">
        <f t="shared" si="14"/>
        <v>3</v>
      </c>
      <c r="AR126" s="82">
        <f t="shared" si="14"/>
        <v>3</v>
      </c>
      <c r="AS126" s="83">
        <f t="shared" si="14"/>
        <v>3</v>
      </c>
    </row>
    <row r="127" spans="2:45" s="75" customFormat="1" ht="12.75" hidden="1" customHeight="1" x14ac:dyDescent="0.2">
      <c r="B127" s="86" t="s">
        <v>226</v>
      </c>
      <c r="C127" s="87"/>
      <c r="D127" s="87">
        <v>83.5</v>
      </c>
      <c r="E127" s="87"/>
      <c r="F127" s="88">
        <f t="shared" si="12"/>
        <v>83.5</v>
      </c>
      <c r="G127" s="89" t="str">
        <f t="shared" si="13"/>
        <v/>
      </c>
      <c r="H127" s="102"/>
      <c r="I127" s="112">
        <v>7.8148</v>
      </c>
      <c r="J127" s="113">
        <v>0.3990879602293208</v>
      </c>
      <c r="K127" s="114" t="str">
        <f t="shared" si="11"/>
        <v>USL</v>
      </c>
      <c r="L127" s="112">
        <f t="shared" si="8"/>
        <v>63.215136797169855</v>
      </c>
      <c r="M127" s="115"/>
      <c r="N127" s="108"/>
      <c r="O127" s="109"/>
      <c r="P127" s="109"/>
      <c r="Q127" s="109"/>
      <c r="R127" s="109"/>
      <c r="S127" s="109"/>
      <c r="T127" s="110"/>
      <c r="U127" s="109"/>
      <c r="V127" s="109"/>
      <c r="W127" s="109"/>
      <c r="X127" s="109"/>
      <c r="Y127" s="109"/>
      <c r="Z127" s="110"/>
      <c r="AA127" s="76"/>
      <c r="AB127" s="76"/>
      <c r="AC127" s="76"/>
      <c r="AD127" s="76"/>
      <c r="AE127" s="76"/>
      <c r="AF127" s="77"/>
      <c r="AG127" s="52"/>
      <c r="AH127" s="81">
        <v>3</v>
      </c>
      <c r="AI127" s="82">
        <v>3</v>
      </c>
      <c r="AJ127" s="83">
        <v>3</v>
      </c>
      <c r="AK127" s="81">
        <v>3</v>
      </c>
      <c r="AL127" s="82">
        <v>3</v>
      </c>
      <c r="AM127" s="83">
        <v>3</v>
      </c>
      <c r="AN127" s="81">
        <f t="shared" si="15"/>
        <v>3</v>
      </c>
      <c r="AO127" s="82">
        <f t="shared" si="15"/>
        <v>3</v>
      </c>
      <c r="AP127" s="83">
        <f t="shared" si="15"/>
        <v>3</v>
      </c>
      <c r="AQ127" s="81">
        <f t="shared" si="14"/>
        <v>3</v>
      </c>
      <c r="AR127" s="82">
        <f t="shared" si="14"/>
        <v>3</v>
      </c>
      <c r="AS127" s="83">
        <f t="shared" si="14"/>
        <v>3</v>
      </c>
    </row>
    <row r="128" spans="2:45" s="75" customFormat="1" ht="12.75" customHeight="1" x14ac:dyDescent="0.2">
      <c r="B128" s="71" t="s">
        <v>88</v>
      </c>
      <c r="C128" s="72"/>
      <c r="D128" s="72">
        <v>16.7</v>
      </c>
      <c r="E128" s="72"/>
      <c r="F128" s="73">
        <f t="shared" si="12"/>
        <v>16.7</v>
      </c>
      <c r="G128" s="74" t="str">
        <f t="shared" si="13"/>
        <v/>
      </c>
      <c r="H128" s="94"/>
      <c r="I128" s="103">
        <v>6.2628000000000004</v>
      </c>
      <c r="J128" s="104">
        <v>0.96663343621043474</v>
      </c>
      <c r="K128" s="111" t="str">
        <f t="shared" si="11"/>
        <v>USL</v>
      </c>
      <c r="L128" s="103">
        <f t="shared" si="8"/>
        <v>3.5991582086234377</v>
      </c>
      <c r="M128" s="107">
        <v>3.5991582086234377</v>
      </c>
      <c r="N128" s="108" t="str">
        <f t="shared" si="16"/>
        <v>True</v>
      </c>
      <c r="O128" s="109">
        <f>'PZT_H G4T Delta Gain'!Q2</f>
        <v>0.48791103683949816</v>
      </c>
      <c r="P128" s="109">
        <f>'PZT_H G4T Delta Gain'!Q3</f>
        <v>0.73660005961063868</v>
      </c>
      <c r="Q128" s="109">
        <f>'PZT_H G4T Delta Gain'!Q4</f>
        <v>0.26480047676842144</v>
      </c>
      <c r="R128" s="109">
        <f>'PZT_H G4T Delta Gain'!R2</f>
        <v>1.7930335980491594</v>
      </c>
      <c r="S128" s="109">
        <f>'PZT_H G4T Delta Gain'!R3</f>
        <v>1.0688511239505307</v>
      </c>
      <c r="T128" s="110">
        <f>'PZT_H G4T Delta Gain'!R4</f>
        <v>0.39163618086046326</v>
      </c>
      <c r="U128" s="109">
        <f>'PZT_H G4T Delta Gain'!S2</f>
        <v>0.75374754272043021</v>
      </c>
      <c r="V128" s="109">
        <f>'PZT_H G4T Delta Gain'!S3</f>
        <v>1.1050013573551714</v>
      </c>
      <c r="W128" s="109">
        <f>'PZT_H G4T Delta Gain'!S4</f>
        <v>1.0027522999875738</v>
      </c>
      <c r="X128" s="109">
        <f>'PZT_H G4T Delta Gain'!T2</f>
        <v>0.45375360272558884</v>
      </c>
      <c r="Y128" s="109">
        <f>'PZT_H G4T Delta Gain'!T3</f>
        <v>1.5654939921607656</v>
      </c>
      <c r="Z128" s="110">
        <f>'PZT_H G4T Delta Gain'!T4</f>
        <v>1.2413001971065385</v>
      </c>
      <c r="AA128" s="76">
        <f>'PZT_H G4T Delta Gain'!U2</f>
        <v>0.18059807453457072</v>
      </c>
      <c r="AB128" s="76">
        <f>'PZT_H G4T Delta Gain'!U3</f>
        <v>0.54946148401669526</v>
      </c>
      <c r="AC128" s="76">
        <f>'PZT_H G4T Delta Gain'!U4</f>
        <v>0.66429168160555374</v>
      </c>
      <c r="AD128" s="76">
        <f>'PZT_H G4T Delta Gain'!V2</f>
        <v>0.44010853502079628</v>
      </c>
      <c r="AE128" s="76">
        <f>'PZT_H G4T Delta Gain'!V3</f>
        <v>0.73274767545830999</v>
      </c>
      <c r="AF128" s="77">
        <f>'PZT_H G4T Delta Gain'!V4</f>
        <v>0.60863371550663581</v>
      </c>
      <c r="AG128" s="52"/>
      <c r="AH128" s="81">
        <v>3</v>
      </c>
      <c r="AI128" s="82">
        <v>3</v>
      </c>
      <c r="AJ128" s="83">
        <v>3</v>
      </c>
      <c r="AK128" s="81">
        <v>3</v>
      </c>
      <c r="AL128" s="82">
        <v>3</v>
      </c>
      <c r="AM128" s="83">
        <v>3</v>
      </c>
      <c r="AN128" s="81">
        <f t="shared" si="15"/>
        <v>3</v>
      </c>
      <c r="AO128" s="82">
        <f t="shared" si="15"/>
        <v>3</v>
      </c>
      <c r="AP128" s="83">
        <f t="shared" si="15"/>
        <v>3</v>
      </c>
      <c r="AQ128" s="81">
        <f t="shared" si="14"/>
        <v>3</v>
      </c>
      <c r="AR128" s="82">
        <f t="shared" si="14"/>
        <v>3</v>
      </c>
      <c r="AS128" s="83">
        <f t="shared" si="14"/>
        <v>3</v>
      </c>
    </row>
    <row r="129" spans="2:45" s="75" customFormat="1" ht="12.75" customHeight="1" x14ac:dyDescent="0.2">
      <c r="B129" s="71" t="s">
        <v>86</v>
      </c>
      <c r="C129" s="72">
        <v>41129</v>
      </c>
      <c r="D129" s="72">
        <v>3283</v>
      </c>
      <c r="E129" s="72">
        <v>-2559</v>
      </c>
      <c r="F129" s="73">
        <f t="shared" si="12"/>
        <v>44412</v>
      </c>
      <c r="G129" s="74">
        <f t="shared" si="13"/>
        <v>38570</v>
      </c>
      <c r="H129" s="94"/>
      <c r="I129" s="103">
        <v>39848.800000000003</v>
      </c>
      <c r="J129" s="104">
        <v>591.61068279739504</v>
      </c>
      <c r="K129" s="111" t="str">
        <f t="shared" si="11"/>
        <v>CSL</v>
      </c>
      <c r="L129" s="103">
        <f t="shared" si="8"/>
        <v>0.72051888017148658</v>
      </c>
      <c r="M129" s="107">
        <v>0.72051888017148658</v>
      </c>
      <c r="N129" s="108" t="str">
        <f t="shared" si="16"/>
        <v>True</v>
      </c>
      <c r="O129" s="109">
        <f>'PZT_H FX Yaw Frequency'!Q2</f>
        <v>0.44200385541258019</v>
      </c>
      <c r="P129" s="109">
        <f>'PZT_H FX Yaw Frequency'!Q3</f>
        <v>2.2141401777919585</v>
      </c>
      <c r="Q129" s="109">
        <f>'PZT_H FX Yaw Frequency'!Q4</f>
        <v>1.8769936473366808</v>
      </c>
      <c r="R129" s="109">
        <f>'PZT_H FX Yaw Frequency'!R2</f>
        <v>1.2865354303807659</v>
      </c>
      <c r="S129" s="109">
        <f>'PZT_H FX Yaw Frequency'!R3</f>
        <v>0.20808711915384601</v>
      </c>
      <c r="T129" s="110">
        <f>'PZT_H FX Yaw Frequency'!R4</f>
        <v>1.5364825076792656</v>
      </c>
      <c r="U129" s="109">
        <f>'PZT_H FX Yaw Frequency'!S2</f>
        <v>0.34602175423046699</v>
      </c>
      <c r="V129" s="109">
        <f>'PZT_H FX Yaw Frequency'!S3</f>
        <v>1.2037544585836166</v>
      </c>
      <c r="W129" s="109">
        <f>'PZT_H FX Yaw Frequency'!S4</f>
        <v>0.36662454445952836</v>
      </c>
      <c r="X129" s="109">
        <f>'PZT_H FX Yaw Frequency'!T2</f>
        <v>1.0839598966470791</v>
      </c>
      <c r="Y129" s="109">
        <f>'PZT_H FX Yaw Frequency'!T3</f>
        <v>0.52913550630924677</v>
      </c>
      <c r="Z129" s="110">
        <f>'PZT_H FX Yaw Frequency'!T4</f>
        <v>2.8183162909530698E-2</v>
      </c>
      <c r="AA129" s="76">
        <f>'PZT_H FX Yaw Frequency'!U2</f>
        <v>0.18167269498186916</v>
      </c>
      <c r="AB129" s="76">
        <f>'PZT_H FX Yaw Frequency'!U3</f>
        <v>3.5594927067051834</v>
      </c>
      <c r="AC129" s="76">
        <f>'PZT_H FX Yaw Frequency'!U4</f>
        <v>3.0269307282196096</v>
      </c>
      <c r="AD129" s="76">
        <f>'PZT_H FX Yaw Frequency'!V2</f>
        <v>1.3302317853869901</v>
      </c>
      <c r="AE129" s="76">
        <f>'PZT_H FX Yaw Frequency'!V3</f>
        <v>0.89751284260531095</v>
      </c>
      <c r="AF129" s="77">
        <f>'PZT_H FX Yaw Frequency'!V4</f>
        <v>0.15069005642606914</v>
      </c>
      <c r="AG129" s="52"/>
      <c r="AH129" s="81">
        <v>3</v>
      </c>
      <c r="AI129" s="82">
        <v>3</v>
      </c>
      <c r="AJ129" s="83">
        <v>3</v>
      </c>
      <c r="AK129" s="81">
        <v>3</v>
      </c>
      <c r="AL129" s="82">
        <v>3</v>
      </c>
      <c r="AM129" s="83">
        <v>3</v>
      </c>
      <c r="AN129" s="81">
        <f t="shared" si="15"/>
        <v>3</v>
      </c>
      <c r="AO129" s="82">
        <f t="shared" si="15"/>
        <v>3</v>
      </c>
      <c r="AP129" s="83">
        <f t="shared" si="15"/>
        <v>3</v>
      </c>
      <c r="AQ129" s="81">
        <f t="shared" si="14"/>
        <v>3</v>
      </c>
      <c r="AR129" s="82">
        <f t="shared" si="14"/>
        <v>3</v>
      </c>
      <c r="AS129" s="83">
        <f t="shared" si="14"/>
        <v>3</v>
      </c>
    </row>
    <row r="130" spans="2:45" s="75" customFormat="1" ht="12.75" customHeight="1" x14ac:dyDescent="0.2">
      <c r="B130" s="71" t="s">
        <v>85</v>
      </c>
      <c r="C130" s="72"/>
      <c r="D130" s="72">
        <v>33.700000000000003</v>
      </c>
      <c r="E130" s="72">
        <v>6.4</v>
      </c>
      <c r="F130" s="73">
        <f t="shared" si="12"/>
        <v>33.700000000000003</v>
      </c>
      <c r="G130" s="74">
        <f t="shared" si="13"/>
        <v>6.4</v>
      </c>
      <c r="H130" s="94"/>
      <c r="I130" s="103">
        <v>12.154199999999999</v>
      </c>
      <c r="J130" s="104">
        <v>3.9042316401566142</v>
      </c>
      <c r="K130" s="111" t="str">
        <f t="shared" si="11"/>
        <v>CSL</v>
      </c>
      <c r="L130" s="103">
        <f t="shared" si="8"/>
        <v>0.49127891053864953</v>
      </c>
      <c r="M130" s="107">
        <v>0.49127891053864953</v>
      </c>
      <c r="N130" s="108" t="str">
        <f t="shared" si="16"/>
        <v>True</v>
      </c>
      <c r="O130" s="109">
        <f>'PZT_H FX Yaw Gain'!Q2</f>
        <v>0.22665902506396687</v>
      </c>
      <c r="P130" s="109">
        <f>'PZT_H FX Yaw Gain'!Q3</f>
        <v>2.1845316397576657</v>
      </c>
      <c r="Q130" s="109">
        <f>'PZT_H FX Yaw Gain'!Q4</f>
        <v>0.9941493982869033</v>
      </c>
      <c r="R130" s="109">
        <f>'PZT_H FX Yaw Gain'!R2</f>
        <v>0.23976894964940412</v>
      </c>
      <c r="S130" s="109">
        <f>'PZT_H FX Yaw Gain'!R3</f>
        <v>0.82656112367839951</v>
      </c>
      <c r="T130" s="110">
        <f>'PZT_H FX Yaw Gain'!R4</f>
        <v>0.19073242246749092</v>
      </c>
      <c r="U130" s="109">
        <f>'PZT_H FX Yaw Gain'!S2</f>
        <v>0.59882662676088527</v>
      </c>
      <c r="V130" s="109">
        <f>'PZT_H FX Yaw Gain'!S3</f>
        <v>0.66405805529142725</v>
      </c>
      <c r="W130" s="109">
        <f>'PZT_H FX Yaw Gain'!S4</f>
        <v>1.2526295444591333</v>
      </c>
      <c r="X130" s="109">
        <f>'PZT_H FX Yaw Gain'!T2</f>
        <v>0.81382341203815189</v>
      </c>
      <c r="Y130" s="109">
        <f>'PZT_H FX Yaw Gain'!T3</f>
        <v>0.29676506804270925</v>
      </c>
      <c r="Z130" s="110">
        <f>'PZT_H FX Yaw Gain'!T4</f>
        <v>1.146629579293168</v>
      </c>
      <c r="AA130" s="76">
        <f>'PZT_H FX Yaw Gain'!U2</f>
        <v>1.0010227359788137</v>
      </c>
      <c r="AB130" s="76">
        <f>'PZT_H FX Yaw Gain'!U3</f>
        <v>0.3629353352824648</v>
      </c>
      <c r="AC130" s="76">
        <f>'PZT_H FX Yaw Gain'!U4</f>
        <v>0.69527549006910749</v>
      </c>
      <c r="AD130" s="76">
        <f>'PZT_H FX Yaw Gain'!V2</f>
        <v>0.43232593830229926</v>
      </c>
      <c r="AE130" s="76">
        <f>'PZT_H FX Yaw Gain'!V3</f>
        <v>0.93027169302930102</v>
      </c>
      <c r="AF130" s="77">
        <f>'PZT_H FX Yaw Gain'!V4</f>
        <v>0.44123155298229172</v>
      </c>
      <c r="AG130" s="52"/>
      <c r="AH130" s="81">
        <v>3</v>
      </c>
      <c r="AI130" s="82">
        <v>3</v>
      </c>
      <c r="AJ130" s="83">
        <v>3</v>
      </c>
      <c r="AK130" s="81">
        <v>3</v>
      </c>
      <c r="AL130" s="82">
        <v>3</v>
      </c>
      <c r="AM130" s="83">
        <v>3</v>
      </c>
      <c r="AN130" s="81">
        <f t="shared" si="15"/>
        <v>3</v>
      </c>
      <c r="AO130" s="82">
        <f t="shared" si="15"/>
        <v>3</v>
      </c>
      <c r="AP130" s="83">
        <f t="shared" si="15"/>
        <v>3</v>
      </c>
      <c r="AQ130" s="81">
        <f t="shared" si="14"/>
        <v>3</v>
      </c>
      <c r="AR130" s="82">
        <f t="shared" si="14"/>
        <v>3</v>
      </c>
      <c r="AS130" s="83">
        <f t="shared" si="14"/>
        <v>3</v>
      </c>
    </row>
    <row r="131" spans="2:45" s="75" customFormat="1" ht="12.75" hidden="1" customHeight="1" x14ac:dyDescent="0.2">
      <c r="B131" s="86" t="s">
        <v>227</v>
      </c>
      <c r="C131" s="87"/>
      <c r="D131" s="87"/>
      <c r="E131" s="87">
        <v>10</v>
      </c>
      <c r="F131" s="88" t="str">
        <f t="shared" si="12"/>
        <v/>
      </c>
      <c r="G131" s="89">
        <f t="shared" si="13"/>
        <v>10</v>
      </c>
      <c r="H131" s="102"/>
      <c r="I131" s="112">
        <v>14.454599999999999</v>
      </c>
      <c r="J131" s="113">
        <v>0.25887603210803428</v>
      </c>
      <c r="K131" s="114" t="str">
        <f t="shared" si="11"/>
        <v>LSL</v>
      </c>
      <c r="L131" s="112">
        <f t="shared" si="8"/>
        <v>5.7358213295196094</v>
      </c>
      <c r="M131" s="115"/>
      <c r="N131" s="108"/>
      <c r="O131" s="109"/>
      <c r="P131" s="109"/>
      <c r="Q131" s="109"/>
      <c r="R131" s="109"/>
      <c r="S131" s="109"/>
      <c r="T131" s="110"/>
      <c r="U131" s="109"/>
      <c r="V131" s="109"/>
      <c r="W131" s="109"/>
      <c r="X131" s="109"/>
      <c r="Y131" s="109"/>
      <c r="Z131" s="110"/>
      <c r="AA131" s="76"/>
      <c r="AB131" s="76"/>
      <c r="AC131" s="76"/>
      <c r="AD131" s="76"/>
      <c r="AE131" s="76"/>
      <c r="AF131" s="77"/>
      <c r="AG131" s="52"/>
      <c r="AH131" s="81">
        <v>3</v>
      </c>
      <c r="AI131" s="82">
        <v>3</v>
      </c>
      <c r="AJ131" s="83">
        <v>3</v>
      </c>
      <c r="AK131" s="81">
        <v>3</v>
      </c>
      <c r="AL131" s="82">
        <v>3</v>
      </c>
      <c r="AM131" s="83">
        <v>3</v>
      </c>
      <c r="AN131" s="81">
        <f t="shared" si="15"/>
        <v>3</v>
      </c>
      <c r="AO131" s="82">
        <f t="shared" si="15"/>
        <v>3</v>
      </c>
      <c r="AP131" s="83">
        <f t="shared" si="15"/>
        <v>3</v>
      </c>
      <c r="AQ131" s="81">
        <f t="shared" si="14"/>
        <v>3</v>
      </c>
      <c r="AR131" s="82">
        <f t="shared" si="14"/>
        <v>3</v>
      </c>
      <c r="AS131" s="83">
        <f t="shared" si="14"/>
        <v>3</v>
      </c>
    </row>
    <row r="132" spans="2:45" s="75" customFormat="1" ht="12.75" customHeight="1" x14ac:dyDescent="0.2">
      <c r="B132" s="71" t="s">
        <v>83</v>
      </c>
      <c r="C132" s="72">
        <v>7142</v>
      </c>
      <c r="D132" s="72">
        <v>406</v>
      </c>
      <c r="E132" s="72">
        <v>-384</v>
      </c>
      <c r="F132" s="73">
        <f t="shared" si="12"/>
        <v>7548</v>
      </c>
      <c r="G132" s="74">
        <f t="shared" si="13"/>
        <v>6758</v>
      </c>
      <c r="H132" s="94"/>
      <c r="I132" s="103">
        <v>7144.8</v>
      </c>
      <c r="J132" s="104">
        <v>109.92360983883307</v>
      </c>
      <c r="K132" s="111" t="str">
        <f t="shared" si="11"/>
        <v>CSL</v>
      </c>
      <c r="L132" s="103">
        <f t="shared" si="8"/>
        <v>1.1729357644128666</v>
      </c>
      <c r="M132" s="107">
        <v>1.1729357644128666</v>
      </c>
      <c r="N132" s="108" t="str">
        <f t="shared" si="16"/>
        <v>True</v>
      </c>
      <c r="O132" s="109">
        <f>'PZT_L T1 Frequency'!Q2</f>
        <v>0.65269376737836937</v>
      </c>
      <c r="P132" s="109">
        <f>'PZT_L T1 Frequency'!Q3</f>
        <v>2.5296875420350302</v>
      </c>
      <c r="Q132" s="109">
        <f>'PZT_L T1 Frequency'!Q4</f>
        <v>3.2281711863227867</v>
      </c>
      <c r="R132" s="109">
        <f>'PZT_L T1 Frequency'!R2</f>
        <v>3.7596880636787104</v>
      </c>
      <c r="S132" s="109">
        <f>'PZT_L T1 Frequency'!R3</f>
        <v>1.8030667631459054</v>
      </c>
      <c r="T132" s="110">
        <f>'PZT_L T1 Frequency'!R4</f>
        <v>0.51431968940640937</v>
      </c>
      <c r="U132" s="109">
        <f>'PZT_L T1 Frequency'!S2</f>
        <v>1.5264439802264471</v>
      </c>
      <c r="V132" s="109">
        <f>'PZT_L T1 Frequency'!S3</f>
        <v>1.9281965556538541</v>
      </c>
      <c r="W132" s="109">
        <f>'PZT_L T1 Frequency'!S4</f>
        <v>1.4570985881119514</v>
      </c>
      <c r="X132" s="109">
        <f>'PZT_L T1 Frequency'!T2</f>
        <v>0.22397710322453865</v>
      </c>
      <c r="Y132" s="109">
        <f>'PZT_L T1 Frequency'!T3</f>
        <v>0.28145803184110696</v>
      </c>
      <c r="Z132" s="110">
        <f>'PZT_L T1 Frequency'!T4</f>
        <v>3.769367790739566E-2</v>
      </c>
      <c r="AA132" s="76">
        <f>'PZT_L T1 Frequency'!U2</f>
        <v>0.39101470402215482</v>
      </c>
      <c r="AB132" s="76">
        <f>'PZT_L T1 Frequency'!U3</f>
        <v>0.2033207858275885</v>
      </c>
      <c r="AC132" s="76">
        <f>'PZT_L T1 Frequency'!U4</f>
        <v>0.35409555775262963</v>
      </c>
      <c r="AD132" s="76">
        <f>'PZT_L T1 Frequency'!V2</f>
        <v>0.44973995360340796</v>
      </c>
      <c r="AE132" s="76">
        <f>'PZT_L T1 Frequency'!V3</f>
        <v>5.6803745177035576E-2</v>
      </c>
      <c r="AF132" s="77">
        <f>'PZT_L T1 Frequency'!V4</f>
        <v>0.21952099305148456</v>
      </c>
      <c r="AG132" s="52"/>
      <c r="AH132" s="81">
        <v>3</v>
      </c>
      <c r="AI132" s="82">
        <v>3</v>
      </c>
      <c r="AJ132" s="83">
        <v>3</v>
      </c>
      <c r="AK132" s="81">
        <v>3</v>
      </c>
      <c r="AL132" s="82">
        <v>3</v>
      </c>
      <c r="AM132" s="83">
        <v>3</v>
      </c>
      <c r="AN132" s="81">
        <f t="shared" si="15"/>
        <v>3</v>
      </c>
      <c r="AO132" s="82">
        <f t="shared" si="15"/>
        <v>3</v>
      </c>
      <c r="AP132" s="83">
        <f t="shared" si="15"/>
        <v>3</v>
      </c>
      <c r="AQ132" s="81">
        <f t="shared" si="14"/>
        <v>3</v>
      </c>
      <c r="AR132" s="82">
        <f t="shared" si="14"/>
        <v>3</v>
      </c>
      <c r="AS132" s="83">
        <f t="shared" si="14"/>
        <v>3</v>
      </c>
    </row>
    <row r="133" spans="2:45" s="75" customFormat="1" ht="12.75" customHeight="1" x14ac:dyDescent="0.2">
      <c r="B133" s="71" t="s">
        <v>82</v>
      </c>
      <c r="C133" s="72"/>
      <c r="D133" s="72">
        <v>2.37</v>
      </c>
      <c r="E133" s="72"/>
      <c r="F133" s="73">
        <f t="shared" si="12"/>
        <v>2.37</v>
      </c>
      <c r="G133" s="74" t="str">
        <f t="shared" si="13"/>
        <v/>
      </c>
      <c r="H133" s="94"/>
      <c r="I133" s="103">
        <v>0.78979999999999995</v>
      </c>
      <c r="J133" s="104">
        <v>0.348150398534886</v>
      </c>
      <c r="K133" s="111" t="str">
        <f t="shared" si="11"/>
        <v>USL</v>
      </c>
      <c r="L133" s="103">
        <f t="shared" ref="L133:L148" si="17">IFERROR(IF(B133="","",IF(F133="",((I133-G133)/3/J133),IF(G133="",((F133-I133)/3/J133),MIN((((F133)-I133)/(3*J133)),((I133-(G133))/(3*J133)))))),"")</f>
        <v>1.5129476673011841</v>
      </c>
      <c r="M133" s="107">
        <v>1.5129476673011841</v>
      </c>
      <c r="N133" s="108" t="str">
        <f t="shared" si="16"/>
        <v>True</v>
      </c>
      <c r="O133" s="109">
        <f>'PZT_L T1 Gain'!Q2</f>
        <v>0.58632350140499379</v>
      </c>
      <c r="P133" s="109">
        <f>'PZT_L T1 Gain'!Q3</f>
        <v>0.73806745120581996</v>
      </c>
      <c r="Q133" s="109">
        <f>'PZT_L T1 Gain'!Q4</f>
        <v>0.49331614611342134</v>
      </c>
      <c r="R133" s="109">
        <f>'PZT_L T1 Gain'!R2</f>
        <v>0.73389577582345145</v>
      </c>
      <c r="S133" s="109">
        <f>'PZT_L T1 Gain'!R3</f>
        <v>0.51937708181119557</v>
      </c>
      <c r="T133" s="110">
        <f>'PZT_L T1 Gain'!R4</f>
        <v>0.6457955253058848</v>
      </c>
      <c r="U133" s="109">
        <f>'PZT_L T1 Gain'!S2</f>
        <v>0.50771988961325731</v>
      </c>
      <c r="V133" s="109">
        <f>'PZT_L T1 Gain'!S3</f>
        <v>1.0030184293378244</v>
      </c>
      <c r="W133" s="109">
        <f>'PZT_L T1 Gain'!S4</f>
        <v>0.7578729345582631</v>
      </c>
      <c r="X133" s="109">
        <f>'PZT_L T1 Gain'!T2</f>
        <v>1.8183048619475926</v>
      </c>
      <c r="Y133" s="109">
        <f>'PZT_L T1 Gain'!T3</f>
        <v>5.2894918799828551E-3</v>
      </c>
      <c r="Z133" s="110">
        <f>'PZT_L T1 Gain'!T4</f>
        <v>0.19880858983953897</v>
      </c>
      <c r="AA133" s="76">
        <f>'PZT_L T1 Gain'!U2</f>
        <v>0.50574949074333686</v>
      </c>
      <c r="AB133" s="76">
        <f>'PZT_L T1 Gain'!U3</f>
        <v>0.63163367918371938</v>
      </c>
      <c r="AC133" s="76">
        <f>'PZT_L T1 Gain'!U4</f>
        <v>0.53000206615851519</v>
      </c>
      <c r="AD133" s="76">
        <f>'PZT_L T1 Gain'!V2</f>
        <v>0.2867273145827372</v>
      </c>
      <c r="AE133" s="76">
        <f>'PZT_L T1 Gain'!V3</f>
        <v>1.5086121730086799</v>
      </c>
      <c r="AF133" s="77">
        <f>'PZT_L T1 Gain'!V4</f>
        <v>0.84858302847441536</v>
      </c>
      <c r="AG133" s="52"/>
      <c r="AH133" s="81">
        <v>3</v>
      </c>
      <c r="AI133" s="82">
        <v>3</v>
      </c>
      <c r="AJ133" s="83">
        <v>3</v>
      </c>
      <c r="AK133" s="81">
        <v>3</v>
      </c>
      <c r="AL133" s="82">
        <v>3</v>
      </c>
      <c r="AM133" s="83">
        <v>3</v>
      </c>
      <c r="AN133" s="81">
        <f t="shared" si="15"/>
        <v>3</v>
      </c>
      <c r="AO133" s="82">
        <f t="shared" si="15"/>
        <v>3</v>
      </c>
      <c r="AP133" s="83">
        <f t="shared" si="15"/>
        <v>3</v>
      </c>
      <c r="AQ133" s="81">
        <f t="shared" si="14"/>
        <v>3</v>
      </c>
      <c r="AR133" s="82">
        <f t="shared" si="14"/>
        <v>3</v>
      </c>
      <c r="AS133" s="83">
        <f t="shared" si="14"/>
        <v>3</v>
      </c>
    </row>
    <row r="134" spans="2:45" s="75" customFormat="1" ht="12.75" customHeight="1" x14ac:dyDescent="0.2">
      <c r="B134" s="71" t="s">
        <v>80</v>
      </c>
      <c r="C134" s="72">
        <v>10692</v>
      </c>
      <c r="D134" s="72">
        <v>1208</v>
      </c>
      <c r="E134" s="72">
        <v>-1094</v>
      </c>
      <c r="F134" s="73">
        <f t="shared" si="12"/>
        <v>11900</v>
      </c>
      <c r="G134" s="74">
        <f t="shared" si="13"/>
        <v>9598</v>
      </c>
      <c r="H134" s="94"/>
      <c r="I134" s="103">
        <v>10620</v>
      </c>
      <c r="J134" s="104">
        <v>141.30817386124556</v>
      </c>
      <c r="K134" s="111" t="str">
        <f t="shared" ref="K134:K148" si="18">IFERROR(IF(F134="","LSL",(IF(G134="","USL","CSL"))),"")</f>
        <v>CSL</v>
      </c>
      <c r="L134" s="103">
        <f t="shared" si="17"/>
        <v>2.4108065185328682</v>
      </c>
      <c r="M134" s="107">
        <v>2.4108065185328682</v>
      </c>
      <c r="N134" s="108" t="str">
        <f t="shared" si="16"/>
        <v>True</v>
      </c>
      <c r="O134" s="109">
        <f>'PZT_L G1T Frequency'!Q2</f>
        <v>1.2879821253716248</v>
      </c>
      <c r="P134" s="109">
        <f>'PZT_L G1T Frequency'!Q3</f>
        <v>0.1073999446907189</v>
      </c>
      <c r="Q134" s="109">
        <f>'PZT_L G1T Frequency'!Q4</f>
        <v>0.36761677570222911</v>
      </c>
      <c r="R134" s="109">
        <f>'PZT_L G1T Frequency'!R2</f>
        <v>1.2936412977705896</v>
      </c>
      <c r="S134" s="109">
        <f>'PZT_L G1T Frequency'!R3</f>
        <v>0.35655329870768382</v>
      </c>
      <c r="T134" s="110">
        <f>'PZT_L G1T Frequency'!R4</f>
        <v>0.10438134672032164</v>
      </c>
      <c r="U134" s="109">
        <f>'PZT_L G1T Frequency'!S2</f>
        <v>4.3170928335854016E-2</v>
      </c>
      <c r="V134" s="109">
        <f>'PZT_L G1T Frequency'!S3</f>
        <v>2.2943943122403692</v>
      </c>
      <c r="W134" s="109">
        <f>'PZT_L G1T Frequency'!S4</f>
        <v>1.7999279092658973</v>
      </c>
      <c r="X134" s="109">
        <f>'PZT_L G1T Frequency'!T2</f>
        <v>8.8820870597821303E-2</v>
      </c>
      <c r="Y134" s="109">
        <f>'PZT_L G1T Frequency'!T3</f>
        <v>0.38213636578483406</v>
      </c>
      <c r="Z134" s="110">
        <f>'PZT_L G1T Frequency'!T4</f>
        <v>0.52598785945167081</v>
      </c>
      <c r="AA134" s="76">
        <f>'PZT_L G1T Frequency'!U2</f>
        <v>0.88510056450283925</v>
      </c>
      <c r="AB134" s="76">
        <f>'PZT_L G1T Frequency'!U3</f>
        <v>3.0434815344452602E-2</v>
      </c>
      <c r="AC134" s="76">
        <f>'PZT_L G1T Frequency'!U4</f>
        <v>0.37337083276525812</v>
      </c>
      <c r="AD134" s="76">
        <f>'PZT_L G1T Frequency'!V2</f>
        <v>1.0345028875462219</v>
      </c>
      <c r="AE134" s="76">
        <f>'PZT_L G1T Frequency'!V3</f>
        <v>0.22706021095763668</v>
      </c>
      <c r="AF134" s="77">
        <f>'PZT_L G1T Frequency'!V4</f>
        <v>0.56718208461017516</v>
      </c>
      <c r="AG134" s="52"/>
      <c r="AH134" s="81">
        <v>3</v>
      </c>
      <c r="AI134" s="82">
        <v>3</v>
      </c>
      <c r="AJ134" s="83">
        <v>3</v>
      </c>
      <c r="AK134" s="81">
        <v>3</v>
      </c>
      <c r="AL134" s="82">
        <v>3</v>
      </c>
      <c r="AM134" s="83">
        <v>3</v>
      </c>
      <c r="AN134" s="81">
        <f t="shared" si="15"/>
        <v>3</v>
      </c>
      <c r="AO134" s="82">
        <f t="shared" si="15"/>
        <v>3</v>
      </c>
      <c r="AP134" s="83">
        <f t="shared" si="15"/>
        <v>3</v>
      </c>
      <c r="AQ134" s="81">
        <f t="shared" si="14"/>
        <v>3</v>
      </c>
      <c r="AR134" s="82">
        <f t="shared" si="14"/>
        <v>3</v>
      </c>
      <c r="AS134" s="83">
        <f t="shared" si="14"/>
        <v>3</v>
      </c>
    </row>
    <row r="135" spans="2:45" s="75" customFormat="1" ht="12.75" customHeight="1" x14ac:dyDescent="0.2">
      <c r="B135" s="71" t="s">
        <v>79</v>
      </c>
      <c r="C135" s="72"/>
      <c r="D135" s="72">
        <v>1.69</v>
      </c>
      <c r="E135" s="72"/>
      <c r="F135" s="73">
        <f t="shared" si="12"/>
        <v>1.69</v>
      </c>
      <c r="G135" s="74" t="str">
        <f t="shared" si="13"/>
        <v/>
      </c>
      <c r="H135" s="94"/>
      <c r="I135" s="103">
        <v>0.5262</v>
      </c>
      <c r="J135" s="104">
        <v>0.12803007459187105</v>
      </c>
      <c r="K135" s="111" t="str">
        <f t="shared" si="18"/>
        <v>USL</v>
      </c>
      <c r="L135" s="103">
        <f t="shared" si="17"/>
        <v>3.0300172406363979</v>
      </c>
      <c r="M135" s="107">
        <v>3.0300172406363979</v>
      </c>
      <c r="N135" s="108" t="str">
        <f t="shared" si="16"/>
        <v>True</v>
      </c>
      <c r="O135" s="109">
        <f>'PZT_L G1T Gain '!Q2</f>
        <v>0.21648893032620461</v>
      </c>
      <c r="P135" s="109">
        <f>'PZT_L G1T Gain '!Q3</f>
        <v>0.95533875635575705</v>
      </c>
      <c r="Q135" s="109">
        <f>'PZT_L G1T Gain '!Q4</f>
        <v>0.85470776835002671</v>
      </c>
      <c r="R135" s="109">
        <f>'PZT_L G1T Gain '!R2</f>
        <v>0.45947781364507823</v>
      </c>
      <c r="S135" s="109">
        <f>'PZT_L G1T Gain '!R3</f>
        <v>1.4652825827513498</v>
      </c>
      <c r="T135" s="110">
        <f>'PZT_L G1T Gain '!R4</f>
        <v>1.3305325510827652</v>
      </c>
      <c r="U135" s="109">
        <f>'PZT_L G1T Gain '!S2</f>
        <v>1.1418739364576043</v>
      </c>
      <c r="V135" s="109">
        <f>'PZT_L G1T Gain '!S3</f>
        <v>0.30279647638920215</v>
      </c>
      <c r="W135" s="109">
        <f>'PZT_L G1T Gain '!S4</f>
        <v>0.51982053845197851</v>
      </c>
      <c r="X135" s="109">
        <f>'PZT_L G1T Gain '!T2</f>
        <v>0.12348064478161504</v>
      </c>
      <c r="Y135" s="109">
        <f>'PZT_L G1T Gain '!T3</f>
        <v>0.13769874090453343</v>
      </c>
      <c r="Z135" s="110">
        <f>'PZT_L G1T Gain '!T4</f>
        <v>3.5818718187179008E-2</v>
      </c>
      <c r="AA135" s="76">
        <f>'PZT_L G1T Gain '!U2</f>
        <v>0.87275450156222578</v>
      </c>
      <c r="AB135" s="76">
        <f>'PZT_L G1T Gain '!U3</f>
        <v>0.29025845292614288</v>
      </c>
      <c r="AC135" s="76">
        <f>'PZT_L G1T Gain '!U4</f>
        <v>0.18354852214689193</v>
      </c>
      <c r="AD135" s="76">
        <f>'PZT_L G1T Gain '!V2</f>
        <v>0.17904296858032087</v>
      </c>
      <c r="AE135" s="76">
        <f>'PZT_L G1T Gain '!V3</f>
        <v>0.67996280019922672</v>
      </c>
      <c r="AF135" s="77">
        <f>'PZT_L G1T Gain '!V4</f>
        <v>0.61243540094845994</v>
      </c>
      <c r="AG135" s="52"/>
      <c r="AH135" s="81">
        <v>3</v>
      </c>
      <c r="AI135" s="82">
        <v>3</v>
      </c>
      <c r="AJ135" s="83">
        <v>3</v>
      </c>
      <c r="AK135" s="81">
        <v>3</v>
      </c>
      <c r="AL135" s="82">
        <v>3</v>
      </c>
      <c r="AM135" s="83">
        <v>3</v>
      </c>
      <c r="AN135" s="81">
        <f t="shared" si="15"/>
        <v>3</v>
      </c>
      <c r="AO135" s="82">
        <f t="shared" si="15"/>
        <v>3</v>
      </c>
      <c r="AP135" s="83">
        <f t="shared" si="15"/>
        <v>3</v>
      </c>
      <c r="AQ135" s="81">
        <f t="shared" si="14"/>
        <v>3</v>
      </c>
      <c r="AR135" s="82">
        <f t="shared" si="14"/>
        <v>3</v>
      </c>
      <c r="AS135" s="83">
        <f t="shared" si="14"/>
        <v>3</v>
      </c>
    </row>
    <row r="136" spans="2:45" s="75" customFormat="1" ht="12.75" customHeight="1" x14ac:dyDescent="0.2">
      <c r="B136" s="71" t="s">
        <v>78</v>
      </c>
      <c r="C136" s="72"/>
      <c r="D136" s="72"/>
      <c r="E136" s="72">
        <v>-21</v>
      </c>
      <c r="F136" s="73" t="str">
        <f t="shared" si="12"/>
        <v/>
      </c>
      <c r="G136" s="74">
        <f t="shared" si="13"/>
        <v>-21</v>
      </c>
      <c r="H136" s="94"/>
      <c r="I136" s="103">
        <v>-1.4166000000000001</v>
      </c>
      <c r="J136" s="104">
        <v>2.3031911123482569</v>
      </c>
      <c r="K136" s="111" t="str">
        <f t="shared" si="18"/>
        <v>LSL</v>
      </c>
      <c r="L136" s="103">
        <f t="shared" si="17"/>
        <v>2.8342415724869974</v>
      </c>
      <c r="M136" s="107">
        <v>2.8342415724869974</v>
      </c>
      <c r="N136" s="108" t="str">
        <f t="shared" si="16"/>
        <v>True</v>
      </c>
      <c r="O136" s="109">
        <f>'PZT_L G1T Phase'!Q2</f>
        <v>8.5384530909240822E-2</v>
      </c>
      <c r="P136" s="109">
        <f>'PZT_L G1T Phase'!Q3</f>
        <v>1.0071074471202892</v>
      </c>
      <c r="Q136" s="109">
        <f>'PZT_L G1T Phase'!Q4</f>
        <v>1.0326793872142623</v>
      </c>
      <c r="R136" s="109">
        <f>'PZT_L G1T Phase'!R2</f>
        <v>1.2341580019357281</v>
      </c>
      <c r="S136" s="109">
        <f>'PZT_L G1T Phase'!R3</f>
        <v>0.70250622532825902</v>
      </c>
      <c r="T136" s="110">
        <f>'PZT_L G1T Phase'!R4</f>
        <v>0.59888440708205293</v>
      </c>
      <c r="U136" s="109">
        <f>'PZT_L G1T Phase'!S2</f>
        <v>0.84323118858117097</v>
      </c>
      <c r="V136" s="109">
        <f>'PZT_L G1T Phase'!S3</f>
        <v>0.19727071268985194</v>
      </c>
      <c r="W136" s="109">
        <f>'PZT_L G1T Phase'!S4</f>
        <v>0.3047317692875417</v>
      </c>
      <c r="X136" s="109">
        <f>'PZT_L G1T Phase'!T2</f>
        <v>0.36702992112619681</v>
      </c>
      <c r="Y136" s="109">
        <f>'PZT_L G1T Phase'!T3</f>
        <v>0.13825247766795223</v>
      </c>
      <c r="Z136" s="110">
        <f>'PZT_L G1T Phase'!T4</f>
        <v>0.26863730133946012</v>
      </c>
      <c r="AA136" s="76">
        <f>'PZT_L G1T Phase'!U2</f>
        <v>0.65207421406780963</v>
      </c>
      <c r="AB136" s="76">
        <f>'PZT_L G1T Phase'!U3</f>
        <v>0.95080865023412819</v>
      </c>
      <c r="AC136" s="76">
        <f>'PZT_L G1T Phase'!U4</f>
        <v>0.81251595894354967</v>
      </c>
      <c r="AD136" s="76">
        <f>'PZT_L G1T Phase'!V2</f>
        <v>1.1942721745147578</v>
      </c>
      <c r="AE136" s="76">
        <f>'PZT_L G1T Phase'!V3</f>
        <v>0.73711024605049025</v>
      </c>
      <c r="AF136" s="77">
        <f>'PZT_L G1T Phase'!V4</f>
        <v>0.57859189803684241</v>
      </c>
      <c r="AG136" s="52"/>
      <c r="AH136" s="81">
        <v>3</v>
      </c>
      <c r="AI136" s="82">
        <v>3</v>
      </c>
      <c r="AJ136" s="83">
        <v>3</v>
      </c>
      <c r="AK136" s="81">
        <v>3</v>
      </c>
      <c r="AL136" s="82">
        <v>3</v>
      </c>
      <c r="AM136" s="83">
        <v>3</v>
      </c>
      <c r="AN136" s="81">
        <f t="shared" si="15"/>
        <v>3</v>
      </c>
      <c r="AO136" s="82">
        <f t="shared" si="15"/>
        <v>3</v>
      </c>
      <c r="AP136" s="83">
        <f t="shared" si="15"/>
        <v>3</v>
      </c>
      <c r="AQ136" s="81">
        <f t="shared" si="14"/>
        <v>3</v>
      </c>
      <c r="AR136" s="82">
        <f t="shared" si="14"/>
        <v>3</v>
      </c>
      <c r="AS136" s="83">
        <f t="shared" si="14"/>
        <v>3</v>
      </c>
    </row>
    <row r="137" spans="2:45" s="75" customFormat="1" ht="12.75" customHeight="1" x14ac:dyDescent="0.2">
      <c r="B137" s="71" t="s">
        <v>76</v>
      </c>
      <c r="C137" s="72">
        <v>14750</v>
      </c>
      <c r="D137" s="72">
        <v>3200</v>
      </c>
      <c r="E137" s="72">
        <v>-1634</v>
      </c>
      <c r="F137" s="73">
        <f t="shared" si="12"/>
        <v>17950</v>
      </c>
      <c r="G137" s="74">
        <f t="shared" si="13"/>
        <v>13116</v>
      </c>
      <c r="H137" s="94"/>
      <c r="I137" s="103">
        <v>14479.2</v>
      </c>
      <c r="J137" s="104">
        <v>244.33419736090974</v>
      </c>
      <c r="K137" s="111" t="str">
        <f t="shared" si="18"/>
        <v>CSL</v>
      </c>
      <c r="L137" s="103">
        <f t="shared" si="17"/>
        <v>1.8597478572710766</v>
      </c>
      <c r="M137" s="107">
        <v>1.8597478572710766</v>
      </c>
      <c r="N137" s="108" t="str">
        <f t="shared" si="16"/>
        <v>True</v>
      </c>
      <c r="O137" s="109">
        <f>'PZT_L G2T Frequency '!Q2</f>
        <v>2.0164707851204242</v>
      </c>
      <c r="P137" s="109">
        <f>'PZT_L G2T Frequency '!Q3</f>
        <v>0.23273855153692252</v>
      </c>
      <c r="Q137" s="109">
        <f>'PZT_L G2T Frequency '!Q4</f>
        <v>1.1195481454597866</v>
      </c>
      <c r="R137" s="109">
        <f>'PZT_L G2T Frequency '!R2</f>
        <v>1.4343545387223865E-2</v>
      </c>
      <c r="S137" s="109">
        <f>'PZT_L G2T Frequency '!R3</f>
        <v>1.0116660183055788</v>
      </c>
      <c r="T137" s="110">
        <f>'PZT_L G2T Frequency '!R4</f>
        <v>1.0079316815329533</v>
      </c>
      <c r="U137" s="109">
        <f>'PZT_L G2T Frequency '!S2</f>
        <v>0.89831948041426735</v>
      </c>
      <c r="V137" s="109">
        <f>'PZT_L G2T Frequency '!S3</f>
        <v>1.8332285776694133</v>
      </c>
      <c r="W137" s="109">
        <f>'PZT_L G2T Frequency '!S4</f>
        <v>0.58969979460763433</v>
      </c>
      <c r="X137" s="109">
        <f>'PZT_L G2T Frequency '!T2</f>
        <v>0.79164857173227476</v>
      </c>
      <c r="Y137" s="109">
        <f>'PZT_L G2T Frequency '!T3</f>
        <v>0.61571905216562695</v>
      </c>
      <c r="Z137" s="110">
        <f>'PZT_L G2T Frequency '!T4</f>
        <v>2.1641812200214989</v>
      </c>
      <c r="AA137" s="76">
        <f>'PZT_L G2T Frequency '!U2</f>
        <v>0.20783712072835883</v>
      </c>
      <c r="AB137" s="76">
        <f>'PZT_L G2T Frequency '!U3</f>
        <v>0.24393165704553216</v>
      </c>
      <c r="AC137" s="76">
        <f>'PZT_L G2T Frequency '!U4</f>
        <v>0.36949898986079027</v>
      </c>
      <c r="AD137" s="76">
        <f>'PZT_L G2T Frequency '!V2</f>
        <v>0.2095530365464435</v>
      </c>
      <c r="AE137" s="76">
        <f>'PZT_L G2T Frequency '!V3</f>
        <v>0.69174203771047627</v>
      </c>
      <c r="AF137" s="77">
        <f>'PZT_L G2T Frequency '!V4</f>
        <v>0.80055161776560957</v>
      </c>
      <c r="AG137" s="52"/>
      <c r="AH137" s="81">
        <v>3</v>
      </c>
      <c r="AI137" s="82">
        <v>3</v>
      </c>
      <c r="AJ137" s="83">
        <v>3</v>
      </c>
      <c r="AK137" s="81">
        <v>3</v>
      </c>
      <c r="AL137" s="82">
        <v>3</v>
      </c>
      <c r="AM137" s="83">
        <v>3</v>
      </c>
      <c r="AN137" s="81">
        <f t="shared" si="15"/>
        <v>3</v>
      </c>
      <c r="AO137" s="82">
        <f t="shared" si="15"/>
        <v>3</v>
      </c>
      <c r="AP137" s="83">
        <f t="shared" si="15"/>
        <v>3</v>
      </c>
      <c r="AQ137" s="81">
        <f t="shared" si="14"/>
        <v>3</v>
      </c>
      <c r="AR137" s="82">
        <f t="shared" si="14"/>
        <v>3</v>
      </c>
      <c r="AS137" s="83">
        <f t="shared" si="14"/>
        <v>3</v>
      </c>
    </row>
    <row r="138" spans="2:45" s="75" customFormat="1" ht="12.75" customHeight="1" x14ac:dyDescent="0.2">
      <c r="B138" s="71" t="s">
        <v>75</v>
      </c>
      <c r="C138" s="72"/>
      <c r="D138" s="72">
        <v>4.5999999999999996</v>
      </c>
      <c r="E138" s="72"/>
      <c r="F138" s="73">
        <f t="shared" si="12"/>
        <v>4.5999999999999996</v>
      </c>
      <c r="G138" s="74" t="str">
        <f t="shared" si="13"/>
        <v/>
      </c>
      <c r="H138" s="94"/>
      <c r="I138" s="103">
        <v>1.5388000000000002</v>
      </c>
      <c r="J138" s="104">
        <v>9.9507286165385928E-2</v>
      </c>
      <c r="K138" s="111" t="str">
        <f t="shared" si="18"/>
        <v>USL</v>
      </c>
      <c r="L138" s="103">
        <f t="shared" si="17"/>
        <v>10.254525465643244</v>
      </c>
      <c r="M138" s="107">
        <v>10.254525465643244</v>
      </c>
      <c r="N138" s="108" t="str">
        <f t="shared" si="16"/>
        <v>True</v>
      </c>
      <c r="O138" s="109">
        <f>'PZT_L G2T Gain'!Q2</f>
        <v>1.9589344166494094</v>
      </c>
      <c r="P138" s="109">
        <f>'PZT_L G2T Gain'!Q3</f>
        <v>1.1667772169082005</v>
      </c>
      <c r="Q138" s="109">
        <f>'PZT_L G2T Gain'!Q4</f>
        <v>1.2612149790992639</v>
      </c>
      <c r="R138" s="109">
        <f>'PZT_L G2T Gain'!R2</f>
        <v>1.0936859430233974</v>
      </c>
      <c r="S138" s="109">
        <f>'PZT_L G2T Gain'!R3</f>
        <v>0.8052196409275989</v>
      </c>
      <c r="T138" s="110">
        <f>'PZT_L G2T Gain'!R4</f>
        <v>0.47242363206677845</v>
      </c>
      <c r="U138" s="109">
        <f>'PZT_L G2T Gain'!S2</f>
        <v>1.6070183521580736</v>
      </c>
      <c r="V138" s="109">
        <f>'PZT_L G2T Gain'!S3</f>
        <v>1.6896627065350875</v>
      </c>
      <c r="W138" s="109">
        <f>'PZT_L G2T Gain'!S4</f>
        <v>1.403153041146088</v>
      </c>
      <c r="X138" s="109">
        <f>'PZT_L G2T Gain'!T2</f>
        <v>0.67139068118971235</v>
      </c>
      <c r="Y138" s="109">
        <f>'PZT_L G2T Gain'!T3</f>
        <v>1.0037960198343452</v>
      </c>
      <c r="Z138" s="110">
        <f>'PZT_L G2T Gain'!T4</f>
        <v>1.0420252017611549</v>
      </c>
      <c r="AA138" s="76">
        <f>'PZT_L G2T Gain'!U2</f>
        <v>0.86315735182595099</v>
      </c>
      <c r="AB138" s="76">
        <f>'PZT_L G2T Gain'!U3</f>
        <v>5.2795839329067083E-2</v>
      </c>
      <c r="AC138" s="76">
        <f>'PZT_L G2T Gain'!U4</f>
        <v>0.33727891201663557</v>
      </c>
      <c r="AD138" s="76">
        <f>'PZT_L G2T Gain'!V2</f>
        <v>0.26448473971408887</v>
      </c>
      <c r="AE138" s="76">
        <f>'PZT_L G2T Gain'!V3</f>
        <v>1.6968904558246303</v>
      </c>
      <c r="AF138" s="77">
        <f>'PZT_L G2T Gain'!V4</f>
        <v>2.1488615556689341</v>
      </c>
      <c r="AG138" s="52"/>
      <c r="AH138" s="81">
        <v>3</v>
      </c>
      <c r="AI138" s="82">
        <v>3</v>
      </c>
      <c r="AJ138" s="83">
        <v>3</v>
      </c>
      <c r="AK138" s="81">
        <v>3</v>
      </c>
      <c r="AL138" s="82">
        <v>3</v>
      </c>
      <c r="AM138" s="83">
        <v>3</v>
      </c>
      <c r="AN138" s="81">
        <f t="shared" si="15"/>
        <v>3</v>
      </c>
      <c r="AO138" s="82">
        <f t="shared" si="15"/>
        <v>3</v>
      </c>
      <c r="AP138" s="83">
        <f t="shared" si="15"/>
        <v>3</v>
      </c>
      <c r="AQ138" s="81">
        <f t="shared" si="14"/>
        <v>3</v>
      </c>
      <c r="AR138" s="82">
        <f t="shared" si="14"/>
        <v>3</v>
      </c>
      <c r="AS138" s="83">
        <f t="shared" si="14"/>
        <v>3</v>
      </c>
    </row>
    <row r="139" spans="2:45" s="75" customFormat="1" ht="12.75" customHeight="1" x14ac:dyDescent="0.2">
      <c r="B139" s="71" t="s">
        <v>73</v>
      </c>
      <c r="C139" s="72">
        <v>19830</v>
      </c>
      <c r="D139" s="72">
        <v>770</v>
      </c>
      <c r="E139" s="72">
        <v>-1178</v>
      </c>
      <c r="F139" s="73">
        <f t="shared" si="12"/>
        <v>20600</v>
      </c>
      <c r="G139" s="74">
        <f t="shared" si="13"/>
        <v>18652</v>
      </c>
      <c r="H139" s="94"/>
      <c r="I139" s="103">
        <v>20149.599999999999</v>
      </c>
      <c r="J139" s="104">
        <v>65.580484902141436</v>
      </c>
      <c r="K139" s="111" t="str">
        <f t="shared" si="18"/>
        <v>CSL</v>
      </c>
      <c r="L139" s="103">
        <f t="shared" si="17"/>
        <v>2.2892989211251082</v>
      </c>
      <c r="M139" s="107">
        <v>2.2892989211251082</v>
      </c>
      <c r="N139" s="108" t="str">
        <f t="shared" si="16"/>
        <v>True</v>
      </c>
      <c r="O139" s="109">
        <f>'PZT_L BT Frequency'!Q2</f>
        <v>1.9527504647933978</v>
      </c>
      <c r="P139" s="109">
        <f>'PZT_L BT Frequency'!Q3</f>
        <v>2.5060280398246015</v>
      </c>
      <c r="Q139" s="109">
        <f>'PZT_L BT Frequency'!Q4</f>
        <v>9.7302670885905024E-2</v>
      </c>
      <c r="R139" s="109">
        <f>'PZT_L BT Frequency'!R2</f>
        <v>2.5315789878895067</v>
      </c>
      <c r="S139" s="109">
        <f>'PZT_L BT Frequency'!R3</f>
        <v>0.24384158868494818</v>
      </c>
      <c r="T139" s="110">
        <f>'PZT_L BT Frequency'!R4</f>
        <v>0.52490551483750836</v>
      </c>
      <c r="U139" s="109">
        <f>'PZT_L BT Frequency'!S2</f>
        <v>0.74678231789061755</v>
      </c>
      <c r="V139" s="109">
        <f>'PZT_L BT Frequency'!S3</f>
        <v>0.4360899057768387</v>
      </c>
      <c r="W139" s="109">
        <f>'PZT_L BT Frequency'!S4</f>
        <v>0.8525315133822462</v>
      </c>
      <c r="X139" s="109">
        <f>'PZT_L BT Frequency'!T2</f>
        <v>0.50069727724714419</v>
      </c>
      <c r="Y139" s="109">
        <f>'PZT_L BT Frequency'!T3</f>
        <v>3.2635314718002109</v>
      </c>
      <c r="Z139" s="110">
        <f>'PZT_L BT Frequency'!T4</f>
        <v>1.8815969555432215</v>
      </c>
      <c r="AA139" s="76">
        <f>'PZT_L BT Frequency'!U2</f>
        <v>0.53790354042742761</v>
      </c>
      <c r="AB139" s="76">
        <f>'PZT_L BT Frequency'!U3</f>
        <v>2.7900646396468778</v>
      </c>
      <c r="AC139" s="76">
        <f>'PZT_L BT Frequency'!U4</f>
        <v>0.81092081779202163</v>
      </c>
      <c r="AD139" s="76">
        <f>'PZT_L BT Frequency'!V2</f>
        <v>1.8604736246712787</v>
      </c>
      <c r="AE139" s="76">
        <f>'PZT_L BT Frequency'!V3</f>
        <v>0.37042320327497735</v>
      </c>
      <c r="AF139" s="77">
        <f>'PZT_L BT Frequency'!V4</f>
        <v>0.43794086471828825</v>
      </c>
      <c r="AG139" s="52"/>
      <c r="AH139" s="81">
        <v>3</v>
      </c>
      <c r="AI139" s="82">
        <v>3</v>
      </c>
      <c r="AJ139" s="83">
        <v>3</v>
      </c>
      <c r="AK139" s="81">
        <v>3</v>
      </c>
      <c r="AL139" s="82">
        <v>3</v>
      </c>
      <c r="AM139" s="83">
        <v>3</v>
      </c>
      <c r="AN139" s="81">
        <f t="shared" si="15"/>
        <v>3</v>
      </c>
      <c r="AO139" s="82">
        <f t="shared" si="15"/>
        <v>3</v>
      </c>
      <c r="AP139" s="83">
        <f t="shared" si="15"/>
        <v>3</v>
      </c>
      <c r="AQ139" s="81">
        <f t="shared" si="14"/>
        <v>3</v>
      </c>
      <c r="AR139" s="82">
        <f t="shared" si="14"/>
        <v>3</v>
      </c>
      <c r="AS139" s="83">
        <f t="shared" si="14"/>
        <v>3</v>
      </c>
    </row>
    <row r="140" spans="2:45" s="75" customFormat="1" ht="12.75" customHeight="1" x14ac:dyDescent="0.2">
      <c r="B140" s="71" t="s">
        <v>72</v>
      </c>
      <c r="C140" s="72"/>
      <c r="D140" s="72">
        <v>25.5</v>
      </c>
      <c r="E140" s="72"/>
      <c r="F140" s="73">
        <f t="shared" si="12"/>
        <v>25.5</v>
      </c>
      <c r="G140" s="74" t="str">
        <f t="shared" si="13"/>
        <v/>
      </c>
      <c r="H140" s="94"/>
      <c r="I140" s="103">
        <v>8.6992000000000012</v>
      </c>
      <c r="J140" s="104">
        <v>1.8141097541218392</v>
      </c>
      <c r="K140" s="111" t="str">
        <f t="shared" si="18"/>
        <v>USL</v>
      </c>
      <c r="L140" s="103">
        <f t="shared" si="17"/>
        <v>3.0870605562548237</v>
      </c>
      <c r="M140" s="107">
        <v>3.0870605562548237</v>
      </c>
      <c r="N140" s="108" t="str">
        <f t="shared" si="16"/>
        <v>True</v>
      </c>
      <c r="O140" s="109">
        <f>'PZT_L BT Gain'!Q2</f>
        <v>0.91669210278129698</v>
      </c>
      <c r="P140" s="109">
        <f>'PZT_L BT Gain'!Q3</f>
        <v>0.3878056278958753</v>
      </c>
      <c r="Q140" s="109">
        <f>'PZT_L BT Gain'!Q4</f>
        <v>0.54234173821269827</v>
      </c>
      <c r="R140" s="109">
        <f>'PZT_L BT Gain'!R2</f>
        <v>1.7374559589597245</v>
      </c>
      <c r="S140" s="109">
        <f>'PZT_L BT Gain'!R3</f>
        <v>1.2114644742345013</v>
      </c>
      <c r="T140" s="110">
        <f>'PZT_L BT Gain'!R4</f>
        <v>0.64788594402447519</v>
      </c>
      <c r="U140" s="109">
        <f>'PZT_L BT Gain'!S2</f>
        <v>2.7093942153067494</v>
      </c>
      <c r="V140" s="109">
        <f>'PZT_L BT Gain'!S3</f>
        <v>4.435311531360342</v>
      </c>
      <c r="W140" s="109">
        <f>'PZT_L BT Gain'!S4</f>
        <v>3.8678431563073237</v>
      </c>
      <c r="X140" s="109">
        <f>'PZT_L BT Gain'!T2</f>
        <v>0.60264350875547334</v>
      </c>
      <c r="Y140" s="109">
        <f>'PZT_L BT Gain'!T3</f>
        <v>2.5459543928720381</v>
      </c>
      <c r="Z140" s="110">
        <f>'PZT_L BT Gain'!T4</f>
        <v>2.2867976804071444</v>
      </c>
      <c r="AA140" s="76">
        <f>'PZT_L BT Gain'!U2</f>
        <v>3.0754854700401776E-2</v>
      </c>
      <c r="AB140" s="76">
        <f>'PZT_L BT Gain'!U3</f>
        <v>1.3490769380055359</v>
      </c>
      <c r="AC140" s="76">
        <f>'PZT_L BT Gain'!U4</f>
        <v>1.1084646748838309</v>
      </c>
      <c r="AD140" s="76">
        <f>'PZT_L BT Gain'!V2</f>
        <v>1.0038456352481322</v>
      </c>
      <c r="AE140" s="76">
        <f>'PZT_L BT Gain'!V3</f>
        <v>0.38969034360658356</v>
      </c>
      <c r="AF140" s="77">
        <f>'PZT_L BT Gain'!V4</f>
        <v>0.55845274257028077</v>
      </c>
      <c r="AG140" s="52"/>
      <c r="AH140" s="81">
        <v>3</v>
      </c>
      <c r="AI140" s="82">
        <v>3</v>
      </c>
      <c r="AJ140" s="83">
        <v>3</v>
      </c>
      <c r="AK140" s="81">
        <v>3</v>
      </c>
      <c r="AL140" s="82">
        <v>3</v>
      </c>
      <c r="AM140" s="83">
        <v>3</v>
      </c>
      <c r="AN140" s="81">
        <f t="shared" si="15"/>
        <v>3</v>
      </c>
      <c r="AO140" s="82">
        <f t="shared" si="15"/>
        <v>3</v>
      </c>
      <c r="AP140" s="83">
        <f t="shared" si="15"/>
        <v>3</v>
      </c>
      <c r="AQ140" s="81">
        <f t="shared" si="14"/>
        <v>3</v>
      </c>
      <c r="AR140" s="82">
        <f t="shared" si="14"/>
        <v>3</v>
      </c>
      <c r="AS140" s="83">
        <f t="shared" si="14"/>
        <v>3</v>
      </c>
    </row>
    <row r="141" spans="2:45" s="75" customFormat="1" ht="12.75" customHeight="1" x14ac:dyDescent="0.2">
      <c r="B141" s="71" t="s">
        <v>70</v>
      </c>
      <c r="C141" s="72">
        <v>25134</v>
      </c>
      <c r="D141" s="72">
        <v>1316</v>
      </c>
      <c r="E141" s="72">
        <v>-914</v>
      </c>
      <c r="F141" s="73">
        <f t="shared" si="12"/>
        <v>26450</v>
      </c>
      <c r="G141" s="74">
        <f t="shared" si="13"/>
        <v>24220</v>
      </c>
      <c r="H141" s="94"/>
      <c r="I141" s="103">
        <v>25455.200000000001</v>
      </c>
      <c r="J141" s="104">
        <v>102.69956182963976</v>
      </c>
      <c r="K141" s="111" t="str">
        <f t="shared" si="18"/>
        <v>CSL</v>
      </c>
      <c r="L141" s="103">
        <f t="shared" si="17"/>
        <v>3.2288355869527949</v>
      </c>
      <c r="M141" s="107">
        <v>3.2288355869527949</v>
      </c>
      <c r="N141" s="108" t="str">
        <f t="shared" si="16"/>
        <v>True</v>
      </c>
      <c r="O141" s="109">
        <f>'PZT_L 1st Sway Frequency'!Q2</f>
        <v>2.4000933248022642</v>
      </c>
      <c r="P141" s="109">
        <f>'PZT_L 1st Sway Frequency'!Q3</f>
        <v>0.74759828138321249</v>
      </c>
      <c r="Q141" s="109">
        <f>'PZT_L 1st Sway Frequency'!Q4</f>
        <v>0.18883323565847154</v>
      </c>
      <c r="R141" s="109">
        <f>'PZT_L 1st Sway Frequency'!R2</f>
        <v>1.221364603568371</v>
      </c>
      <c r="S141" s="109">
        <f>'PZT_L 1st Sway Frequency'!R3</f>
        <v>0.18127471639919315</v>
      </c>
      <c r="T141" s="110">
        <f>'PZT_L 1st Sway Frequency'!R4</f>
        <v>1.0543216020640214</v>
      </c>
      <c r="U141" s="109">
        <f>'PZT_L 1st Sway Frequency'!S2</f>
        <v>1.176903323989859</v>
      </c>
      <c r="V141" s="109">
        <f>'PZT_L 1st Sway Frequency'!S3</f>
        <v>1.2429893733657877</v>
      </c>
      <c r="W141" s="109">
        <f>'PZT_L 1st Sway Frequency'!S4</f>
        <v>1.1241348448216031</v>
      </c>
      <c r="X141" s="109">
        <f>'PZT_L 1st Sway Frequency'!T2</f>
        <v>2.9972655304020352</v>
      </c>
      <c r="Y141" s="109">
        <f>'PZT_L 1st Sway Frequency'!T3</f>
        <v>2.3243660917535207</v>
      </c>
      <c r="Z141" s="110">
        <f>'PZT_L 1st Sway Frequency'!T4</f>
        <v>1.0118474764972198</v>
      </c>
      <c r="AA141" s="76">
        <f>'PZT_L 1st Sway Frequency'!U2</f>
        <v>3.6346766176238368</v>
      </c>
      <c r="AB141" s="76">
        <f>'PZT_L 1st Sway Frequency'!U3</f>
        <v>1.425357349582461</v>
      </c>
      <c r="AC141" s="76">
        <f>'PZT_L 1st Sway Frequency'!U4</f>
        <v>1.0346387670872073</v>
      </c>
      <c r="AD141" s="76">
        <f>'PZT_L 1st Sway Frequency'!V2</f>
        <v>0.72348778034267569</v>
      </c>
      <c r="AE141" s="76">
        <f>'PZT_L 1st Sway Frequency'!V3</f>
        <v>0.84332037052669051</v>
      </c>
      <c r="AF141" s="77">
        <f>'PZT_L 1st Sway Frequency'!V4</f>
        <v>2.1486643443392617</v>
      </c>
      <c r="AG141" s="52"/>
      <c r="AH141" s="81">
        <v>3</v>
      </c>
      <c r="AI141" s="82">
        <v>3</v>
      </c>
      <c r="AJ141" s="83">
        <v>3</v>
      </c>
      <c r="AK141" s="81">
        <v>3</v>
      </c>
      <c r="AL141" s="82">
        <v>3</v>
      </c>
      <c r="AM141" s="83">
        <v>3</v>
      </c>
      <c r="AN141" s="81">
        <f t="shared" si="15"/>
        <v>3</v>
      </c>
      <c r="AO141" s="82">
        <f t="shared" si="15"/>
        <v>3</v>
      </c>
      <c r="AP141" s="83">
        <f t="shared" si="15"/>
        <v>3</v>
      </c>
      <c r="AQ141" s="81">
        <f t="shared" si="14"/>
        <v>3</v>
      </c>
      <c r="AR141" s="82">
        <f t="shared" si="14"/>
        <v>3</v>
      </c>
      <c r="AS141" s="83">
        <f t="shared" si="14"/>
        <v>3</v>
      </c>
    </row>
    <row r="142" spans="2:45" s="75" customFormat="1" ht="12.75" customHeight="1" x14ac:dyDescent="0.2">
      <c r="B142" s="71" t="s">
        <v>69</v>
      </c>
      <c r="C142" s="72"/>
      <c r="D142" s="72">
        <v>21</v>
      </c>
      <c r="E142" s="72">
        <v>7</v>
      </c>
      <c r="F142" s="73">
        <f t="shared" si="12"/>
        <v>21</v>
      </c>
      <c r="G142" s="74">
        <f t="shared" si="13"/>
        <v>7</v>
      </c>
      <c r="H142" s="94"/>
      <c r="I142" s="103">
        <v>13.063399999999998</v>
      </c>
      <c r="J142" s="104">
        <v>0.69237511509296745</v>
      </c>
      <c r="K142" s="111" t="str">
        <f t="shared" si="18"/>
        <v>CSL</v>
      </c>
      <c r="L142" s="103">
        <f t="shared" si="17"/>
        <v>2.9191305251661861</v>
      </c>
      <c r="M142" s="107">
        <v>2.9191305251661861</v>
      </c>
      <c r="N142" s="108" t="str">
        <f t="shared" si="16"/>
        <v>True</v>
      </c>
      <c r="O142" s="109">
        <f>'PZT_L 1st Sway Gain'!Q2</f>
        <v>0.22365012167853296</v>
      </c>
      <c r="P142" s="109">
        <f>'PZT_L 1st Sway Gain'!Q3</f>
        <v>0.24402982905586279</v>
      </c>
      <c r="Q142" s="109">
        <f>'PZT_L 1st Sway Gain'!Q4</f>
        <v>0.21038327132167867</v>
      </c>
      <c r="R142" s="109">
        <f>'PZT_L 1st Sway Gain'!R2</f>
        <v>0.75216792160383683</v>
      </c>
      <c r="S142" s="109">
        <f>'PZT_L 1st Sway Gain'!R3</f>
        <v>1.5081807211313378</v>
      </c>
      <c r="T142" s="110">
        <f>'PZT_L 1st Sway Gain'!R4</f>
        <v>1.1541115616175663</v>
      </c>
      <c r="U142" s="109">
        <f>'PZT_L 1st Sway Gain'!S2</f>
        <v>0.69549632888103441</v>
      </c>
      <c r="V142" s="109">
        <f>'PZT_L 1st Sway Gain'!S3</f>
        <v>0.58399950676962009</v>
      </c>
      <c r="W142" s="109">
        <f>'PZT_L 1st Sway Gain'!S4</f>
        <v>0.24761505798947395</v>
      </c>
      <c r="X142" s="109">
        <f>'PZT_L 1st Sway Gain'!T2</f>
        <v>0.62148036337960422</v>
      </c>
      <c r="Y142" s="109">
        <f>'PZT_L 1st Sway Gain'!T3</f>
        <v>0.62522914678363573</v>
      </c>
      <c r="Z142" s="110">
        <f>'PZT_L 1st Sway Gain'!T4</f>
        <v>0.64806736921977004</v>
      </c>
      <c r="AA142" s="76">
        <f>'PZT_L 1st Sway Gain'!U2</f>
        <v>2.3429722300057985</v>
      </c>
      <c r="AB142" s="76">
        <f>'PZT_L 1st Sway Gain'!U3</f>
        <v>0.99540614933443738</v>
      </c>
      <c r="AC142" s="76">
        <f>'PZT_L 1st Sway Gain'!U4</f>
        <v>5.0873703287246247E-2</v>
      </c>
      <c r="AD142" s="76">
        <f>'PZT_L 1st Sway Gain'!V2</f>
        <v>0.43392162189565492</v>
      </c>
      <c r="AE142" s="76">
        <f>'PZT_L 1st Sway Gain'!V3</f>
        <v>0.58921958067636171</v>
      </c>
      <c r="AF142" s="77">
        <f>'PZT_L 1st Sway Gain'!V4</f>
        <v>0.12562997217132571</v>
      </c>
      <c r="AG142" s="52"/>
      <c r="AH142" s="81">
        <v>3</v>
      </c>
      <c r="AI142" s="82">
        <v>3</v>
      </c>
      <c r="AJ142" s="83">
        <v>3</v>
      </c>
      <c r="AK142" s="81">
        <v>3</v>
      </c>
      <c r="AL142" s="82">
        <v>3</v>
      </c>
      <c r="AM142" s="83">
        <v>3</v>
      </c>
      <c r="AN142" s="81">
        <f t="shared" si="15"/>
        <v>3</v>
      </c>
      <c r="AO142" s="82">
        <f t="shared" si="15"/>
        <v>3</v>
      </c>
      <c r="AP142" s="83">
        <f t="shared" si="15"/>
        <v>3</v>
      </c>
      <c r="AQ142" s="81">
        <f t="shared" si="14"/>
        <v>3</v>
      </c>
      <c r="AR142" s="82">
        <f t="shared" si="14"/>
        <v>3</v>
      </c>
      <c r="AS142" s="83">
        <f t="shared" si="14"/>
        <v>3</v>
      </c>
    </row>
    <row r="143" spans="2:45" s="75" customFormat="1" ht="12.75" customHeight="1" x14ac:dyDescent="0.2">
      <c r="B143" s="71" t="s">
        <v>67</v>
      </c>
      <c r="C143" s="72">
        <v>35265</v>
      </c>
      <c r="D143" s="72">
        <v>2203</v>
      </c>
      <c r="E143" s="72">
        <v>-2501</v>
      </c>
      <c r="F143" s="73">
        <f t="shared" si="12"/>
        <v>37468</v>
      </c>
      <c r="G143" s="74">
        <f t="shared" si="13"/>
        <v>32764</v>
      </c>
      <c r="H143" s="94"/>
      <c r="I143" s="103">
        <v>35717.599999999999</v>
      </c>
      <c r="J143" s="104">
        <v>1078.6791923458986</v>
      </c>
      <c r="K143" s="111" t="str">
        <f t="shared" si="18"/>
        <v>CSL</v>
      </c>
      <c r="L143" s="103">
        <f t="shared" si="17"/>
        <v>0.54090842838800923</v>
      </c>
      <c r="M143" s="107">
        <v>0.54090842838800923</v>
      </c>
      <c r="N143" s="108" t="str">
        <f t="shared" si="16"/>
        <v>True</v>
      </c>
      <c r="O143" s="109">
        <f>'PZT_L G4T Frequency'!Q2</f>
        <v>0.723877862246885</v>
      </c>
      <c r="P143" s="109">
        <f>'PZT_L G4T Frequency'!Q3</f>
        <v>0.77767332110827958</v>
      </c>
      <c r="Q143" s="109">
        <f>'PZT_L G4T Frequency'!Q4</f>
        <v>0.80512383940412013</v>
      </c>
      <c r="R143" s="109">
        <f>'PZT_L G4T Frequency'!R2</f>
        <v>0.24825504418688374</v>
      </c>
      <c r="S143" s="109">
        <f>'PZT_L G4T Frequency'!R3</f>
        <v>8.4217222077321491E-2</v>
      </c>
      <c r="T143" s="110">
        <f>'PZT_L G4T Frequency'!R4</f>
        <v>0.13855348591739292</v>
      </c>
      <c r="U143" s="109">
        <f>'PZT_L G4T Frequency'!S2</f>
        <v>5.4065341499645383E-2</v>
      </c>
      <c r="V143" s="109">
        <f>'PZT_L G4T Frequency'!S3</f>
        <v>0.18804139917537166</v>
      </c>
      <c r="W143" s="109">
        <f>'PZT_L G4T Frequency'!S4</f>
        <v>0.19233409342432375</v>
      </c>
      <c r="X143" s="109">
        <f>'PZT_L G4T Frequency'!T2</f>
        <v>0.90184783735540852</v>
      </c>
      <c r="Y143" s="109">
        <f>'PZT_L G4T Frequency'!T3</f>
        <v>0.30939301518095169</v>
      </c>
      <c r="Z143" s="110">
        <f>'PZT_L G4T Frequency'!T4</f>
        <v>8.001572295901023E-2</v>
      </c>
      <c r="AA143" s="76">
        <f>'PZT_L G4T Frequency'!U2</f>
        <v>0.35556426150126613</v>
      </c>
      <c r="AB143" s="76">
        <f>'PZT_L G4T Frequency'!U3</f>
        <v>9.2387403435062854E-2</v>
      </c>
      <c r="AC143" s="76">
        <f>'PZT_L G4T Frequency'!U4</f>
        <v>0.39535579607631566</v>
      </c>
      <c r="AD143" s="76">
        <f>'PZT_L G4T Frequency'!V2</f>
        <v>1.0931945332464994</v>
      </c>
      <c r="AE143" s="76">
        <f>'PZT_L G4T Frequency'!V3</f>
        <v>1.3599356852664226</v>
      </c>
      <c r="AF143" s="77">
        <f>'PZT_L G4T Frequency'!V4</f>
        <v>1.5866465647183179</v>
      </c>
      <c r="AG143" s="52"/>
      <c r="AH143" s="81">
        <v>3</v>
      </c>
      <c r="AI143" s="82">
        <v>3</v>
      </c>
      <c r="AJ143" s="83">
        <v>3</v>
      </c>
      <c r="AK143" s="81">
        <v>3</v>
      </c>
      <c r="AL143" s="82">
        <v>3</v>
      </c>
      <c r="AM143" s="83">
        <v>3</v>
      </c>
      <c r="AN143" s="81">
        <f t="shared" si="15"/>
        <v>3</v>
      </c>
      <c r="AO143" s="82">
        <f t="shared" si="15"/>
        <v>3</v>
      </c>
      <c r="AP143" s="83">
        <f t="shared" si="15"/>
        <v>3</v>
      </c>
      <c r="AQ143" s="81">
        <f t="shared" si="14"/>
        <v>3</v>
      </c>
      <c r="AR143" s="82">
        <f t="shared" si="14"/>
        <v>3</v>
      </c>
      <c r="AS143" s="83">
        <f t="shared" si="14"/>
        <v>3</v>
      </c>
    </row>
    <row r="144" spans="2:45" s="75" customFormat="1" ht="12.75" hidden="1" customHeight="1" x14ac:dyDescent="0.2">
      <c r="B144" s="86" t="s">
        <v>228</v>
      </c>
      <c r="C144" s="87"/>
      <c r="D144" s="87">
        <v>82</v>
      </c>
      <c r="E144" s="87"/>
      <c r="F144" s="88">
        <f t="shared" ref="F144:F148" si="19">IF(D144="","",C144+D144)</f>
        <v>82</v>
      </c>
      <c r="G144" s="89" t="str">
        <f t="shared" ref="G144:G148" si="20">IF(E144="","",C144+E144)</f>
        <v/>
      </c>
      <c r="H144" s="102"/>
      <c r="I144" s="112">
        <v>1.4834000000000001</v>
      </c>
      <c r="J144" s="113">
        <v>3.3169832378231878</v>
      </c>
      <c r="K144" s="114" t="str">
        <f t="shared" si="18"/>
        <v>USL</v>
      </c>
      <c r="L144" s="112">
        <f t="shared" si="17"/>
        <v>8.0913482952298583</v>
      </c>
      <c r="M144" s="115"/>
      <c r="N144" s="108"/>
      <c r="O144" s="109"/>
      <c r="P144" s="109"/>
      <c r="Q144" s="109"/>
      <c r="R144" s="109"/>
      <c r="S144" s="109"/>
      <c r="T144" s="110"/>
      <c r="U144" s="109"/>
      <c r="V144" s="109"/>
      <c r="W144" s="109"/>
      <c r="X144" s="109"/>
      <c r="Y144" s="109"/>
      <c r="Z144" s="110"/>
      <c r="AA144" s="76"/>
      <c r="AB144" s="76"/>
      <c r="AC144" s="76"/>
      <c r="AD144" s="76"/>
      <c r="AE144" s="76"/>
      <c r="AF144" s="77"/>
      <c r="AG144" s="52"/>
      <c r="AH144" s="81">
        <v>3</v>
      </c>
      <c r="AI144" s="82">
        <v>3</v>
      </c>
      <c r="AJ144" s="83">
        <v>3</v>
      </c>
      <c r="AK144" s="81">
        <v>3</v>
      </c>
      <c r="AL144" s="82">
        <v>3</v>
      </c>
      <c r="AM144" s="83">
        <v>3</v>
      </c>
      <c r="AN144" s="81">
        <f t="shared" si="15"/>
        <v>3</v>
      </c>
      <c r="AO144" s="82">
        <f t="shared" si="15"/>
        <v>3</v>
      </c>
      <c r="AP144" s="83">
        <f t="shared" si="15"/>
        <v>3</v>
      </c>
      <c r="AQ144" s="81">
        <f t="shared" si="14"/>
        <v>3</v>
      </c>
      <c r="AR144" s="82">
        <f t="shared" si="14"/>
        <v>3</v>
      </c>
      <c r="AS144" s="83">
        <f t="shared" si="14"/>
        <v>3</v>
      </c>
    </row>
    <row r="145" spans="2:45" s="75" customFormat="1" ht="12.75" customHeight="1" x14ac:dyDescent="0.2">
      <c r="B145" s="71" t="s">
        <v>66</v>
      </c>
      <c r="C145" s="72"/>
      <c r="D145" s="72">
        <v>16.399999999999999</v>
      </c>
      <c r="E145" s="72"/>
      <c r="F145" s="73">
        <f t="shared" si="19"/>
        <v>16.399999999999999</v>
      </c>
      <c r="G145" s="74" t="str">
        <f t="shared" si="20"/>
        <v/>
      </c>
      <c r="H145" s="94"/>
      <c r="I145" s="103">
        <v>0.21960000000000002</v>
      </c>
      <c r="J145" s="104">
        <v>0.49104052785895386</v>
      </c>
      <c r="K145" s="111" t="str">
        <f t="shared" si="18"/>
        <v>USL</v>
      </c>
      <c r="L145" s="103">
        <f t="shared" si="17"/>
        <v>10.983750547400604</v>
      </c>
      <c r="M145" s="107">
        <v>10.983750547400604</v>
      </c>
      <c r="N145" s="108" t="str">
        <f t="shared" si="16"/>
        <v>True</v>
      </c>
      <c r="O145" s="109">
        <f>'PZT_L G4T Delta Gain'!Q2</f>
        <v>0.38202072285126798</v>
      </c>
      <c r="P145" s="109">
        <f>'PZT_L G4T Delta Gain'!Q3</f>
        <v>0.18140818598878797</v>
      </c>
      <c r="Q145" s="109">
        <f>'PZT_L G4T Delta Gain'!Q4</f>
        <v>7.6956120540591061E-2</v>
      </c>
      <c r="R145" s="109">
        <f>'PZT_L G4T Delta Gain'!R2</f>
        <v>0.8755203493812026</v>
      </c>
      <c r="S145" s="109">
        <f>'PZT_L G4T Delta Gain'!R3</f>
        <v>0.55736719766230636</v>
      </c>
      <c r="T145" s="110">
        <f>'PZT_L G4T Delta Gain'!R4</f>
        <v>0.41863747632331</v>
      </c>
      <c r="U145" s="109">
        <f>'PZT_L G4T Delta Gain'!S2</f>
        <v>3.8892967500009028E-2</v>
      </c>
      <c r="V145" s="109">
        <f>'PZT_L G4T Delta Gain'!S3</f>
        <v>4.1802754515509917E-2</v>
      </c>
      <c r="W145" s="109">
        <f>'PZT_L G4T Delta Gain'!S4</f>
        <v>0.13970929863260936</v>
      </c>
      <c r="X145" s="109">
        <f>'PZT_L G4T Delta Gain'!T2</f>
        <v>0.77430073005925037</v>
      </c>
      <c r="Y145" s="109">
        <f>'PZT_L G4T Delta Gain'!T3</f>
        <v>0.7489782895301802</v>
      </c>
      <c r="Z145" s="110">
        <f>'PZT_L G4T Delta Gain'!T4</f>
        <v>0.66111479177498489</v>
      </c>
      <c r="AA145" s="76">
        <f>'PZT_L G4T Delta Gain'!U2</f>
        <v>1.1092772421579939</v>
      </c>
      <c r="AB145" s="76">
        <f>'PZT_L G4T Delta Gain'!U3</f>
        <v>1.0755245732510923</v>
      </c>
      <c r="AC145" s="76">
        <f>'PZT_L G4T Delta Gain'!U4</f>
        <v>0.90789387542549382</v>
      </c>
      <c r="AD145" s="76">
        <f>'PZT_L G4T Delta Gain'!V2</f>
        <v>0.95584485494017501</v>
      </c>
      <c r="AE145" s="76">
        <f>'PZT_L G4T Delta Gain'!V3</f>
        <v>0.66990832888368756</v>
      </c>
      <c r="AF145" s="77">
        <f>'PZT_L G4T Delta Gain'!V4</f>
        <v>0.43260130358892085</v>
      </c>
      <c r="AG145" s="52"/>
      <c r="AH145" s="81">
        <v>3</v>
      </c>
      <c r="AI145" s="82">
        <v>3</v>
      </c>
      <c r="AJ145" s="83">
        <v>3</v>
      </c>
      <c r="AK145" s="81">
        <v>3</v>
      </c>
      <c r="AL145" s="82">
        <v>3</v>
      </c>
      <c r="AM145" s="83">
        <v>3</v>
      </c>
      <c r="AN145" s="81">
        <f t="shared" si="15"/>
        <v>3</v>
      </c>
      <c r="AO145" s="82">
        <f t="shared" si="15"/>
        <v>3</v>
      </c>
      <c r="AP145" s="83">
        <f t="shared" si="15"/>
        <v>3</v>
      </c>
      <c r="AQ145" s="81">
        <f t="shared" si="14"/>
        <v>3</v>
      </c>
      <c r="AR145" s="82">
        <f t="shared" si="14"/>
        <v>3</v>
      </c>
      <c r="AS145" s="83">
        <f t="shared" si="14"/>
        <v>3</v>
      </c>
    </row>
    <row r="146" spans="2:45" s="75" customFormat="1" ht="12.75" customHeight="1" x14ac:dyDescent="0.2">
      <c r="B146" s="71" t="s">
        <v>64</v>
      </c>
      <c r="C146" s="72">
        <v>38981</v>
      </c>
      <c r="D146" s="72">
        <v>4951</v>
      </c>
      <c r="E146" s="72">
        <v>-1705</v>
      </c>
      <c r="F146" s="73">
        <f t="shared" si="19"/>
        <v>43932</v>
      </c>
      <c r="G146" s="74">
        <f t="shared" si="20"/>
        <v>37276</v>
      </c>
      <c r="H146" s="94"/>
      <c r="I146" s="103">
        <v>38242.400000000001</v>
      </c>
      <c r="J146" s="104">
        <v>333.62973488584618</v>
      </c>
      <c r="K146" s="111" t="str">
        <f t="shared" si="18"/>
        <v>CSL</v>
      </c>
      <c r="L146" s="103">
        <f t="shared" si="17"/>
        <v>0.96554143605801213</v>
      </c>
      <c r="M146" s="107">
        <v>0.96554143605801213</v>
      </c>
      <c r="N146" s="108" t="str">
        <f t="shared" si="16"/>
        <v>True</v>
      </c>
      <c r="O146" s="109">
        <f>'PZT_L FX Yaw Frequency'!Q2</f>
        <v>0.49466629522162214</v>
      </c>
      <c r="P146" s="109">
        <f>'PZT_L FX Yaw Frequency'!Q3</f>
        <v>3.4059717028182772E-2</v>
      </c>
      <c r="Q146" s="109">
        <f>'PZT_L FX Yaw Frequency'!Q4</f>
        <v>0.60333030557719602</v>
      </c>
      <c r="R146" s="109">
        <f>'PZT_L FX Yaw Frequency'!R2</f>
        <v>2.1292170718729859</v>
      </c>
      <c r="S146" s="109">
        <f>'PZT_L FX Yaw Frequency'!R3</f>
        <v>1.3748267552245401</v>
      </c>
      <c r="T146" s="110">
        <f>'PZT_L FX Yaw Frequency'!R4</f>
        <v>0.63717294247571787</v>
      </c>
      <c r="U146" s="109">
        <f>'PZT_L FX Yaw Frequency'!S2</f>
        <v>0.73224732940986548</v>
      </c>
      <c r="V146" s="109">
        <f>'PZT_L FX Yaw Frequency'!S3</f>
        <v>4.4605766266063203</v>
      </c>
      <c r="W146" s="109">
        <f>'PZT_L FX Yaw Frequency'!S4</f>
        <v>1.3563089615163173</v>
      </c>
      <c r="X146" s="109">
        <f>'PZT_L FX Yaw Frequency'!T2</f>
        <v>1.4643370611853803</v>
      </c>
      <c r="Y146" s="109">
        <f>'PZT_L FX Yaw Frequency'!T3</f>
        <v>2.1231551787507112</v>
      </c>
      <c r="Z146" s="110">
        <f>'PZT_L FX Yaw Frequency'!T4</f>
        <v>0.62826684137459876</v>
      </c>
      <c r="AA146" s="76">
        <f>'PZT_L FX Yaw Frequency'!U2</f>
        <v>0.86040581251101911</v>
      </c>
      <c r="AB146" s="76">
        <f>'PZT_L FX Yaw Frequency'!U3</f>
        <v>2.9205101025697378</v>
      </c>
      <c r="AC146" s="76">
        <f>'PZT_L FX Yaw Frequency'!U4</f>
        <v>0.91986739956229435</v>
      </c>
      <c r="AD146" s="76">
        <f>'PZT_L FX Yaw Frequency'!V2</f>
        <v>1.3488401185497545</v>
      </c>
      <c r="AE146" s="76">
        <f>'PZT_L FX Yaw Frequency'!V3</f>
        <v>4.4841929813387287</v>
      </c>
      <c r="AF146" s="77">
        <f>'PZT_L FX Yaw Frequency'!V4</f>
        <v>1.7547606057119431</v>
      </c>
      <c r="AG146" s="52"/>
      <c r="AH146" s="81">
        <v>3</v>
      </c>
      <c r="AI146" s="82">
        <v>3</v>
      </c>
      <c r="AJ146" s="83">
        <v>3</v>
      </c>
      <c r="AK146" s="81">
        <v>3</v>
      </c>
      <c r="AL146" s="82">
        <v>3</v>
      </c>
      <c r="AM146" s="83">
        <v>3</v>
      </c>
      <c r="AN146" s="81">
        <f t="shared" si="15"/>
        <v>3</v>
      </c>
      <c r="AO146" s="82">
        <f t="shared" si="15"/>
        <v>3</v>
      </c>
      <c r="AP146" s="83">
        <f t="shared" si="15"/>
        <v>3</v>
      </c>
      <c r="AQ146" s="81">
        <f t="shared" si="14"/>
        <v>3</v>
      </c>
      <c r="AR146" s="82">
        <f t="shared" si="14"/>
        <v>3</v>
      </c>
      <c r="AS146" s="83">
        <f t="shared" si="14"/>
        <v>3</v>
      </c>
    </row>
    <row r="147" spans="2:45" s="75" customFormat="1" ht="12.75" customHeight="1" x14ac:dyDescent="0.2">
      <c r="B147" s="71" t="s">
        <v>63</v>
      </c>
      <c r="C147" s="72"/>
      <c r="D147" s="72">
        <v>47.5</v>
      </c>
      <c r="E147" s="72">
        <v>14.5</v>
      </c>
      <c r="F147" s="73">
        <f t="shared" si="19"/>
        <v>47.5</v>
      </c>
      <c r="G147" s="74">
        <f t="shared" si="20"/>
        <v>14.5</v>
      </c>
      <c r="H147" s="94"/>
      <c r="I147" s="103">
        <v>25.47</v>
      </c>
      <c r="J147" s="104">
        <v>2.6622368414549453</v>
      </c>
      <c r="K147" s="111" t="str">
        <f t="shared" si="18"/>
        <v>CSL</v>
      </c>
      <c r="L147" s="103">
        <f t="shared" si="17"/>
        <v>1.3735316894902005</v>
      </c>
      <c r="M147" s="107">
        <v>1.3735316894902005</v>
      </c>
      <c r="N147" s="108" t="str">
        <f t="shared" si="16"/>
        <v>True</v>
      </c>
      <c r="O147" s="109">
        <f>'PZT_L FX Yaw Gain'!Q2</f>
        <v>1.1741781746303428</v>
      </c>
      <c r="P147" s="109">
        <f>'PZT_L FX Yaw Gain'!Q3</f>
        <v>0.354503989306515</v>
      </c>
      <c r="Q147" s="109">
        <f>'PZT_L FX Yaw Gain'!Q4</f>
        <v>0.77093267737259674</v>
      </c>
      <c r="R147" s="109">
        <f>'PZT_L FX Yaw Gain'!R2</f>
        <v>0.31112180895046992</v>
      </c>
      <c r="S147" s="109">
        <f>'PZT_L FX Yaw Gain'!R3</f>
        <v>2.0074681629901812</v>
      </c>
      <c r="T147" s="110">
        <f>'PZT_L FX Yaw Gain'!R4</f>
        <v>2.3886516013960408</v>
      </c>
      <c r="U147" s="109">
        <f>'PZT_L FX Yaw Gain'!S2</f>
        <v>0.23096069473309019</v>
      </c>
      <c r="V147" s="109">
        <f>'PZT_L FX Yaw Gain'!S3</f>
        <v>1.2888300604500029</v>
      </c>
      <c r="W147" s="109">
        <f>'PZT_L FX Yaw Gain'!S4</f>
        <v>0.80606309463055636</v>
      </c>
      <c r="X147" s="109">
        <f>'PZT_L FX Yaw Gain'!T2</f>
        <v>1.9536974828388938</v>
      </c>
      <c r="Y147" s="109">
        <f>'PZT_L FX Yaw Gain'!T3</f>
        <v>0.35175523095733152</v>
      </c>
      <c r="Z147" s="110">
        <f>'PZT_L FX Yaw Gain'!T4</f>
        <v>1.0004702398183436</v>
      </c>
      <c r="AA147" s="76">
        <f>'PZT_L FX Yaw Gain'!U2</f>
        <v>1.4296007081800151E-2</v>
      </c>
      <c r="AB147" s="76">
        <f>'PZT_L FX Yaw Gain'!U3</f>
        <v>0.15910338257389592</v>
      </c>
      <c r="AC147" s="76">
        <f>'PZT_L FX Yaw Gain'!U4</f>
        <v>0.2219103587643923</v>
      </c>
      <c r="AD147" s="76">
        <f>'PZT_L FX Yaw Gain'!V2</f>
        <v>0.49026949634427663</v>
      </c>
      <c r="AE147" s="76">
        <f>'PZT_L FX Yaw Gain'!V3</f>
        <v>0.79576461467268533</v>
      </c>
      <c r="AF147" s="77">
        <f>'PZT_L FX Yaw Gain'!V4</f>
        <v>1.1898235934415069</v>
      </c>
      <c r="AG147" s="52"/>
      <c r="AH147" s="81">
        <v>3</v>
      </c>
      <c r="AI147" s="82">
        <v>3</v>
      </c>
      <c r="AJ147" s="83">
        <v>3</v>
      </c>
      <c r="AK147" s="81">
        <v>3</v>
      </c>
      <c r="AL147" s="82">
        <v>3</v>
      </c>
      <c r="AM147" s="83">
        <v>3</v>
      </c>
      <c r="AN147" s="81">
        <f t="shared" si="15"/>
        <v>3</v>
      </c>
      <c r="AO147" s="82">
        <f t="shared" si="15"/>
        <v>3</v>
      </c>
      <c r="AP147" s="83">
        <f t="shared" si="15"/>
        <v>3</v>
      </c>
      <c r="AQ147" s="81">
        <f t="shared" si="14"/>
        <v>3</v>
      </c>
      <c r="AR147" s="82">
        <f t="shared" si="14"/>
        <v>3</v>
      </c>
      <c r="AS147" s="83">
        <f t="shared" si="14"/>
        <v>3</v>
      </c>
    </row>
    <row r="148" spans="2:45" s="75" customFormat="1" ht="12.75" customHeight="1" thickBot="1" x14ac:dyDescent="0.25">
      <c r="B148" s="95" t="s">
        <v>62</v>
      </c>
      <c r="C148" s="96"/>
      <c r="D148" s="96"/>
      <c r="E148" s="96">
        <v>5.5</v>
      </c>
      <c r="F148" s="97" t="str">
        <f t="shared" si="19"/>
        <v/>
      </c>
      <c r="G148" s="98">
        <f t="shared" si="20"/>
        <v>5.5</v>
      </c>
      <c r="H148" s="99"/>
      <c r="I148" s="119">
        <v>7.3713999999999995</v>
      </c>
      <c r="J148" s="120">
        <v>0.90653339706819425</v>
      </c>
      <c r="K148" s="121" t="str">
        <f t="shared" si="18"/>
        <v>LSL</v>
      </c>
      <c r="L148" s="119">
        <f t="shared" si="17"/>
        <v>0.6881158510181995</v>
      </c>
      <c r="M148" s="107">
        <v>0.6881158510181995</v>
      </c>
      <c r="N148" s="108" t="str">
        <f t="shared" si="16"/>
        <v>True</v>
      </c>
      <c r="O148" s="109">
        <f>Stroke!Q2</f>
        <v>1.0477175819161537</v>
      </c>
      <c r="P148" s="109">
        <f>Stroke!Q3</f>
        <v>0.23469814760789104</v>
      </c>
      <c r="Q148" s="109">
        <f>Stroke!Q4</f>
        <v>1.0102817148560945</v>
      </c>
      <c r="R148" s="109">
        <f>Stroke!R2</f>
        <v>0.16830699437526916</v>
      </c>
      <c r="S148" s="109">
        <f>Stroke!R3</f>
        <v>0.30518701674033105</v>
      </c>
      <c r="T148" s="110">
        <f>Stroke!R4</f>
        <v>0.365579052279772</v>
      </c>
      <c r="U148" s="109">
        <f>Stroke!S2</f>
        <v>0.80322677093743688</v>
      </c>
      <c r="V148" s="109">
        <f>Stroke!S3</f>
        <v>1.0895538334652124</v>
      </c>
      <c r="W148" s="109">
        <f>Stroke!S4</f>
        <v>0.62023062749717217</v>
      </c>
      <c r="X148" s="109">
        <f>Stroke!T2</f>
        <v>0.25733335058036749</v>
      </c>
      <c r="Y148" s="109">
        <f>Stroke!T3</f>
        <v>7.3036553074080288E-2</v>
      </c>
      <c r="Z148" s="110">
        <f>Stroke!T4</f>
        <v>6.388552352245333E-2</v>
      </c>
      <c r="AA148" s="76">
        <f>Stroke!U2</f>
        <v>0.5973503475197256</v>
      </c>
      <c r="AB148" s="76">
        <f>Stroke!U3</f>
        <v>0.61632528756697347</v>
      </c>
      <c r="AC148" s="76">
        <f>Stroke!U4</f>
        <v>0.13745214316799653</v>
      </c>
      <c r="AD148" s="76">
        <f>Stroke!V2</f>
        <v>1.6638562187844619</v>
      </c>
      <c r="AE148" s="76">
        <f>Stroke!V3</f>
        <v>2.0624936806133936</v>
      </c>
      <c r="AF148" s="77">
        <f>Stroke!V4</f>
        <v>0.42277504248114334</v>
      </c>
      <c r="AG148" s="52"/>
      <c r="AH148" s="81">
        <v>3</v>
      </c>
      <c r="AI148" s="82">
        <v>3</v>
      </c>
      <c r="AJ148" s="83">
        <v>3</v>
      </c>
      <c r="AK148" s="81">
        <v>3</v>
      </c>
      <c r="AL148" s="82">
        <v>3</v>
      </c>
      <c r="AM148" s="83">
        <v>3</v>
      </c>
      <c r="AN148" s="81">
        <f t="shared" si="15"/>
        <v>3</v>
      </c>
      <c r="AO148" s="82">
        <f t="shared" si="15"/>
        <v>3</v>
      </c>
      <c r="AP148" s="83">
        <f t="shared" si="15"/>
        <v>3</v>
      </c>
      <c r="AQ148" s="81">
        <f t="shared" si="14"/>
        <v>3</v>
      </c>
      <c r="AR148" s="82">
        <f t="shared" si="14"/>
        <v>3</v>
      </c>
      <c r="AS148" s="83">
        <f t="shared" si="14"/>
        <v>3</v>
      </c>
    </row>
    <row r="150" spans="2:45" x14ac:dyDescent="0.2">
      <c r="M150" s="52" t="s">
        <v>229</v>
      </c>
    </row>
    <row r="165" spans="17:20" x14ac:dyDescent="0.2">
      <c r="Q165" s="53" t="s">
        <v>230</v>
      </c>
      <c r="R165" s="53" t="s">
        <v>231</v>
      </c>
      <c r="S165" s="53" t="s">
        <v>232</v>
      </c>
      <c r="T165" s="53" t="s">
        <v>233</v>
      </c>
    </row>
    <row r="166" spans="17:20" x14ac:dyDescent="0.2">
      <c r="Q166" s="53" t="s">
        <v>234</v>
      </c>
      <c r="R166" s="53" t="s">
        <v>235</v>
      </c>
      <c r="S166" s="53" t="s">
        <v>236</v>
      </c>
      <c r="T166" s="53" t="s">
        <v>237</v>
      </c>
    </row>
    <row r="167" spans="17:20" x14ac:dyDescent="0.2">
      <c r="Q167" s="53" t="s">
        <v>238</v>
      </c>
      <c r="R167" s="53" t="s">
        <v>239</v>
      </c>
      <c r="S167" s="53" t="s">
        <v>240</v>
      </c>
      <c r="T167" s="53" t="s">
        <v>241</v>
      </c>
    </row>
    <row r="169" spans="17:20" x14ac:dyDescent="0.2">
      <c r="Q169" s="53" t="s">
        <v>242</v>
      </c>
    </row>
    <row r="170" spans="17:20" x14ac:dyDescent="0.2">
      <c r="Q170" s="53" t="s">
        <v>243</v>
      </c>
    </row>
    <row r="171" spans="17:20" x14ac:dyDescent="0.2">
      <c r="Q171" s="53" t="s">
        <v>244</v>
      </c>
    </row>
    <row r="172" spans="17:20" x14ac:dyDescent="0.2">
      <c r="Q172" s="53" t="s">
        <v>245</v>
      </c>
    </row>
    <row r="173" spans="17:20" x14ac:dyDescent="0.2">
      <c r="Q173" s="53" t="s">
        <v>246</v>
      </c>
    </row>
    <row r="174" spans="17:20" x14ac:dyDescent="0.2">
      <c r="Q174" s="53" t="s">
        <v>247</v>
      </c>
    </row>
    <row r="175" spans="17:20" x14ac:dyDescent="0.2">
      <c r="Q175" s="53" t="s">
        <v>248</v>
      </c>
    </row>
    <row r="176" spans="17:20" x14ac:dyDescent="0.2">
      <c r="Q176" s="53" t="s">
        <v>249</v>
      </c>
    </row>
    <row r="177" spans="17:17" x14ac:dyDescent="0.2">
      <c r="Q177" s="53" t="s">
        <v>250</v>
      </c>
    </row>
    <row r="178" spans="17:17" x14ac:dyDescent="0.2">
      <c r="Q178" s="53" t="s">
        <v>251</v>
      </c>
    </row>
    <row r="179" spans="17:17" x14ac:dyDescent="0.2">
      <c r="Q179" s="53" t="s">
        <v>252</v>
      </c>
    </row>
    <row r="180" spans="17:17" x14ac:dyDescent="0.2">
      <c r="Q180" s="53" t="s">
        <v>253</v>
      </c>
    </row>
  </sheetData>
  <mergeCells count="16">
    <mergeCell ref="O2:T2"/>
    <mergeCell ref="U2:Z2"/>
    <mergeCell ref="I3:J3"/>
    <mergeCell ref="K3:K4"/>
    <mergeCell ref="L3:M3"/>
    <mergeCell ref="O3:Q3"/>
    <mergeCell ref="R3:T3"/>
    <mergeCell ref="U3:W3"/>
    <mergeCell ref="X3:Z3"/>
    <mergeCell ref="AH3:AJ3"/>
    <mergeCell ref="AK3:AM3"/>
    <mergeCell ref="AN3:AP3"/>
    <mergeCell ref="AQ3:AS3"/>
    <mergeCell ref="AA2:AF2"/>
    <mergeCell ref="AA3:AC3"/>
    <mergeCell ref="AD3:AF3"/>
  </mergeCells>
  <conditionalFormatting sqref="C5:E78">
    <cfRule type="containsBlanks" dxfId="13" priority="94">
      <formula>LEN(TRIM(C5))=0</formula>
    </cfRule>
  </conditionalFormatting>
  <conditionalFormatting sqref="C79:E89">
    <cfRule type="containsBlanks" dxfId="12" priority="91">
      <formula>LEN(TRIM(C79))=0</formula>
    </cfRule>
  </conditionalFormatting>
  <conditionalFormatting sqref="F5:G148">
    <cfRule type="containsBlanks" dxfId="11" priority="90">
      <formula>LEN(TRIM(F5))=0</formula>
    </cfRule>
  </conditionalFormatting>
  <conditionalFormatting sqref="C90:E148">
    <cfRule type="containsBlanks" dxfId="10" priority="89">
      <formula>LEN(TRIM(C90))=0</formula>
    </cfRule>
  </conditionalFormatting>
  <conditionalFormatting sqref="N5:N71">
    <cfRule type="containsText" dxfId="9" priority="33" stopIfTrue="1" operator="containsText" text="False">
      <formula>NOT(ISERROR(SEARCH("False",N5)))</formula>
    </cfRule>
    <cfRule type="containsText" dxfId="8" priority="34" stopIfTrue="1" operator="containsText" text="True">
      <formula>NOT(ISERROR(SEARCH("True",N5)))</formula>
    </cfRule>
  </conditionalFormatting>
  <conditionalFormatting sqref="K5:K89">
    <cfRule type="containsText" dxfId="7" priority="31" stopIfTrue="1" operator="containsText" text="LSL">
      <formula>NOT(ISERROR(SEARCH("LSL",K5)))</formula>
    </cfRule>
    <cfRule type="containsText" dxfId="6" priority="32" stopIfTrue="1" operator="containsText" text="U">
      <formula>NOT(ISERROR(SEARCH("U",K5)))</formula>
    </cfRule>
  </conditionalFormatting>
  <conditionalFormatting sqref="K90:K148">
    <cfRule type="containsText" dxfId="5" priority="29" stopIfTrue="1" operator="containsText" text="LSL">
      <formula>NOT(ISERROR(SEARCH("LSL",K90)))</formula>
    </cfRule>
    <cfRule type="containsText" dxfId="4" priority="30" stopIfTrue="1" operator="containsText" text="U">
      <formula>NOT(ISERROR(SEARCH("U",K90)))</formula>
    </cfRule>
  </conditionalFormatting>
  <conditionalFormatting sqref="N90:N148">
    <cfRule type="containsText" dxfId="3" priority="27" stopIfTrue="1" operator="containsText" text="False">
      <formula>NOT(ISERROR(SEARCH("False",N90)))</formula>
    </cfRule>
    <cfRule type="containsText" dxfId="2" priority="28" stopIfTrue="1" operator="containsText" text="True">
      <formula>NOT(ISERROR(SEARCH("True",N90)))</formula>
    </cfRule>
  </conditionalFormatting>
  <conditionalFormatting sqref="O5:AF35 O38:AF148 O36:P37 AD36:AE37 AA36:AB37 X36:Y37 U36:V37 R36:S37">
    <cfRule type="cellIs" dxfId="1" priority="2" operator="lessThanOrEqual">
      <formula>3</formula>
    </cfRule>
    <cfRule type="cellIs" dxfId="0" priority="1" operator="greaterThan">
      <formula>3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BJ85"/>
  <sheetViews>
    <sheetView showGridLines="0" topLeftCell="A13" zoomScale="80" zoomScaleNormal="80" workbookViewId="0">
      <selection activeCell="W20" sqref="W20:AN24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1" width="9.140625" style="1"/>
    <col min="22" max="22" width="8.85546875" style="1" customWidth="1"/>
    <col min="23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1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1.9868211466536938</v>
      </c>
      <c r="R2" s="7">
        <f>IF(N19="","",(ABS(N19-AVERAGE(B19:M19))/STDEV(B19:M19)))</f>
        <v>1.2644976076594081</v>
      </c>
      <c r="S2" s="7">
        <f>IF(AC9="","",(ABS(AC9-AVERAGE(Q9:AB9))/STDEV(Q9:AB9)))</f>
        <v>1.9913167921821679</v>
      </c>
      <c r="T2" s="7">
        <f>IF(AC19="","",(ABS(AC19-AVERAGE(Q19:AB19))/STDEV(Q19:AB19)))</f>
        <v>0.51918305154616873</v>
      </c>
      <c r="U2" s="7">
        <f>IF(AR9="","",(ABS(AR9-AVERAGE(AF9:AQ9))/STDEV(AF9:AQ9)))</f>
        <v>6.6847131627377571E-2</v>
      </c>
      <c r="V2" s="7">
        <f>IF(AR19="","",(ABS(AR19-AVERAGE(AF19:AQ19))/STDEV(AF19:AQ19)))</f>
        <v>0.47059006769952655</v>
      </c>
    </row>
    <row r="3" spans="1:44" x14ac:dyDescent="0.2">
      <c r="C3" s="8"/>
      <c r="D3" s="8"/>
      <c r="E3" s="9"/>
      <c r="F3" s="9"/>
      <c r="G3" s="136" t="s">
        <v>7</v>
      </c>
      <c r="H3" s="137"/>
      <c r="P3" s="6" t="s">
        <v>8</v>
      </c>
      <c r="Q3" s="7">
        <f>IF(N10="","",(ABS(N10-AVERAGE(B10:M10))/STDEV(B10:M10)))</f>
        <v>0.6445851968832178</v>
      </c>
      <c r="R3" s="7">
        <f>IF(N20="","",(ABS(N20-AVERAGE(B20:M20))/STDEV(B20:M20)))</f>
        <v>0.28490940274140436</v>
      </c>
      <c r="S3" s="7">
        <f>IF(AC10="","",(ABS(AC10-AVERAGE(Q10:AB10))/STDEV(Q10:AB10)))</f>
        <v>0.80122334793424843</v>
      </c>
      <c r="T3" s="7">
        <f>IF(AC20="","",(ABS(AC20-AVERAGE(Q20:AB20))/STDEV(Q20:AB20)))</f>
        <v>1.4839669088741427</v>
      </c>
      <c r="U3" s="7">
        <f t="shared" ref="U3" si="0">IF(AR10="","",(ABS(AR10-AVERAGE(AF10:AQ10))/STDEV(AF10:AQ10)))</f>
        <v>1.4269143642394917</v>
      </c>
      <c r="V3" s="7">
        <f>IF(AR20="","",(ABS(AR20-AVERAGE(AF20:AQ20))/STDEV(AF20:AQ20)))</f>
        <v>1.335761635579376E-2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G4" s="10" t="s">
        <v>13</v>
      </c>
      <c r="H4" s="10" t="s">
        <v>14</v>
      </c>
      <c r="P4" s="6" t="s">
        <v>15</v>
      </c>
      <c r="Q4" s="7">
        <f>IF(N13="","",(ABS(N13-AVERAGE(B13:M13))/STDEV(B13:M13)))</f>
        <v>9.0549998453235331E-2</v>
      </c>
      <c r="R4" s="7">
        <f>IF(N23="","",(ABS(N23-AVERAGE(B23:M23))/STDEV(B23:M23)))</f>
        <v>2.3042004194783753E-2</v>
      </c>
      <c r="S4" s="7">
        <f>IF(AC13="","",(ABS(AC13-AVERAGE(Q13:AB13))/STDEV(Q13:AB13)))</f>
        <v>0.47162124533264799</v>
      </c>
      <c r="T4" s="7">
        <f>IF(AC23="","",(ABS(AC23-AVERAGE(Q23:AB23))/STDEV(Q23:AB23)))</f>
        <v>1.8777343417168528</v>
      </c>
      <c r="U4" s="7">
        <f>IF(AR13="","",(ABS(AR13-AVERAGE(AF13:AQ13))/STDEV(AF13:AQ13)))</f>
        <v>1.2704203172149198</v>
      </c>
      <c r="V4" s="7">
        <f>IF(AR23="","",(ABS(AR23-AVERAGE(AF23:AQ23))/STDEV(AF23:AQ23)))</f>
        <v>0.21578712187823451</v>
      </c>
    </row>
    <row r="5" spans="1:44" ht="25.5" customHeight="1" x14ac:dyDescent="0.2">
      <c r="C5" s="11" t="s">
        <v>16</v>
      </c>
      <c r="D5" s="12">
        <v>2.4</v>
      </c>
      <c r="E5" s="12">
        <v>2.58</v>
      </c>
      <c r="F5" s="12">
        <v>2.2199999999999998</v>
      </c>
      <c r="G5" s="12">
        <v>2.44</v>
      </c>
      <c r="H5" s="12">
        <v>2.36</v>
      </c>
      <c r="I5" s="13"/>
      <c r="J5" s="13">
        <f>IF(M9&lt;&gt;"",M9,IF(L9="",K9,IF(K9="",J9,IF(J9="",I9,IF(I9="",H9,IF(H9="",G9,M9))))))</f>
        <v>2.4061179047619023</v>
      </c>
    </row>
    <row r="6" spans="1:44" x14ac:dyDescent="0.2">
      <c r="AG6" s="1">
        <v>0.01</v>
      </c>
    </row>
    <row r="7" spans="1:44" ht="15.75" x14ac:dyDescent="0.25">
      <c r="A7" s="14" t="s">
        <v>31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/>
      <c r="AE7" s="14" t="s">
        <v>29</v>
      </c>
      <c r="AR7" s="16"/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2.4033055151515139</v>
      </c>
      <c r="C9" s="20">
        <v>2.4036322999999977</v>
      </c>
      <c r="D9" s="20">
        <v>2.3966588571428544</v>
      </c>
      <c r="E9" s="20">
        <v>2.3989128965517224</v>
      </c>
      <c r="F9" s="20">
        <v>2.4061297931034535</v>
      </c>
      <c r="G9" s="20">
        <v>2.4073709411764677</v>
      </c>
      <c r="H9" s="20">
        <v>2.4025381904761867</v>
      </c>
      <c r="I9" s="20">
        <v>2.4040776129032282</v>
      </c>
      <c r="J9" s="20">
        <v>2.4006333090909107</v>
      </c>
      <c r="K9" s="20">
        <v>2.4049505142857157</v>
      </c>
      <c r="L9" s="20">
        <v>2.404637878787879</v>
      </c>
      <c r="M9" s="20">
        <v>2.4061179047619023</v>
      </c>
      <c r="N9" s="20">
        <v>2.4094945000000005</v>
      </c>
      <c r="P9" s="19" t="s">
        <v>18</v>
      </c>
      <c r="Q9" s="20"/>
      <c r="R9" s="20"/>
      <c r="S9" s="20"/>
      <c r="T9" s="20"/>
      <c r="U9" s="20">
        <v>2.3986931666666638</v>
      </c>
      <c r="V9" s="20">
        <v>2.4027168749999972</v>
      </c>
      <c r="W9" s="20">
        <v>2.4015183076923092</v>
      </c>
      <c r="X9" s="20"/>
      <c r="Y9" s="20"/>
      <c r="Z9" s="20">
        <v>2.3886381333333331</v>
      </c>
      <c r="AA9" s="20">
        <v>2.4057774285714273</v>
      </c>
      <c r="AB9" s="20">
        <v>2.3939172222222229</v>
      </c>
      <c r="AC9" s="20">
        <v>2.411078933333334</v>
      </c>
      <c r="AE9" s="19" t="s">
        <v>18</v>
      </c>
      <c r="AF9" s="20">
        <v>2.4101874666666676</v>
      </c>
      <c r="AG9" s="20">
        <v>2.3987921818181781</v>
      </c>
      <c r="AH9" s="20">
        <v>2.4067927999999981</v>
      </c>
      <c r="AI9" s="20">
        <v>2.3939421290322569</v>
      </c>
      <c r="AJ9" s="20">
        <v>2.4028181666666679</v>
      </c>
      <c r="AK9" s="20">
        <v>2.4020847500000002</v>
      </c>
      <c r="AL9" s="20">
        <v>2.3993119999999974</v>
      </c>
      <c r="AM9" s="20">
        <v>2.4081478000000014</v>
      </c>
      <c r="AN9" s="20">
        <v>2.4024687619047596</v>
      </c>
      <c r="AO9" s="20">
        <v>2.4006489523809562</v>
      </c>
      <c r="AP9" s="20">
        <v>2.3914687999999971</v>
      </c>
      <c r="AQ9" s="20">
        <v>2.4004376000000014</v>
      </c>
      <c r="AR9" s="20">
        <v>2.4010632500000022</v>
      </c>
    </row>
    <row r="10" spans="1:44" x14ac:dyDescent="0.2">
      <c r="A10" s="21" t="s">
        <v>8</v>
      </c>
      <c r="B10" s="22">
        <v>1.854474502680559E-2</v>
      </c>
      <c r="C10" s="22">
        <v>2.037026495665693E-2</v>
      </c>
      <c r="D10" s="22">
        <v>1.7139485617091214E-2</v>
      </c>
      <c r="E10" s="22">
        <v>2.0605287012993585E-2</v>
      </c>
      <c r="F10" s="22">
        <v>2.0470867598785841E-2</v>
      </c>
      <c r="G10" s="22">
        <v>1.9834231519894011E-2</v>
      </c>
      <c r="H10" s="22">
        <v>1.92502098724995E-2</v>
      </c>
      <c r="I10" s="22">
        <v>1.7264739834540951E-2</v>
      </c>
      <c r="J10" s="22">
        <v>1.8773058225237175E-2</v>
      </c>
      <c r="K10" s="22">
        <v>2.0755048495317067E-2</v>
      </c>
      <c r="L10" s="22">
        <v>1.9415780759369734E-2</v>
      </c>
      <c r="M10" s="22">
        <v>1.8750458362267283E-2</v>
      </c>
      <c r="N10" s="22">
        <v>1.8473062660728224E-2</v>
      </c>
      <c r="P10" s="21" t="s">
        <v>8</v>
      </c>
      <c r="Q10" s="22"/>
      <c r="R10" s="22"/>
      <c r="S10" s="22"/>
      <c r="T10" s="22"/>
      <c r="U10" s="22">
        <v>1.2803238190101608E-2</v>
      </c>
      <c r="V10" s="22">
        <v>1.4112589564450717E-2</v>
      </c>
      <c r="W10" s="22">
        <v>1.3293915341734059E-2</v>
      </c>
      <c r="X10" s="22"/>
      <c r="Y10" s="22"/>
      <c r="Z10" s="22">
        <v>1.8048845215147585E-2</v>
      </c>
      <c r="AA10" s="22">
        <v>1.9049749767296346E-2</v>
      </c>
      <c r="AB10" s="22">
        <v>1.9064376129687238E-2</v>
      </c>
      <c r="AC10" s="22">
        <v>1.368610373491346E-2</v>
      </c>
      <c r="AE10" s="21" t="s">
        <v>8</v>
      </c>
      <c r="AF10" s="22">
        <v>2.0389186058457329E-2</v>
      </c>
      <c r="AG10" s="22">
        <v>1.6819853195951678E-2</v>
      </c>
      <c r="AH10" s="22">
        <v>1.6182565278657031E-2</v>
      </c>
      <c r="AI10" s="22">
        <v>1.7103835830376082E-2</v>
      </c>
      <c r="AJ10" s="22">
        <v>2.157048205609791E-2</v>
      </c>
      <c r="AK10" s="22">
        <v>1.965611026566472E-2</v>
      </c>
      <c r="AL10" s="22">
        <v>1.6534979910295074E-2</v>
      </c>
      <c r="AM10" s="22">
        <v>1.5257878649463796E-2</v>
      </c>
      <c r="AN10" s="22">
        <v>1.5479103518898836E-2</v>
      </c>
      <c r="AO10" s="22">
        <v>1.6038542229340678E-2</v>
      </c>
      <c r="AP10" s="22">
        <v>1.6204034312973778E-2</v>
      </c>
      <c r="AQ10" s="22">
        <v>1.8161622044039497E-2</v>
      </c>
      <c r="AR10" s="22">
        <v>2.0373696493850353E-2</v>
      </c>
    </row>
    <row r="11" spans="1:44" x14ac:dyDescent="0.2">
      <c r="A11" s="21" t="s">
        <v>19</v>
      </c>
      <c r="B11" s="22">
        <v>2.5032000000000001</v>
      </c>
      <c r="C11" s="22">
        <v>2.5276000000000001</v>
      </c>
      <c r="D11" s="22">
        <v>2.4821</v>
      </c>
      <c r="E11" s="22">
        <v>2.4983</v>
      </c>
      <c r="F11" s="23">
        <v>2.4874000000000001</v>
      </c>
      <c r="G11" s="23">
        <v>2.4794999999999998</v>
      </c>
      <c r="H11" s="23">
        <v>2.4847000000000001</v>
      </c>
      <c r="I11" s="23">
        <v>2.4723999999999999</v>
      </c>
      <c r="J11" s="23">
        <v>2.5718999999999999</v>
      </c>
      <c r="K11" s="23">
        <v>2.5246</v>
      </c>
      <c r="L11" s="23">
        <v>2.4895999999999998</v>
      </c>
      <c r="M11" s="23">
        <v>2.5249000000000001</v>
      </c>
      <c r="N11" s="23">
        <v>2.5192000000000005</v>
      </c>
      <c r="P11" s="21" t="s">
        <v>19</v>
      </c>
      <c r="Q11" s="22"/>
      <c r="R11" s="22"/>
      <c r="S11" s="22"/>
      <c r="T11" s="22"/>
      <c r="U11" s="23">
        <v>2.456</v>
      </c>
      <c r="V11" s="23">
        <v>2.4645999999999999</v>
      </c>
      <c r="W11" s="23">
        <v>2.5316000000000001</v>
      </c>
      <c r="X11" s="23"/>
      <c r="Y11" s="23"/>
      <c r="Z11" s="23">
        <v>2.4723000000000002</v>
      </c>
      <c r="AA11" s="23">
        <v>2.4786999999999999</v>
      </c>
      <c r="AB11" s="23">
        <v>2.5495999999999999</v>
      </c>
      <c r="AC11" s="23">
        <v>2.4653</v>
      </c>
      <c r="AE11" s="21" t="s">
        <v>19</v>
      </c>
      <c r="AF11" s="22">
        <v>2.5287999999999999</v>
      </c>
      <c r="AG11" s="22">
        <v>2.4975999999999998</v>
      </c>
      <c r="AH11" s="22">
        <v>2.5076999999999998</v>
      </c>
      <c r="AI11" s="22">
        <v>2.4870999999999999</v>
      </c>
      <c r="AJ11" s="23">
        <v>2.5005000000000002</v>
      </c>
      <c r="AK11" s="23">
        <v>2.4914000000000001</v>
      </c>
      <c r="AL11" s="23">
        <v>2.5280999999999998</v>
      </c>
      <c r="AM11" s="23">
        <v>2.4895999999999998</v>
      </c>
      <c r="AN11" s="23">
        <v>2.5121000000000002</v>
      </c>
      <c r="AO11" s="23">
        <v>2.4735999999999998</v>
      </c>
      <c r="AP11" s="23">
        <v>2.4521999999999999</v>
      </c>
      <c r="AQ11" s="23">
        <v>2.4824999999999999</v>
      </c>
      <c r="AR11" s="23">
        <v>2.5571999999999999</v>
      </c>
    </row>
    <row r="12" spans="1:44" x14ac:dyDescent="0.2">
      <c r="A12" s="21" t="s">
        <v>20</v>
      </c>
      <c r="B12" s="22">
        <v>2.3450000000000002</v>
      </c>
      <c r="C12" s="22">
        <v>2.3186</v>
      </c>
      <c r="D12" s="22">
        <v>2.3144999999999998</v>
      </c>
      <c r="E12" s="22">
        <v>2.3359000000000001</v>
      </c>
      <c r="F12" s="23">
        <v>2.3349000000000002</v>
      </c>
      <c r="G12" s="23">
        <v>2.3317000000000005</v>
      </c>
      <c r="H12" s="23">
        <v>2.3462999999999998</v>
      </c>
      <c r="I12" s="23">
        <v>2.3111999999999999</v>
      </c>
      <c r="J12" s="23">
        <v>2.2780999999999998</v>
      </c>
      <c r="K12" s="23">
        <v>2.2711000000000001</v>
      </c>
      <c r="L12" s="23">
        <v>2.3186</v>
      </c>
      <c r="M12" s="23">
        <v>2.3016000000000001</v>
      </c>
      <c r="N12" s="23">
        <v>2.2639999999999998</v>
      </c>
      <c r="P12" s="21" t="s">
        <v>20</v>
      </c>
      <c r="Q12" s="22"/>
      <c r="R12" s="22"/>
      <c r="S12" s="22"/>
      <c r="T12" s="22"/>
      <c r="U12" s="23">
        <v>2.3668</v>
      </c>
      <c r="V12" s="23">
        <v>2.3586999999999998</v>
      </c>
      <c r="W12" s="23">
        <v>2.3607</v>
      </c>
      <c r="X12" s="23"/>
      <c r="Y12" s="23"/>
      <c r="Z12" s="23">
        <v>2.3327</v>
      </c>
      <c r="AA12" s="23">
        <v>2.3149999999999999</v>
      </c>
      <c r="AB12" s="23">
        <v>2.3357000000000001</v>
      </c>
      <c r="AC12" s="23">
        <v>2.3767</v>
      </c>
      <c r="AE12" s="21" t="s">
        <v>20</v>
      </c>
      <c r="AF12" s="22">
        <v>2.3485</v>
      </c>
      <c r="AG12" s="22">
        <v>2.36</v>
      </c>
      <c r="AH12" s="22">
        <v>2.3534000000000002</v>
      </c>
      <c r="AI12" s="22">
        <v>2.3422000000000001</v>
      </c>
      <c r="AJ12" s="23">
        <v>2.3043</v>
      </c>
      <c r="AK12" s="23">
        <v>2.3277000000000001</v>
      </c>
      <c r="AL12" s="23">
        <v>2.3502999999999998</v>
      </c>
      <c r="AM12" s="23">
        <v>2.3593999999999999</v>
      </c>
      <c r="AN12" s="23">
        <v>2.3504999999999998</v>
      </c>
      <c r="AO12" s="23">
        <v>2.3544</v>
      </c>
      <c r="AP12" s="23">
        <v>2.3323</v>
      </c>
      <c r="AQ12" s="23">
        <v>2.3561000000000001</v>
      </c>
      <c r="AR12" s="23">
        <v>2.3342000000000001</v>
      </c>
    </row>
    <row r="13" spans="1:44" x14ac:dyDescent="0.2">
      <c r="A13" s="24" t="s">
        <v>21</v>
      </c>
      <c r="B13" s="25">
        <f t="shared" ref="B13:N13" si="1">IFERROR(IF(B8="","",IF($E$5=0,((B9-$F$5)/3/B10),IF($F$5=0,(($E$5-B9)/3/B10),MIN(((($E$5)-B9)/(3*B10)),((B9-($F$5))/(3*B10)))))),"")</f>
        <v>3.1760027722693098</v>
      </c>
      <c r="C13" s="25">
        <f t="shared" si="1"/>
        <v>2.8860318438873329</v>
      </c>
      <c r="D13" s="25">
        <f t="shared" si="1"/>
        <v>3.4357090422576309</v>
      </c>
      <c r="E13" s="25">
        <f t="shared" si="1"/>
        <v>2.8942878663277223</v>
      </c>
      <c r="F13" s="25">
        <f t="shared" si="1"/>
        <v>2.8311812067808835</v>
      </c>
      <c r="G13" s="25">
        <f t="shared" si="1"/>
        <v>2.9011973340196056</v>
      </c>
      <c r="H13" s="25">
        <f t="shared" si="1"/>
        <v>3.0728982644726401</v>
      </c>
      <c r="I13" s="25">
        <f t="shared" si="1"/>
        <v>3.396564110488558</v>
      </c>
      <c r="J13" s="25">
        <f t="shared" si="1"/>
        <v>3.1848245636036272</v>
      </c>
      <c r="K13" s="25">
        <f t="shared" si="1"/>
        <v>2.8113559255037881</v>
      </c>
      <c r="L13" s="25">
        <f t="shared" si="1"/>
        <v>3.0106458827740621</v>
      </c>
      <c r="M13" s="25">
        <f t="shared" si="1"/>
        <v>3.0911616821771766</v>
      </c>
      <c r="N13" s="25">
        <f t="shared" si="1"/>
        <v>3.0766509977520973</v>
      </c>
      <c r="P13" s="24" t="s">
        <v>21</v>
      </c>
      <c r="Q13" s="25"/>
      <c r="R13" s="25"/>
      <c r="S13" s="25"/>
      <c r="T13" s="25"/>
      <c r="U13" s="25">
        <f t="shared" ref="U13:AC13" si="2">IFERROR(IF(U8="","",IF($E$5=0,((U9-$F$5)/3/U10),IF($F$5=0,(($E$5-U9)/3/U10),MIN(((($E$5)-U9)/(3*U10)),((U9-($F$5))/(3*U10)))))),"")</f>
        <v>4.6522909286291503</v>
      </c>
      <c r="V13" s="25">
        <f t="shared" si="2"/>
        <v>4.1873516359363494</v>
      </c>
      <c r="W13" s="25">
        <f t="shared" si="2"/>
        <v>4.4752727775485113</v>
      </c>
      <c r="X13" s="25"/>
      <c r="Y13" s="25"/>
      <c r="Z13" s="25">
        <f t="shared" si="2"/>
        <v>3.1144768787719621</v>
      </c>
      <c r="AA13" s="25">
        <f t="shared" si="2"/>
        <v>3.0485539802674877</v>
      </c>
      <c r="AB13" s="25">
        <f t="shared" si="2"/>
        <v>3.0408761877674304</v>
      </c>
      <c r="AC13" s="25">
        <f t="shared" si="2"/>
        <v>4.1141747361290237</v>
      </c>
      <c r="AE13" s="24" t="s">
        <v>21</v>
      </c>
      <c r="AF13" s="25">
        <f t="shared" ref="AF13:AP13" si="3">IFERROR(IF(AF8="","",IF($E$5=0,((AF9-$F$5)/3/AF10),IF($F$5=0,(($E$5-AF9)/3/AF10),MIN(((($E$5)-AF9)/(3*AF10)),((AF9-($F$5))/(3*AF10)))))),"")</f>
        <v>2.7761862398768176</v>
      </c>
      <c r="AG13" s="25">
        <f t="shared" si="3"/>
        <v>3.5432767007584296</v>
      </c>
      <c r="AH13" s="25">
        <f t="shared" si="3"/>
        <v>3.5677738565640693</v>
      </c>
      <c r="AI13" s="25">
        <f t="shared" si="3"/>
        <v>3.3899243568770947</v>
      </c>
      <c r="AJ13" s="25">
        <f t="shared" si="3"/>
        <v>2.7380292641357293</v>
      </c>
      <c r="AK13" s="25">
        <f t="shared" si="3"/>
        <v>3.0171322063107957</v>
      </c>
      <c r="AL13" s="25">
        <f t="shared" si="3"/>
        <v>3.6148012873877913</v>
      </c>
      <c r="AM13" s="25">
        <f t="shared" si="3"/>
        <v>3.7543925982580384</v>
      </c>
      <c r="AN13" s="25">
        <f t="shared" si="3"/>
        <v>3.8230301446611135</v>
      </c>
      <c r="AO13" s="25">
        <f t="shared" si="3"/>
        <v>3.7275010212782229</v>
      </c>
      <c r="AP13" s="25">
        <f t="shared" si="3"/>
        <v>3.5272862030971845</v>
      </c>
      <c r="AQ13" s="25">
        <f t="shared" ref="AQ13:AR13" si="4">IFERROR(IF(AQ8="","",IF($E$5=0,((AQ9-$F$5)/3/AQ10),IF($F$5=0,(($E$5-AQ9)/3/AQ10),MIN(((($E$5)-AQ9)/(3*AQ10)),((AQ9-($F$5))/(3*AQ10)))))),"")</f>
        <v>3.2956380871815663</v>
      </c>
      <c r="AR13" s="25">
        <f t="shared" si="4"/>
        <v>2.9275778870729812</v>
      </c>
    </row>
    <row r="15" spans="1:44" s="26" customFormat="1" ht="6.75" customHeight="1" x14ac:dyDescent="0.2"/>
    <row r="17" spans="1:62" ht="15.75" x14ac:dyDescent="0.25">
      <c r="A17" s="27" t="s">
        <v>32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28"/>
      <c r="AE17" s="27" t="s">
        <v>30</v>
      </c>
      <c r="AR17" s="28"/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2.401534363636364</v>
      </c>
      <c r="C19" s="30">
        <v>2.4052904999999969</v>
      </c>
      <c r="D19" s="30">
        <v>2.4077774285714284</v>
      </c>
      <c r="E19" s="30">
        <v>2.4020238437499986</v>
      </c>
      <c r="F19" s="30">
        <v>2.4072534999999968</v>
      </c>
      <c r="G19" s="30">
        <v>2.4029499999999984</v>
      </c>
      <c r="H19" s="30">
        <v>2.4014308947368419</v>
      </c>
      <c r="I19" s="30">
        <v>2.4056853333333312</v>
      </c>
      <c r="J19" s="30">
        <v>2.4074116410256394</v>
      </c>
      <c r="K19" s="30">
        <v>2.4048662222222226</v>
      </c>
      <c r="L19" s="30">
        <v>2.4068045806451628</v>
      </c>
      <c r="M19" s="30">
        <v>2.4093768571428562</v>
      </c>
      <c r="N19" s="30">
        <v>2.4085874482758589</v>
      </c>
      <c r="P19" s="30" t="s">
        <v>18</v>
      </c>
      <c r="Q19" s="30"/>
      <c r="R19" s="30"/>
      <c r="S19" s="30"/>
      <c r="T19" s="30"/>
      <c r="U19" s="30">
        <v>2.4112177333333324</v>
      </c>
      <c r="V19" s="30">
        <v>2.4041451578947375</v>
      </c>
      <c r="W19" s="30">
        <v>2.4084106666666676</v>
      </c>
      <c r="X19" s="30"/>
      <c r="Y19" s="30">
        <v>2.3997820000000014</v>
      </c>
      <c r="Z19" s="30">
        <v>2.4055847777777792</v>
      </c>
      <c r="AA19" s="30">
        <v>2.4050615999999985</v>
      </c>
      <c r="AB19" s="30">
        <v>2.4073017894736863</v>
      </c>
      <c r="AC19" s="30">
        <v>2.4040589333333351</v>
      </c>
      <c r="AD19" s="29"/>
      <c r="AE19" s="30" t="s">
        <v>18</v>
      </c>
      <c r="AF19" s="30">
        <v>2.404102125000001</v>
      </c>
      <c r="AG19" s="30">
        <v>2.3986496363636367</v>
      </c>
      <c r="AH19" s="30">
        <v>2.4002602500000014</v>
      </c>
      <c r="AI19" s="30">
        <v>2.3986108235294097</v>
      </c>
      <c r="AJ19" s="30">
        <v>2.4052672857142854</v>
      </c>
      <c r="AK19" s="30">
        <v>2.408398769230768</v>
      </c>
      <c r="AL19" s="30">
        <v>2.4005132173913064</v>
      </c>
      <c r="AM19" s="30">
        <v>2.4097719999999998</v>
      </c>
      <c r="AN19" s="30">
        <v>2.4067187619047616</v>
      </c>
      <c r="AO19" s="30">
        <v>2.4073176842105259</v>
      </c>
      <c r="AP19" s="30">
        <v>2.3985138666666672</v>
      </c>
      <c r="AQ19" s="30">
        <v>2.3978366666666648</v>
      </c>
      <c r="AR19" s="30">
        <v>2.4009284000000015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2.1329849678669251E-2</v>
      </c>
      <c r="C20" s="22">
        <v>1.875759562424175E-2</v>
      </c>
      <c r="D20" s="22">
        <v>1.8749888380620135E-2</v>
      </c>
      <c r="E20" s="22">
        <v>1.977814067521115E-2</v>
      </c>
      <c r="F20" s="22">
        <v>1.9041009931746598E-2</v>
      </c>
      <c r="G20" s="22">
        <v>1.8148567208789261E-2</v>
      </c>
      <c r="H20" s="22">
        <v>2.1197174795591873E-2</v>
      </c>
      <c r="I20" s="22">
        <v>1.9840284511112145E-2</v>
      </c>
      <c r="J20" s="22">
        <v>1.9095098156364374E-2</v>
      </c>
      <c r="K20" s="22">
        <v>1.9034302821120348E-2</v>
      </c>
      <c r="L20" s="22">
        <v>2.2236747128095789E-2</v>
      </c>
      <c r="M20" s="22">
        <v>1.6360474442723733E-2</v>
      </c>
      <c r="N20" s="22">
        <v>1.9015381365459331E-2</v>
      </c>
      <c r="P20" s="21" t="s">
        <v>8</v>
      </c>
      <c r="Q20" s="22"/>
      <c r="R20" s="22"/>
      <c r="S20" s="22"/>
      <c r="T20" s="22"/>
      <c r="U20" s="22">
        <v>2.4614743000070105E-2</v>
      </c>
      <c r="V20" s="22">
        <v>2.5159437488923034E-2</v>
      </c>
      <c r="W20" s="22">
        <v>2.1956919829785624E-2</v>
      </c>
      <c r="X20" s="22"/>
      <c r="Y20" s="22">
        <v>2.4923906744514626E-2</v>
      </c>
      <c r="Z20" s="22">
        <v>2.2402461961864524E-2</v>
      </c>
      <c r="AA20" s="22">
        <v>2.1790750051885886E-2</v>
      </c>
      <c r="AB20" s="22">
        <v>2.1923869784809938E-2</v>
      </c>
      <c r="AC20" s="22">
        <v>2.0939183828923496E-2</v>
      </c>
      <c r="AD20" s="29"/>
      <c r="AE20" s="21" t="s">
        <v>8</v>
      </c>
      <c r="AF20" s="22">
        <v>2.0650742103400354E-2</v>
      </c>
      <c r="AG20" s="22">
        <v>1.9680688477712892E-2</v>
      </c>
      <c r="AH20" s="22">
        <v>2.0710679255677246E-2</v>
      </c>
      <c r="AI20" s="22">
        <v>2.2190071433592792E-2</v>
      </c>
      <c r="AJ20" s="22">
        <v>2.1841003059694549E-2</v>
      </c>
      <c r="AK20" s="22">
        <v>2.110684606276076E-2</v>
      </c>
      <c r="AL20" s="22">
        <v>2.2828236281209956E-2</v>
      </c>
      <c r="AM20" s="22">
        <v>2.0663626311964601E-2</v>
      </c>
      <c r="AN20" s="22">
        <v>2.3017848183021397E-2</v>
      </c>
      <c r="AO20" s="22">
        <v>2.3612040000551268E-2</v>
      </c>
      <c r="AP20" s="22">
        <v>2.3605839148498019E-2</v>
      </c>
      <c r="AQ20" s="22">
        <v>2.2789754850013659E-2</v>
      </c>
      <c r="AR20" s="22">
        <v>2.1908951815781189E-2</v>
      </c>
      <c r="AS20" s="29"/>
      <c r="AT20" s="29"/>
      <c r="AU20" s="29"/>
      <c r="AV20" s="29"/>
      <c r="BD20" s="32">
        <f>F5</f>
        <v>2.2199999999999998</v>
      </c>
      <c r="BE20" s="32"/>
      <c r="BF20" s="32"/>
      <c r="BG20" s="32"/>
      <c r="BH20" s="32"/>
      <c r="BI20" s="32"/>
      <c r="BJ20" s="32">
        <f>E5</f>
        <v>2.58</v>
      </c>
    </row>
    <row r="21" spans="1:62" x14ac:dyDescent="0.2">
      <c r="A21" s="21" t="s">
        <v>19</v>
      </c>
      <c r="B21" s="22">
        <v>2.5236999999999998</v>
      </c>
      <c r="C21" s="22">
        <v>2.5046999999999997</v>
      </c>
      <c r="D21" s="22">
        <v>2.4788999999999999</v>
      </c>
      <c r="E21" s="22">
        <v>2.4883999999999999</v>
      </c>
      <c r="F21" s="22">
        <v>2.4904000000000002</v>
      </c>
      <c r="G21" s="22">
        <v>2.5451000000000001</v>
      </c>
      <c r="H21" s="22">
        <v>2.4904000000000002</v>
      </c>
      <c r="I21" s="22">
        <v>2.4799000000000002</v>
      </c>
      <c r="J21" s="22">
        <v>2.5642999999999998</v>
      </c>
      <c r="K21" s="22">
        <v>2.5005999999999999</v>
      </c>
      <c r="L21" s="22">
        <v>2.5600999999999998</v>
      </c>
      <c r="M21" s="22">
        <v>2.5373999999999999</v>
      </c>
      <c r="N21" s="22">
        <v>2.4996</v>
      </c>
      <c r="P21" s="21" t="s">
        <v>19</v>
      </c>
      <c r="Q21" s="22"/>
      <c r="R21" s="22"/>
      <c r="S21" s="22"/>
      <c r="T21" s="22"/>
      <c r="U21" s="22">
        <v>2.4950000000000001</v>
      </c>
      <c r="V21" s="22">
        <v>2.5038999999999998</v>
      </c>
      <c r="W21" s="22">
        <v>2.4805000000000001</v>
      </c>
      <c r="X21" s="22"/>
      <c r="Y21" s="22">
        <v>2.4887999999999999</v>
      </c>
      <c r="Z21" s="22">
        <v>2.4887000000000001</v>
      </c>
      <c r="AA21" s="22">
        <v>2.5181</v>
      </c>
      <c r="AB21" s="22">
        <v>2.5024999999999999</v>
      </c>
      <c r="AC21" s="22">
        <v>2.4882</v>
      </c>
      <c r="AD21" s="29"/>
      <c r="AE21" s="21" t="s">
        <v>19</v>
      </c>
      <c r="AF21" s="22">
        <v>2.5154000000000001</v>
      </c>
      <c r="AG21" s="22">
        <v>2.4870999999999999</v>
      </c>
      <c r="AH21" s="22">
        <v>2.5466000000000002</v>
      </c>
      <c r="AI21" s="22">
        <v>2.5287999999999999</v>
      </c>
      <c r="AJ21" s="22">
        <v>2.4859</v>
      </c>
      <c r="AK21" s="22">
        <v>2.4941</v>
      </c>
      <c r="AL21" s="22">
        <v>2.5270000000000001</v>
      </c>
      <c r="AM21" s="22">
        <v>2.5035000000000003</v>
      </c>
      <c r="AN21" s="22">
        <v>2.5276000000000001</v>
      </c>
      <c r="AO21" s="22">
        <v>2.5173000000000001</v>
      </c>
      <c r="AP21" s="22">
        <v>2.4965000000000002</v>
      </c>
      <c r="AQ21" s="22">
        <v>2.4956</v>
      </c>
      <c r="AR21" s="22">
        <v>2.4912999999999998</v>
      </c>
      <c r="BD21" s="33">
        <f>BE21-$BG$22</f>
        <v>2.34</v>
      </c>
      <c r="BE21" s="32">
        <f>BF21-$BG$22</f>
        <v>2.36</v>
      </c>
      <c r="BF21" s="32">
        <f>BG21-$BG$22</f>
        <v>2.38</v>
      </c>
      <c r="BG21" s="33">
        <f>D5</f>
        <v>2.4</v>
      </c>
      <c r="BH21" s="32">
        <f>BG21+$BG$22</f>
        <v>2.42</v>
      </c>
      <c r="BI21" s="32">
        <f>BH21+$BG$22</f>
        <v>2.44</v>
      </c>
      <c r="BJ21" s="33">
        <f>BI21+$BG$22</f>
        <v>2.46</v>
      </c>
    </row>
    <row r="22" spans="1:62" x14ac:dyDescent="0.2">
      <c r="A22" s="21" t="s">
        <v>20</v>
      </c>
      <c r="B22" s="22">
        <v>2.3069999999999999</v>
      </c>
      <c r="C22" s="22">
        <v>2.3359999999999999</v>
      </c>
      <c r="D22" s="22">
        <v>2.3450000000000002</v>
      </c>
      <c r="E22" s="22">
        <v>2.3334000000000001</v>
      </c>
      <c r="F22" s="22">
        <v>2.3243</v>
      </c>
      <c r="G22" s="22">
        <v>2.3460000000000001</v>
      </c>
      <c r="H22" s="22">
        <v>2.3180000000000001</v>
      </c>
      <c r="I22" s="22">
        <v>2.3182999999999998</v>
      </c>
      <c r="J22" s="22">
        <v>2.3471000000000002</v>
      </c>
      <c r="K22" s="22">
        <v>2.3414999999999999</v>
      </c>
      <c r="L22" s="22">
        <v>2.2383000000000002</v>
      </c>
      <c r="M22" s="22">
        <v>2.3601999999999999</v>
      </c>
      <c r="N22" s="22">
        <v>2.2442000000000002</v>
      </c>
      <c r="P22" s="21" t="s">
        <v>20</v>
      </c>
      <c r="Q22" s="22"/>
      <c r="R22" s="22"/>
      <c r="S22" s="22"/>
      <c r="T22" s="22"/>
      <c r="U22" s="22">
        <v>2.339</v>
      </c>
      <c r="V22" s="22">
        <v>2.3273000000000001</v>
      </c>
      <c r="W22" s="22">
        <v>2.3494000000000002</v>
      </c>
      <c r="X22" s="22"/>
      <c r="Y22" s="22">
        <v>2.3176000000000001</v>
      </c>
      <c r="Z22" s="22">
        <v>2.3368000000000002</v>
      </c>
      <c r="AA22" s="22">
        <v>2.3426</v>
      </c>
      <c r="AB22" s="22">
        <v>2.3149999999999999</v>
      </c>
      <c r="AC22" s="22">
        <v>2.3376000000000001</v>
      </c>
      <c r="AD22" s="29"/>
      <c r="AE22" s="21" t="s">
        <v>20</v>
      </c>
      <c r="AF22" s="22">
        <v>2.3302</v>
      </c>
      <c r="AG22" s="22">
        <v>2.3525</v>
      </c>
      <c r="AH22" s="22">
        <v>2.3197999999999999</v>
      </c>
      <c r="AI22" s="22">
        <v>2.3331</v>
      </c>
      <c r="AJ22" s="22">
        <v>2.3304999999999998</v>
      </c>
      <c r="AK22" s="22">
        <v>2.3534000000000002</v>
      </c>
      <c r="AL22" s="22">
        <v>2.3109999999999999</v>
      </c>
      <c r="AM22" s="22">
        <v>2.3492000000000002</v>
      </c>
      <c r="AN22" s="22">
        <v>2.3333000000000004</v>
      </c>
      <c r="AO22" s="22">
        <v>2.3384999999999998</v>
      </c>
      <c r="AP22" s="22">
        <v>2.2406000000000001</v>
      </c>
      <c r="AQ22" s="22">
        <v>2.3155999999999999</v>
      </c>
      <c r="AR22" s="22">
        <v>2.3252000000000002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 t="shared" ref="B23:N23" si="5">IFERROR(IF(B18="","",IF($E$5=0,((B19-$F$5)/3/B20),IF($F$5=0,(($E$5-B19)/3/B20),MIN(((($E$5)-B19)/(3*B20)),((B19-($F$5))/(3*B20)))))),"")</f>
        <v>2.7889809984941625</v>
      </c>
      <c r="C23" s="25">
        <f t="shared" si="5"/>
        <v>3.1046889572956764</v>
      </c>
      <c r="D23" s="25">
        <f t="shared" si="5"/>
        <v>3.0617528298920567</v>
      </c>
      <c r="E23" s="25">
        <f t="shared" si="5"/>
        <v>2.9995431011885962</v>
      </c>
      <c r="F23" s="25">
        <f t="shared" si="5"/>
        <v>3.02411305246275</v>
      </c>
      <c r="G23" s="25">
        <f t="shared" si="5"/>
        <v>3.2518636864118813</v>
      </c>
      <c r="H23" s="25">
        <f t="shared" si="5"/>
        <v>2.8080645492482184</v>
      </c>
      <c r="I23" s="25">
        <f t="shared" si="5"/>
        <v>2.9286318377312699</v>
      </c>
      <c r="J23" s="25">
        <f t="shared" si="5"/>
        <v>3.0127864502377038</v>
      </c>
      <c r="K23" s="25">
        <f t="shared" si="5"/>
        <v>3.0669852462970191</v>
      </c>
      <c r="L23" s="25">
        <f t="shared" si="5"/>
        <v>2.5962343376504551</v>
      </c>
      <c r="M23" s="25">
        <f t="shared" si="5"/>
        <v>3.476328339467929</v>
      </c>
      <c r="N23" s="25">
        <f t="shared" si="5"/>
        <v>3.0048052228480868</v>
      </c>
      <c r="P23" s="24" t="s">
        <v>21</v>
      </c>
      <c r="Q23" s="25"/>
      <c r="R23" s="25"/>
      <c r="S23" s="25"/>
      <c r="T23" s="25"/>
      <c r="U23" s="25">
        <f t="shared" ref="U23:AC23" si="6">IFERROR(IF(U18="","",IF($E$5=0,((U19-$F$5)/3/U20),IF($F$5=0,(($E$5-U19)/3/U20),MIN(((($E$5)-U19)/(3*U20)),((U19-($F$5))/(3*U20)))))),"")</f>
        <v>2.2856527714059673</v>
      </c>
      <c r="V23" s="25">
        <f t="shared" si="6"/>
        <v>2.3298724674413771</v>
      </c>
      <c r="W23" s="25">
        <f t="shared" si="6"/>
        <v>2.6049393488632413</v>
      </c>
      <c r="X23" s="25"/>
      <c r="Y23" s="25">
        <f t="shared" si="6"/>
        <v>2.4044117139269501</v>
      </c>
      <c r="Z23" s="25">
        <f t="shared" si="6"/>
        <v>2.5951793828006644</v>
      </c>
      <c r="AA23" s="25">
        <f t="shared" si="6"/>
        <v>2.6760345495750313</v>
      </c>
      <c r="AB23" s="25">
        <f t="shared" si="6"/>
        <v>2.6257257838359744</v>
      </c>
      <c r="AC23" s="25">
        <f t="shared" si="6"/>
        <v>2.8008265604513185</v>
      </c>
      <c r="AD23" s="29"/>
      <c r="AE23" s="24" t="s">
        <v>21</v>
      </c>
      <c r="AF23" s="25">
        <f t="shared" ref="AF23:AP23" si="7">IFERROR(IF(AF18="","",IF($E$5=0,((AF19-$F$5)/3/AF20),IF($F$5=0,(($E$5-AF19)/3/AF20),MIN(((($E$5)-AF19)/(3*AF20)),((AF19-($F$5))/(3*AF20)))))),"")</f>
        <v>2.8392502655071774</v>
      </c>
      <c r="AG23" s="25">
        <f t="shared" si="7"/>
        <v>3.0258026214537859</v>
      </c>
      <c r="AH23" s="25">
        <f t="shared" si="7"/>
        <v>2.8928674554976763</v>
      </c>
      <c r="AI23" s="25">
        <f t="shared" si="7"/>
        <v>2.6830441422707199</v>
      </c>
      <c r="AJ23" s="25">
        <f t="shared" si="7"/>
        <v>2.666738241647991</v>
      </c>
      <c r="AK23" s="25">
        <f t="shared" si="7"/>
        <v>2.7100406231384104</v>
      </c>
      <c r="AL23" s="25">
        <f t="shared" si="7"/>
        <v>2.6208300457042637</v>
      </c>
      <c r="AM23" s="25">
        <f t="shared" si="7"/>
        <v>2.7460168805807217</v>
      </c>
      <c r="AN23" s="25">
        <f t="shared" si="7"/>
        <v>2.5093749962700027</v>
      </c>
      <c r="AO23" s="25">
        <f t="shared" si="7"/>
        <v>2.4377720827374865</v>
      </c>
      <c r="AP23" s="25">
        <f t="shared" si="7"/>
        <v>2.5207586075586987</v>
      </c>
      <c r="AQ23" s="25">
        <f t="shared" ref="AQ23:AR23" si="8">IFERROR(IF(AQ18="","",IF($E$5=0,((AQ19-$F$5)/3/AQ20),IF($F$5=0,(($E$5-AQ19)/3/AQ20),MIN(((($E$5)-AQ19)/(3*AQ20)),((AQ19-($F$5))/(3*AQ20)))))),"")</f>
        <v>2.6011200769389951</v>
      </c>
      <c r="AR23" s="25">
        <f t="shared" si="8"/>
        <v>2.7244814738392593</v>
      </c>
    </row>
    <row r="24" spans="1:62" x14ac:dyDescent="0.2">
      <c r="A24" s="35" t="s">
        <v>10</v>
      </c>
      <c r="B24" s="32">
        <f t="shared" ref="B24:N24" si="9">$D$5</f>
        <v>2.4</v>
      </c>
      <c r="C24" s="32">
        <f t="shared" si="9"/>
        <v>2.4</v>
      </c>
      <c r="D24" s="32">
        <f t="shared" si="9"/>
        <v>2.4</v>
      </c>
      <c r="E24" s="32">
        <f t="shared" si="9"/>
        <v>2.4</v>
      </c>
      <c r="F24" s="32">
        <f t="shared" si="9"/>
        <v>2.4</v>
      </c>
      <c r="G24" s="32">
        <f t="shared" si="9"/>
        <v>2.4</v>
      </c>
      <c r="H24" s="32">
        <f t="shared" si="9"/>
        <v>2.4</v>
      </c>
      <c r="I24" s="32">
        <f t="shared" si="9"/>
        <v>2.4</v>
      </c>
      <c r="J24" s="32">
        <f t="shared" si="9"/>
        <v>2.4</v>
      </c>
      <c r="K24" s="32">
        <f t="shared" si="9"/>
        <v>2.4</v>
      </c>
      <c r="L24" s="32">
        <f t="shared" si="9"/>
        <v>2.4</v>
      </c>
      <c r="M24" s="32">
        <f t="shared" si="9"/>
        <v>2.4</v>
      </c>
      <c r="N24" s="32">
        <f t="shared" si="9"/>
        <v>2.4</v>
      </c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13</v>
      </c>
      <c r="B25" s="32">
        <f t="shared" ref="B25:N25" si="10">$G$5</f>
        <v>2.44</v>
      </c>
      <c r="C25" s="32">
        <f t="shared" si="10"/>
        <v>2.44</v>
      </c>
      <c r="D25" s="32">
        <f t="shared" si="10"/>
        <v>2.44</v>
      </c>
      <c r="E25" s="32">
        <f t="shared" si="10"/>
        <v>2.44</v>
      </c>
      <c r="F25" s="32">
        <f t="shared" si="10"/>
        <v>2.44</v>
      </c>
      <c r="G25" s="32">
        <f t="shared" si="10"/>
        <v>2.44</v>
      </c>
      <c r="H25" s="32">
        <f t="shared" si="10"/>
        <v>2.44</v>
      </c>
      <c r="I25" s="32">
        <f t="shared" si="10"/>
        <v>2.44</v>
      </c>
      <c r="J25" s="32">
        <f t="shared" si="10"/>
        <v>2.44</v>
      </c>
      <c r="K25" s="32">
        <f t="shared" si="10"/>
        <v>2.44</v>
      </c>
      <c r="L25" s="32">
        <f t="shared" si="10"/>
        <v>2.44</v>
      </c>
      <c r="M25" s="32">
        <f t="shared" si="10"/>
        <v>2.44</v>
      </c>
      <c r="N25" s="32">
        <f t="shared" si="10"/>
        <v>2.44</v>
      </c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14</v>
      </c>
      <c r="B26" s="32">
        <f t="shared" ref="B26:N26" si="11">$H$5</f>
        <v>2.36</v>
      </c>
      <c r="C26" s="32">
        <f t="shared" si="11"/>
        <v>2.36</v>
      </c>
      <c r="D26" s="32">
        <f t="shared" si="11"/>
        <v>2.36</v>
      </c>
      <c r="E26" s="32">
        <f t="shared" si="11"/>
        <v>2.36</v>
      </c>
      <c r="F26" s="32">
        <f t="shared" si="11"/>
        <v>2.36</v>
      </c>
      <c r="G26" s="32">
        <f t="shared" si="11"/>
        <v>2.36</v>
      </c>
      <c r="H26" s="32">
        <f t="shared" si="11"/>
        <v>2.36</v>
      </c>
      <c r="I26" s="32">
        <f t="shared" si="11"/>
        <v>2.36</v>
      </c>
      <c r="J26" s="32">
        <f t="shared" si="11"/>
        <v>2.36</v>
      </c>
      <c r="K26" s="32">
        <f t="shared" si="11"/>
        <v>2.36</v>
      </c>
      <c r="L26" s="32">
        <f t="shared" si="11"/>
        <v>2.36</v>
      </c>
      <c r="M26" s="32">
        <f t="shared" si="11"/>
        <v>2.36</v>
      </c>
      <c r="N26" s="32">
        <f t="shared" si="11"/>
        <v>2.36</v>
      </c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2.0755048495317067E-2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3.4357090422576309</v>
      </c>
      <c r="Q37" s="40">
        <v>8</v>
      </c>
      <c r="R37" s="41">
        <f>ROUND(Q37/5,5)</f>
        <v>1.6</v>
      </c>
      <c r="T37" s="20">
        <v>2.4061500000000002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1.6509011144813981E-2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3.5102041843495839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mergeCells count="1">
    <mergeCell ref="G3:H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1:BJ85"/>
  <sheetViews>
    <sheetView showGridLines="0" topLeftCell="A10" zoomScale="80" zoomScaleNormal="80" workbookViewId="0">
      <selection activeCell="T60" sqref="T60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23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2.425635254365377</v>
      </c>
      <c r="R2" s="7">
        <f>IF(N19="","",(ABS(N19-AVERAGE(B19:M19))/STDEV(B19:M19)))</f>
        <v>1.2947064233875165</v>
      </c>
      <c r="S2" s="7">
        <f>IF(AC9="","",(ABS(AC9-AVERAGE(Q9:AB9))/STDEV(Q9:AB9)))</f>
        <v>0.2325813450217222</v>
      </c>
      <c r="T2" s="7">
        <f>IF(AC19="","",(ABS(AC19-AVERAGE(Q19:AB19))/STDEV(Q19:AB19)))</f>
        <v>2.0718708601647382</v>
      </c>
      <c r="U2" s="7">
        <f>IF(AR9="","",(ABS(AR9-AVERAGE(AF9:AQ9))/STDEV(AF9:AQ9)))</f>
        <v>6.9234969697549303E-2</v>
      </c>
      <c r="V2" s="7">
        <f>IF(AR19="","",(ABS(AR19-AVERAGE(AF19:AQ19))/STDEV(AF19:AQ19)))</f>
        <v>0.90835562859607599</v>
      </c>
    </row>
    <row r="3" spans="1:44" x14ac:dyDescent="0.2">
      <c r="C3" s="8"/>
      <c r="D3" s="8"/>
      <c r="E3" s="9"/>
      <c r="F3" s="9"/>
      <c r="G3" s="136" t="s">
        <v>7</v>
      </c>
      <c r="H3" s="137"/>
      <c r="P3" s="6" t="s">
        <v>8</v>
      </c>
      <c r="Q3" s="7">
        <f>IF(N10="","",(ABS(N10-AVERAGE(B10:M10))/STDEV(B10:M10)))</f>
        <v>0.14574591475248996</v>
      </c>
      <c r="R3" s="7">
        <f>IF(N20="","",(ABS(N20-AVERAGE(B20:M20))/STDEV(B20:M20)))</f>
        <v>1.6735140986801185</v>
      </c>
      <c r="S3" s="7">
        <f>IF(AC10="","",(ABS(AC10-AVERAGE(Q10:AB10))/STDEV(Q10:AB10)))</f>
        <v>0.33867777228507212</v>
      </c>
      <c r="T3" s="7">
        <f>IF(AC20="","",(ABS(AC20-AVERAGE(Q20:AB20))/STDEV(Q20:AB20)))</f>
        <v>0.86086909194843997</v>
      </c>
      <c r="U3" s="7">
        <f t="shared" ref="U3" si="0">IF(AR10="","",(ABS(AR10-AVERAGE(AF10:AQ10))/STDEV(AF10:AQ10)))</f>
        <v>1.2049178993751166</v>
      </c>
      <c r="V3" s="7">
        <f>IF(AR20="","",(ABS(AR20-AVERAGE(AF20:AQ20))/STDEV(AF20:AQ20)))</f>
        <v>0.58345573313727173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G4" s="10" t="s">
        <v>13</v>
      </c>
      <c r="H4" s="10" t="s">
        <v>14</v>
      </c>
      <c r="P4" s="6" t="s">
        <v>15</v>
      </c>
      <c r="Q4" s="7">
        <f>IF(N13="","",(ABS(N13-AVERAGE(B13:M13))/STDEV(B13:M13)))</f>
        <v>0.16217603446370091</v>
      </c>
      <c r="R4" s="7">
        <f>IF(N23="","",(ABS(N23-AVERAGE(B23:M23))/STDEV(B23:M23)))</f>
        <v>2.0425510185987403</v>
      </c>
      <c r="S4" s="7">
        <f>IF(AC13="","",(ABS(AC13-AVERAGE(Q13:AB13))/STDEV(Q13:AB13)))</f>
        <v>0.25905922135371684</v>
      </c>
      <c r="T4" s="7">
        <f>IF(AC23="","",(ABS(AC23-AVERAGE(Q23:AB23))/STDEV(Q23:AB23)))</f>
        <v>1.594370329893199</v>
      </c>
      <c r="U4" s="7">
        <f>IF(AR13="","",(ABS(AR13-AVERAGE(AF13:AQ13))/STDEV(AF13:AQ13)))</f>
        <v>0.87540015811317695</v>
      </c>
      <c r="V4" s="7">
        <f>IF(AR23="","",(ABS(AR23-AVERAGE(AF23:AQ23))/STDEV(AF23:AQ23)))</f>
        <v>0.76001756932326547</v>
      </c>
    </row>
    <row r="5" spans="1:44" ht="25.5" customHeight="1" x14ac:dyDescent="0.2">
      <c r="C5" s="11" t="s">
        <v>24</v>
      </c>
      <c r="D5" s="12">
        <v>2.4</v>
      </c>
      <c r="E5" s="12">
        <v>2.85</v>
      </c>
      <c r="F5" s="12">
        <v>1.95</v>
      </c>
      <c r="G5" s="12">
        <v>2.5099999999999998</v>
      </c>
      <c r="H5" s="12">
        <v>2.29</v>
      </c>
      <c r="I5" s="13">
        <v>0.45</v>
      </c>
      <c r="J5" s="13"/>
      <c r="K5" s="13"/>
      <c r="L5" s="13"/>
      <c r="M5" s="13"/>
      <c r="N5" s="13"/>
    </row>
    <row r="6" spans="1:44" x14ac:dyDescent="0.2">
      <c r="AG6" s="1">
        <v>0.01</v>
      </c>
    </row>
    <row r="7" spans="1:44" ht="15.75" x14ac:dyDescent="0.25">
      <c r="A7" s="14" t="s">
        <v>31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1.0464444444444609E-3</v>
      </c>
      <c r="AE7" s="14" t="s">
        <v>29</v>
      </c>
      <c r="AR7" s="16"/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2.3850181818181824</v>
      </c>
      <c r="C9" s="20">
        <v>2.3917300000000004</v>
      </c>
      <c r="D9" s="20">
        <v>2.3933528571428595</v>
      </c>
      <c r="E9" s="20">
        <v>2.3816096551724146</v>
      </c>
      <c r="F9" s="20">
        <v>2.3836903448275861</v>
      </c>
      <c r="G9" s="20">
        <v>2.3765470588235287</v>
      </c>
      <c r="H9" s="20">
        <v>2.3881838095238077</v>
      </c>
      <c r="I9" s="20">
        <v>2.3959954838709701</v>
      </c>
      <c r="J9" s="20">
        <v>2.3965610909090924</v>
      </c>
      <c r="K9" s="20">
        <v>2.4002737142857158</v>
      </c>
      <c r="L9" s="20">
        <v>2.3918193939393917</v>
      </c>
      <c r="M9" s="20">
        <v>2.3979052380952424</v>
      </c>
      <c r="N9" s="20">
        <v>2.4078871428571413</v>
      </c>
      <c r="P9" s="19" t="s">
        <v>18</v>
      </c>
      <c r="Q9" s="20"/>
      <c r="R9" s="20"/>
      <c r="S9" s="20"/>
      <c r="T9" s="20"/>
      <c r="U9" s="20">
        <v>2.382951666666667</v>
      </c>
      <c r="V9" s="20">
        <v>2.393997499999998</v>
      </c>
      <c r="W9" s="20">
        <v>2.4076938461538466</v>
      </c>
      <c r="X9" s="20"/>
      <c r="Y9" s="20"/>
      <c r="Z9" s="20">
        <v>2.382681333333331</v>
      </c>
      <c r="AA9" s="20">
        <v>2.3781071428571421</v>
      </c>
      <c r="AB9" s="20">
        <v>2.3848122222222217</v>
      </c>
      <c r="AC9" s="20">
        <v>2.3858586666666661</v>
      </c>
      <c r="AE9" s="19" t="s">
        <v>18</v>
      </c>
      <c r="AF9" s="20">
        <v>2.3765186666666702</v>
      </c>
      <c r="AG9" s="20">
        <v>2.3998218181818167</v>
      </c>
      <c r="AH9" s="20">
        <v>2.413047999999999</v>
      </c>
      <c r="AI9" s="20">
        <v>2.3933438709677382</v>
      </c>
      <c r="AJ9" s="20">
        <v>2.3768399999999987</v>
      </c>
      <c r="AK9" s="20">
        <v>2.37137625</v>
      </c>
      <c r="AL9" s="20">
        <v>2.4074566666666657</v>
      </c>
      <c r="AM9" s="20">
        <v>2.3990800000000001</v>
      </c>
      <c r="AN9" s="20">
        <v>2.4207190476190452</v>
      </c>
      <c r="AO9" s="20">
        <v>2.4073342857142896</v>
      </c>
      <c r="AP9" s="20">
        <v>2.3786959999999975</v>
      </c>
      <c r="AQ9" s="20">
        <v>2.4033419999999976</v>
      </c>
      <c r="AR9" s="20">
        <v>2.3967549999999975</v>
      </c>
    </row>
    <row r="10" spans="1:44" x14ac:dyDescent="0.2">
      <c r="A10" s="21" t="s">
        <v>8</v>
      </c>
      <c r="B10" s="22">
        <v>5.8252651524799838E-2</v>
      </c>
      <c r="C10" s="22">
        <v>5.9265956109334411E-2</v>
      </c>
      <c r="D10" s="22">
        <v>6.6596105479769296E-2</v>
      </c>
      <c r="E10" s="22">
        <v>6.1342194116603375E-2</v>
      </c>
      <c r="F10" s="22">
        <v>6.0039853136765124E-2</v>
      </c>
      <c r="G10" s="22">
        <v>5.9632468939021167E-2</v>
      </c>
      <c r="H10" s="22">
        <v>5.6387359771527902E-2</v>
      </c>
      <c r="I10" s="22">
        <v>5.6636627131667873E-2</v>
      </c>
      <c r="J10" s="22">
        <v>5.4381382414073184E-2</v>
      </c>
      <c r="K10" s="22">
        <v>5.7343267838635283E-2</v>
      </c>
      <c r="L10" s="22">
        <v>6.216076976187386E-2</v>
      </c>
      <c r="M10" s="22">
        <v>5.8631349397306909E-2</v>
      </c>
      <c r="N10" s="22">
        <v>5.8758858128431422E-2</v>
      </c>
      <c r="P10" s="21" t="s">
        <v>8</v>
      </c>
      <c r="Q10" s="22"/>
      <c r="R10" s="22"/>
      <c r="S10" s="22"/>
      <c r="T10" s="22"/>
      <c r="U10" s="22">
        <v>6.7719834296539813E-2</v>
      </c>
      <c r="V10" s="22">
        <v>6.2063595255754382E-2</v>
      </c>
      <c r="W10" s="22">
        <v>5.412241553606581E-2</v>
      </c>
      <c r="X10" s="22"/>
      <c r="Y10" s="22"/>
      <c r="Z10" s="22">
        <v>4.6597083268315992E-2</v>
      </c>
      <c r="AA10" s="22">
        <v>4.6467503132112953E-2</v>
      </c>
      <c r="AB10" s="22">
        <v>4.8559737708447133E-2</v>
      </c>
      <c r="AC10" s="22">
        <v>5.1248537296091454E-2</v>
      </c>
      <c r="AE10" s="21" t="s">
        <v>8</v>
      </c>
      <c r="AF10" s="22">
        <v>6.9150145637912747E-2</v>
      </c>
      <c r="AG10" s="22">
        <v>7.2792498189586136E-2</v>
      </c>
      <c r="AH10" s="22">
        <v>6.4393561460094992E-2</v>
      </c>
      <c r="AI10" s="22">
        <v>7.0794767511590445E-2</v>
      </c>
      <c r="AJ10" s="22">
        <v>5.9189808715348936E-2</v>
      </c>
      <c r="AK10" s="22">
        <v>6.6310829383702002E-2</v>
      </c>
      <c r="AL10" s="22">
        <v>6.9694697894826185E-2</v>
      </c>
      <c r="AM10" s="22">
        <v>6.5703756111308187E-2</v>
      </c>
      <c r="AN10" s="22">
        <v>6.8655632828019661E-2</v>
      </c>
      <c r="AO10" s="22">
        <v>6.9880994207947758E-2</v>
      </c>
      <c r="AP10" s="22">
        <v>6.7193791344069775E-2</v>
      </c>
      <c r="AQ10" s="22">
        <v>7.2871953997122402E-2</v>
      </c>
      <c r="AR10" s="22">
        <v>7.2677369070218295E-2</v>
      </c>
    </row>
    <row r="11" spans="1:44" x14ac:dyDescent="0.2">
      <c r="A11" s="21" t="s">
        <v>19</v>
      </c>
      <c r="B11" s="22">
        <v>2.6480000000000001</v>
      </c>
      <c r="C11" s="22">
        <v>2.5750000000000002</v>
      </c>
      <c r="D11" s="22">
        <v>2.6259999999999999</v>
      </c>
      <c r="E11" s="22">
        <v>2.6160000000000001</v>
      </c>
      <c r="F11" s="23">
        <v>2.59</v>
      </c>
      <c r="G11" s="23">
        <v>2.5640000000000001</v>
      </c>
      <c r="H11" s="23">
        <v>2.5870000000000002</v>
      </c>
      <c r="I11" s="23">
        <v>2.593</v>
      </c>
      <c r="J11" s="23">
        <v>2.6259999999999999</v>
      </c>
      <c r="K11" s="23">
        <v>2.6269999999999998</v>
      </c>
      <c r="L11" s="23">
        <v>2.6059999999999999</v>
      </c>
      <c r="M11" s="23">
        <v>2.6040000000000001</v>
      </c>
      <c r="N11" s="23">
        <v>2.6669999999999998</v>
      </c>
      <c r="P11" s="21" t="s">
        <v>19</v>
      </c>
      <c r="Q11" s="22"/>
      <c r="R11" s="22"/>
      <c r="S11" s="22"/>
      <c r="T11" s="22"/>
      <c r="U11" s="23">
        <v>2.5779999999999998</v>
      </c>
      <c r="V11" s="23">
        <v>2.621</v>
      </c>
      <c r="W11" s="23">
        <v>2.5990000000000002</v>
      </c>
      <c r="X11" s="23"/>
      <c r="Y11" s="23"/>
      <c r="Z11" s="23">
        <v>2.5209999999999999</v>
      </c>
      <c r="AA11" s="23">
        <v>2.5529999999999999</v>
      </c>
      <c r="AB11" s="23">
        <v>2.5419999999999998</v>
      </c>
      <c r="AC11" s="23">
        <v>2.5510000000000002</v>
      </c>
      <c r="AE11" s="21" t="s">
        <v>19</v>
      </c>
      <c r="AF11" s="22">
        <v>2.6110000000000002</v>
      </c>
      <c r="AG11" s="22">
        <v>2.6080000000000001</v>
      </c>
      <c r="AH11" s="22">
        <v>2.6</v>
      </c>
      <c r="AI11" s="22">
        <v>2.6640000000000006</v>
      </c>
      <c r="AJ11" s="23">
        <v>2.54</v>
      </c>
      <c r="AK11" s="23">
        <v>2.577</v>
      </c>
      <c r="AL11" s="23">
        <v>2.6339999999999999</v>
      </c>
      <c r="AM11" s="23">
        <v>2.5680000000000001</v>
      </c>
      <c r="AN11" s="23">
        <v>2.6580000000000004</v>
      </c>
      <c r="AO11" s="23">
        <v>2.6240000000000006</v>
      </c>
      <c r="AP11" s="23">
        <v>2.5840000000000001</v>
      </c>
      <c r="AQ11" s="23">
        <v>2.617</v>
      </c>
      <c r="AR11" s="23">
        <v>2.649</v>
      </c>
    </row>
    <row r="12" spans="1:44" x14ac:dyDescent="0.2">
      <c r="A12" s="21" t="s">
        <v>20</v>
      </c>
      <c r="B12" s="22">
        <v>2.2170000000000001</v>
      </c>
      <c r="C12" s="22">
        <v>2.202</v>
      </c>
      <c r="D12" s="22">
        <v>2.1680000000000001</v>
      </c>
      <c r="E12" s="22">
        <v>2.137</v>
      </c>
      <c r="F12" s="23">
        <v>2.1459999999999999</v>
      </c>
      <c r="G12" s="23">
        <v>2.1309999999999998</v>
      </c>
      <c r="H12" s="23">
        <v>2.214</v>
      </c>
      <c r="I12" s="23">
        <v>2.2040000000000002</v>
      </c>
      <c r="J12" s="23">
        <v>2.1960000000000002</v>
      </c>
      <c r="K12" s="23">
        <v>2.1800000000000002</v>
      </c>
      <c r="L12" s="23">
        <v>2.0209999999999999</v>
      </c>
      <c r="M12" s="23">
        <v>2.0950000000000002</v>
      </c>
      <c r="N12" s="23">
        <v>2.218</v>
      </c>
      <c r="P12" s="21" t="s">
        <v>20</v>
      </c>
      <c r="Q12" s="22"/>
      <c r="R12" s="22"/>
      <c r="S12" s="22"/>
      <c r="T12" s="22"/>
      <c r="U12" s="23">
        <v>2.1759999999999997</v>
      </c>
      <c r="V12" s="23">
        <v>2.1970000000000001</v>
      </c>
      <c r="W12" s="23">
        <v>2.262</v>
      </c>
      <c r="X12" s="23"/>
      <c r="Y12" s="23"/>
      <c r="Z12" s="23">
        <v>2.141</v>
      </c>
      <c r="AA12" s="23">
        <v>2.2269999999999999</v>
      </c>
      <c r="AB12" s="23">
        <v>2.2170000000000001</v>
      </c>
      <c r="AC12" s="23">
        <v>2.2029999999999998</v>
      </c>
      <c r="AE12" s="21" t="s">
        <v>20</v>
      </c>
      <c r="AF12" s="22">
        <v>2.1569999999999991</v>
      </c>
      <c r="AG12" s="22">
        <v>2.1259999999999999</v>
      </c>
      <c r="AH12" s="22">
        <v>2.2090000000000001</v>
      </c>
      <c r="AI12" s="22">
        <v>2.1379999999999999</v>
      </c>
      <c r="AJ12" s="23">
        <v>2.1779999999999999</v>
      </c>
      <c r="AK12" s="23">
        <v>2.153</v>
      </c>
      <c r="AL12" s="23">
        <v>2.1829999999999998</v>
      </c>
      <c r="AM12" s="23">
        <v>2.1240000000000001</v>
      </c>
      <c r="AN12" s="23">
        <v>2.1520000000000006</v>
      </c>
      <c r="AO12" s="23">
        <v>2.218</v>
      </c>
      <c r="AP12" s="23">
        <v>2.0870000000000002</v>
      </c>
      <c r="AQ12" s="23">
        <v>2.2250000000000001</v>
      </c>
      <c r="AR12" s="23">
        <v>2.169</v>
      </c>
    </row>
    <row r="13" spans="1:44" x14ac:dyDescent="0.2">
      <c r="A13" s="24" t="s">
        <v>21</v>
      </c>
      <c r="B13" s="25">
        <f t="shared" ref="B13:N13" si="1">IFERROR(IF(B8="","",IF($E$5=0,((B9-$F$5)/3/B10),IF($F$5=0,(($E$5-B9)/3/B10),MIN(((($E$5)-B9)/(3*B10)),((B9-($F$5))/(3*B10)))))),"")</f>
        <v>2.4892611204886963</v>
      </c>
      <c r="C13" s="25">
        <f t="shared" si="1"/>
        <v>2.484450483878089</v>
      </c>
      <c r="D13" s="25">
        <f t="shared" si="1"/>
        <v>2.2191130344578593</v>
      </c>
      <c r="E13" s="25">
        <f t="shared" si="1"/>
        <v>2.345365814336442</v>
      </c>
      <c r="F13" s="25">
        <f t="shared" si="1"/>
        <v>2.4077915038626121</v>
      </c>
      <c r="G13" s="25">
        <f t="shared" si="1"/>
        <v>2.3843110216779508</v>
      </c>
      <c r="H13" s="25">
        <f t="shared" si="1"/>
        <v>2.5903193629402925</v>
      </c>
      <c r="I13" s="25">
        <f t="shared" si="1"/>
        <v>2.6248943275649008</v>
      </c>
      <c r="J13" s="25">
        <f t="shared" si="1"/>
        <v>2.7372179661835174</v>
      </c>
      <c r="K13" s="25">
        <f t="shared" si="1"/>
        <v>2.6142347228380265</v>
      </c>
      <c r="L13" s="25">
        <f t="shared" si="1"/>
        <v>2.3692295297710446</v>
      </c>
      <c r="M13" s="25">
        <f t="shared" si="1"/>
        <v>2.5464490851135908</v>
      </c>
      <c r="N13" s="25">
        <f t="shared" si="1"/>
        <v>2.5080635852187383</v>
      </c>
      <c r="P13" s="24" t="s">
        <v>21</v>
      </c>
      <c r="Q13" s="25"/>
      <c r="R13" s="25"/>
      <c r="S13" s="25"/>
      <c r="T13" s="25"/>
      <c r="U13" s="25">
        <f t="shared" ref="U13:AC13" si="2">IFERROR(IF(U8="","",IF($E$5=0,((U9-$F$5)/3/U10),IF($F$5=0,(($E$5-U9)/3/U10),MIN(((($E$5)-U9)/(3*U10)),((U9-($F$5))/(3*U10)))))),"")</f>
        <v>2.1310923708151535</v>
      </c>
      <c r="V13" s="25">
        <f t="shared" si="2"/>
        <v>2.3846373394384353</v>
      </c>
      <c r="W13" s="25">
        <f t="shared" si="2"/>
        <v>2.7241094684167835</v>
      </c>
      <c r="X13" s="25"/>
      <c r="Y13" s="25"/>
      <c r="Z13" s="25">
        <f t="shared" si="2"/>
        <v>3.095196115186432</v>
      </c>
      <c r="AA13" s="25">
        <f t="shared" si="2"/>
        <v>3.0710146087828285</v>
      </c>
      <c r="AB13" s="25">
        <f t="shared" si="2"/>
        <v>2.9847238524559589</v>
      </c>
      <c r="AC13" s="25">
        <f t="shared" si="2"/>
        <v>2.834934027147396</v>
      </c>
      <c r="AE13" s="24" t="s">
        <v>21</v>
      </c>
      <c r="AF13" s="25">
        <f t="shared" ref="AF13:AP13" si="3">IFERROR(IF(AF8="","",IF($E$5=0,((AF9-$F$5)/3/AF10),IF($F$5=0,(($E$5-AF9)/3/AF10),MIN(((($E$5)-AF9)/(3*AF10)),((AF9-($F$5))/(3*AF10)))))),"")</f>
        <v>2.0560027397967096</v>
      </c>
      <c r="AG13" s="25">
        <f t="shared" si="3"/>
        <v>2.0598359692243182</v>
      </c>
      <c r="AH13" s="25">
        <f t="shared" si="3"/>
        <v>2.2618824516629275</v>
      </c>
      <c r="AI13" s="25">
        <f t="shared" si="3"/>
        <v>2.0874606346914666</v>
      </c>
      <c r="AJ13" s="25">
        <f t="shared" si="3"/>
        <v>2.4037921913929741</v>
      </c>
      <c r="AK13" s="25">
        <f t="shared" si="3"/>
        <v>2.1181871996691117</v>
      </c>
      <c r="AL13" s="25">
        <f t="shared" si="3"/>
        <v>2.1165805850403951</v>
      </c>
      <c r="AM13" s="25">
        <f t="shared" si="3"/>
        <v>2.278307089167614</v>
      </c>
      <c r="AN13" s="25">
        <f t="shared" si="3"/>
        <v>2.0842230258382006</v>
      </c>
      <c r="AO13" s="25">
        <f t="shared" si="3"/>
        <v>2.1115217344525838</v>
      </c>
      <c r="AP13" s="25">
        <f t="shared" si="3"/>
        <v>2.1266647380402275</v>
      </c>
      <c r="AQ13" s="25">
        <f t="shared" ref="AQ13:AR13" si="4">IFERROR(IF(AQ8="","",IF($E$5=0,((AQ9-$F$5)/3/AQ10),IF($F$5=0,(($E$5-AQ9)/3/AQ10),MIN(((($E$5)-AQ9)/(3*AQ10)),((AQ9-($F$5))/(3*AQ10)))))),"")</f>
        <v>2.0431179875577383</v>
      </c>
      <c r="AR13" s="25">
        <f t="shared" si="4"/>
        <v>2.0490330791893818</v>
      </c>
    </row>
    <row r="15" spans="1:44" s="26" customFormat="1" ht="6.75" customHeight="1" x14ac:dyDescent="0.2"/>
    <row r="17" spans="1:62" ht="15.75" x14ac:dyDescent="0.25">
      <c r="A17" s="27" t="s">
        <v>3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-3.255368421052296E-2</v>
      </c>
      <c r="AE17" s="27" t="s">
        <v>30</v>
      </c>
      <c r="AR17" s="28"/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2.3940175757575788</v>
      </c>
      <c r="C19" s="30">
        <v>2.3895271428571454</v>
      </c>
      <c r="D19" s="30">
        <v>2.3748171428571432</v>
      </c>
      <c r="E19" s="30">
        <v>2.3807893750000013</v>
      </c>
      <c r="F19" s="30">
        <v>2.3791707142857139</v>
      </c>
      <c r="G19" s="30">
        <v>2.3832504347826045</v>
      </c>
      <c r="H19" s="30">
        <v>2.3935515789473722</v>
      </c>
      <c r="I19" s="30">
        <v>2.4042753333333313</v>
      </c>
      <c r="J19" s="30">
        <v>2.3914451282051314</v>
      </c>
      <c r="K19" s="30">
        <v>2.3776838888888912</v>
      </c>
      <c r="L19" s="30">
        <v>2.3814690322580656</v>
      </c>
      <c r="M19" s="30">
        <v>2.3946461904761907</v>
      </c>
      <c r="N19" s="30">
        <v>2.398467586206896</v>
      </c>
      <c r="P19" s="30" t="s">
        <v>18</v>
      </c>
      <c r="Q19" s="30"/>
      <c r="R19" s="30"/>
      <c r="S19" s="30"/>
      <c r="T19" s="30"/>
      <c r="U19" s="30">
        <v>2.3948893333333343</v>
      </c>
      <c r="V19" s="30">
        <v>2.3917631578947334</v>
      </c>
      <c r="W19" s="30">
        <v>2.3794200000000001</v>
      </c>
      <c r="X19" s="30"/>
      <c r="Y19" s="30">
        <v>2.3981749999999984</v>
      </c>
      <c r="Z19" s="30">
        <v>2.4171988888888896</v>
      </c>
      <c r="AA19" s="30">
        <v>2.413258666666668</v>
      </c>
      <c r="AB19" s="30">
        <v>2.4055336842105257</v>
      </c>
      <c r="AC19" s="30">
        <v>2.3729800000000028</v>
      </c>
      <c r="AD19" s="29"/>
      <c r="AE19" s="30" t="s">
        <v>18</v>
      </c>
      <c r="AF19" s="30">
        <v>2.384198749999999</v>
      </c>
      <c r="AG19" s="30">
        <v>2.3839000000000006</v>
      </c>
      <c r="AH19" s="30">
        <v>2.3880997500000003</v>
      </c>
      <c r="AI19" s="30">
        <v>2.400938823529414</v>
      </c>
      <c r="AJ19" s="30">
        <v>2.3917342857142847</v>
      </c>
      <c r="AK19" s="30">
        <v>2.3828399999999994</v>
      </c>
      <c r="AL19" s="30">
        <v>2.384739999999995</v>
      </c>
      <c r="AM19" s="30">
        <v>2.3847499999999977</v>
      </c>
      <c r="AN19" s="30">
        <v>2.3977009523809478</v>
      </c>
      <c r="AO19" s="30">
        <v>2.3979294736842087</v>
      </c>
      <c r="AP19" s="30">
        <v>2.4001880000000018</v>
      </c>
      <c r="AQ19" s="30">
        <v>2.4000213333333313</v>
      </c>
      <c r="AR19" s="30">
        <v>2.3981613333333334</v>
      </c>
      <c r="BD19" s="32"/>
      <c r="BE19" s="32"/>
      <c r="BF19" s="32"/>
      <c r="BG19" s="32">
        <f>I5/3</f>
        <v>0.15</v>
      </c>
      <c r="BH19" s="32"/>
      <c r="BI19" s="32"/>
      <c r="BJ19" s="32"/>
    </row>
    <row r="20" spans="1:62" x14ac:dyDescent="0.2">
      <c r="A20" s="21" t="s">
        <v>8</v>
      </c>
      <c r="B20" s="22">
        <v>7.0679945057241927E-2</v>
      </c>
      <c r="C20" s="22">
        <v>5.6243553954036185E-2</v>
      </c>
      <c r="D20" s="22">
        <v>7.0345775083103385E-2</v>
      </c>
      <c r="E20" s="22">
        <v>6.5399336256942733E-2</v>
      </c>
      <c r="F20" s="22">
        <v>5.9477329126109035E-2</v>
      </c>
      <c r="G20" s="22">
        <v>6.4441146294546239E-2</v>
      </c>
      <c r="H20" s="22">
        <v>6.0463045369262725E-2</v>
      </c>
      <c r="I20" s="22">
        <v>6.495799067030561E-2</v>
      </c>
      <c r="J20" s="22">
        <v>6.4348667149673244E-2</v>
      </c>
      <c r="K20" s="22">
        <v>6.679849953536858E-2</v>
      </c>
      <c r="L20" s="22">
        <v>6.3614518633616085E-2</v>
      </c>
      <c r="M20" s="22">
        <v>5.8497717100062248E-2</v>
      </c>
      <c r="N20" s="22">
        <v>5.6307821146426136E-2</v>
      </c>
      <c r="P20" s="21" t="s">
        <v>8</v>
      </c>
      <c r="Q20" s="22"/>
      <c r="R20" s="22"/>
      <c r="S20" s="22"/>
      <c r="T20" s="22"/>
      <c r="U20" s="22">
        <v>6.5481148385985746E-2</v>
      </c>
      <c r="V20" s="22">
        <v>6.6464911954372832E-2</v>
      </c>
      <c r="W20" s="22">
        <v>7.0033670713143717E-2</v>
      </c>
      <c r="X20" s="22"/>
      <c r="Y20" s="22">
        <v>6.7599419204946332E-2</v>
      </c>
      <c r="Z20" s="22">
        <v>6.2460571758094219E-2</v>
      </c>
      <c r="AA20" s="22">
        <v>6.9442946764683877E-2</v>
      </c>
      <c r="AB20" s="22">
        <v>7.2203862120135173E-2</v>
      </c>
      <c r="AC20" s="22">
        <v>7.0451781652778253E-2</v>
      </c>
      <c r="AD20" s="29"/>
      <c r="AE20" s="21" t="s">
        <v>8</v>
      </c>
      <c r="AF20" s="22">
        <v>5.9230436045416425E-2</v>
      </c>
      <c r="AG20" s="22">
        <v>6.3207114664903793E-2</v>
      </c>
      <c r="AH20" s="22">
        <v>5.0488347581292073E-2</v>
      </c>
      <c r="AI20" s="22">
        <v>5.4421086673309006E-2</v>
      </c>
      <c r="AJ20" s="22">
        <v>5.9613929313194876E-2</v>
      </c>
      <c r="AK20" s="22">
        <v>5.0005012999853937E-2</v>
      </c>
      <c r="AL20" s="22">
        <v>5.8082810994176365E-2</v>
      </c>
      <c r="AM20" s="22">
        <v>5.6381533543791128E-2</v>
      </c>
      <c r="AN20" s="22">
        <v>6.0355777874442164E-2</v>
      </c>
      <c r="AO20" s="22">
        <v>5.8208341650122397E-2</v>
      </c>
      <c r="AP20" s="22">
        <v>6.0646280053925632E-2</v>
      </c>
      <c r="AQ20" s="22">
        <v>5.7068806509839504E-2</v>
      </c>
      <c r="AR20" s="22">
        <v>5.4983617886330924E-2</v>
      </c>
      <c r="AS20" s="29"/>
      <c r="AT20" s="29"/>
      <c r="AU20" s="29"/>
      <c r="AV20" s="29"/>
      <c r="BD20" s="32">
        <f>F5</f>
        <v>1.95</v>
      </c>
      <c r="BE20" s="32"/>
      <c r="BF20" s="32"/>
      <c r="BG20" s="32"/>
      <c r="BH20" s="32"/>
      <c r="BI20" s="32"/>
      <c r="BJ20" s="32">
        <f>E5</f>
        <v>2.85</v>
      </c>
    </row>
    <row r="21" spans="1:62" x14ac:dyDescent="0.2">
      <c r="A21" s="21" t="s">
        <v>19</v>
      </c>
      <c r="B21" s="22">
        <v>2.649</v>
      </c>
      <c r="C21" s="22">
        <v>2.6139999999999999</v>
      </c>
      <c r="D21" s="22">
        <v>2.5840000000000001</v>
      </c>
      <c r="E21" s="22">
        <v>2.625</v>
      </c>
      <c r="F21" s="22">
        <v>2.577</v>
      </c>
      <c r="G21" s="22">
        <v>2.637</v>
      </c>
      <c r="H21" s="22">
        <v>2.61</v>
      </c>
      <c r="I21" s="22">
        <v>2.63</v>
      </c>
      <c r="J21" s="22">
        <v>2.6150000000000002</v>
      </c>
      <c r="K21" s="22">
        <v>2.5979999999999999</v>
      </c>
      <c r="L21" s="22">
        <v>2.5939999999999999</v>
      </c>
      <c r="M21" s="22">
        <v>2.5979999999999999</v>
      </c>
      <c r="N21" s="22">
        <v>2.6019999999999999</v>
      </c>
      <c r="P21" s="21" t="s">
        <v>19</v>
      </c>
      <c r="Q21" s="22"/>
      <c r="R21" s="22"/>
      <c r="S21" s="22"/>
      <c r="T21" s="22"/>
      <c r="U21" s="22">
        <v>2.6869999999999998</v>
      </c>
      <c r="V21" s="22">
        <v>2.5680000000000001</v>
      </c>
      <c r="W21" s="22">
        <v>2.524</v>
      </c>
      <c r="X21" s="22"/>
      <c r="Y21" s="22">
        <v>2.629</v>
      </c>
      <c r="Z21" s="22">
        <v>2.6100000000000008</v>
      </c>
      <c r="AA21" s="22">
        <v>2.6619999999999999</v>
      </c>
      <c r="AB21" s="22">
        <v>2.6219999999999999</v>
      </c>
      <c r="AC21" s="22">
        <v>2.601</v>
      </c>
      <c r="AD21" s="29"/>
      <c r="AE21" s="21" t="s">
        <v>19</v>
      </c>
      <c r="AF21" s="22">
        <v>2.6680000000000001</v>
      </c>
      <c r="AG21" s="22">
        <v>2.677</v>
      </c>
      <c r="AH21" s="22">
        <v>2.6179999999999999</v>
      </c>
      <c r="AI21" s="22">
        <v>2.6179999999999999</v>
      </c>
      <c r="AJ21" s="22">
        <v>2.6269999999999998</v>
      </c>
      <c r="AK21" s="22">
        <v>2.5089999999999999</v>
      </c>
      <c r="AL21" s="22">
        <v>2.5949999999999993</v>
      </c>
      <c r="AM21" s="22">
        <v>2.5230000000000001</v>
      </c>
      <c r="AN21" s="22">
        <v>2.5979999999999999</v>
      </c>
      <c r="AO21" s="22">
        <v>2.5779999999999998</v>
      </c>
      <c r="AP21" s="22">
        <v>2.589</v>
      </c>
      <c r="AQ21" s="22">
        <v>2.5920000000000001</v>
      </c>
      <c r="AR21" s="22">
        <v>2.5510000000000002</v>
      </c>
      <c r="BD21" s="33">
        <f>BE21-$BG$22</f>
        <v>2.34</v>
      </c>
      <c r="BE21" s="32">
        <f>BF21-$BG$22</f>
        <v>2.36</v>
      </c>
      <c r="BF21" s="32">
        <f>BG21-$BG$22</f>
        <v>2.38</v>
      </c>
      <c r="BG21" s="33">
        <f>D5</f>
        <v>2.4</v>
      </c>
      <c r="BH21" s="32">
        <f>BG21+$BG$22</f>
        <v>2.42</v>
      </c>
      <c r="BI21" s="32">
        <f>BH21+$BG$22</f>
        <v>2.44</v>
      </c>
      <c r="BJ21" s="33">
        <f>BI21+$BG$22</f>
        <v>2.46</v>
      </c>
    </row>
    <row r="22" spans="1:62" x14ac:dyDescent="0.2">
      <c r="A22" s="21" t="s">
        <v>20</v>
      </c>
      <c r="B22" s="22">
        <v>2.153</v>
      </c>
      <c r="C22" s="22">
        <v>2.2210000000000001</v>
      </c>
      <c r="D22" s="22">
        <v>2.149</v>
      </c>
      <c r="E22" s="22">
        <v>2.1859999999999999</v>
      </c>
      <c r="F22" s="22">
        <v>2.2029999999999998</v>
      </c>
      <c r="G22" s="22">
        <v>2.21</v>
      </c>
      <c r="H22" s="22">
        <v>2.1970000000000001</v>
      </c>
      <c r="I22" s="22">
        <v>2.2210000000000001</v>
      </c>
      <c r="J22" s="22">
        <v>2.1789999999999998</v>
      </c>
      <c r="K22" s="22">
        <v>2.1779999999999995</v>
      </c>
      <c r="L22" s="22">
        <v>2.1680000000000001</v>
      </c>
      <c r="M22" s="22">
        <v>2.2040000000000002</v>
      </c>
      <c r="N22" s="22">
        <v>2.202</v>
      </c>
      <c r="P22" s="21" t="s">
        <v>20</v>
      </c>
      <c r="Q22" s="22"/>
      <c r="R22" s="22"/>
      <c r="S22" s="22"/>
      <c r="T22" s="22"/>
      <c r="U22" s="22">
        <v>2.1869999999999998</v>
      </c>
      <c r="V22" s="22">
        <v>2.1760000000000002</v>
      </c>
      <c r="W22" s="22">
        <v>2.222</v>
      </c>
      <c r="X22" s="22"/>
      <c r="Y22" s="22">
        <v>2.1619999999999999</v>
      </c>
      <c r="Z22" s="22">
        <v>2.2149999999999999</v>
      </c>
      <c r="AA22" s="22">
        <v>2.2130000000000001</v>
      </c>
      <c r="AB22" s="22">
        <v>2.1739999999999999</v>
      </c>
      <c r="AC22" s="22">
        <v>2.1419999999999999</v>
      </c>
      <c r="AD22" s="29"/>
      <c r="AE22" s="21" t="s">
        <v>20</v>
      </c>
      <c r="AF22" s="22">
        <v>2.1699999999999995</v>
      </c>
      <c r="AG22" s="22">
        <v>2.1680000000000001</v>
      </c>
      <c r="AH22" s="22">
        <v>2.226</v>
      </c>
      <c r="AI22" s="22">
        <v>2.2000000000000002</v>
      </c>
      <c r="AJ22" s="22">
        <v>2.1349999999999998</v>
      </c>
      <c r="AK22" s="22">
        <v>2.149</v>
      </c>
      <c r="AL22" s="22">
        <v>2.1779999999999995</v>
      </c>
      <c r="AM22" s="22">
        <v>2.1680000000000001</v>
      </c>
      <c r="AN22" s="22">
        <v>2.1469999999999994</v>
      </c>
      <c r="AO22" s="22">
        <v>2.1509999999999998</v>
      </c>
      <c r="AP22" s="22">
        <v>2.1649999999999996</v>
      </c>
      <c r="AQ22" s="22">
        <v>2.1059999999999999</v>
      </c>
      <c r="AR22" s="22">
        <v>2.1909999999999998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 t="shared" ref="B23:N23" si="5">IFERROR(IF(B18="","",IF($E$5=0,((B19-$F$5)/3/B20),IF($F$5=0,(($E$5-B19)/3/B20),MIN(((($E$5)-B19)/(3*B20)),((B19-($F$5))/(3*B20)))))),"")</f>
        <v>2.0940290554271561</v>
      </c>
      <c r="C23" s="25">
        <f t="shared" si="5"/>
        <v>2.6049038035323977</v>
      </c>
      <c r="D23" s="25">
        <f t="shared" si="5"/>
        <v>2.0129952952885612</v>
      </c>
      <c r="E23" s="25">
        <f t="shared" si="5"/>
        <v>2.1956867844830721</v>
      </c>
      <c r="F23" s="25">
        <f t="shared" si="5"/>
        <v>2.4052341768505254</v>
      </c>
      <c r="G23" s="25">
        <f t="shared" si="5"/>
        <v>2.2410652183948461</v>
      </c>
      <c r="H23" s="25">
        <f t="shared" si="5"/>
        <v>2.445303993750747</v>
      </c>
      <c r="I23" s="25">
        <f t="shared" si="5"/>
        <v>2.2872457623109326</v>
      </c>
      <c r="J23" s="25">
        <f t="shared" si="5"/>
        <v>2.2867354148317331</v>
      </c>
      <c r="K23" s="25">
        <f t="shared" si="5"/>
        <v>2.1341990806367361</v>
      </c>
      <c r="L23" s="25">
        <f t="shared" si="5"/>
        <v>2.2608519853939057</v>
      </c>
      <c r="M23" s="25">
        <f t="shared" si="5"/>
        <v>2.5336954016832767</v>
      </c>
      <c r="N23" s="25">
        <f t="shared" si="5"/>
        <v>2.6548566852472995</v>
      </c>
      <c r="P23" s="24" t="s">
        <v>21</v>
      </c>
      <c r="Q23" s="25"/>
      <c r="R23" s="25"/>
      <c r="S23" s="25"/>
      <c r="T23" s="25"/>
      <c r="U23" s="25">
        <f t="shared" ref="U23:AC23" si="6">IFERROR(IF(U18="","",IF($E$5=0,((U19-$F$5)/3/U20),IF($F$5=0,(($E$5-U19)/3/U20),MIN(((($E$5)-U19)/(3*U20)),((U19-($F$5))/(3*U20)))))),"")</f>
        <v>2.2647196651209485</v>
      </c>
      <c r="V23" s="25">
        <f t="shared" si="6"/>
        <v>2.2155206654903727</v>
      </c>
      <c r="W23" s="25">
        <f t="shared" si="6"/>
        <v>2.0438740186316684</v>
      </c>
      <c r="X23" s="25"/>
      <c r="Y23" s="25">
        <f t="shared" si="6"/>
        <v>2.2099548845788748</v>
      </c>
      <c r="Z23" s="25">
        <f t="shared" si="6"/>
        <v>2.3097296898877873</v>
      </c>
      <c r="AA23" s="25">
        <f t="shared" si="6"/>
        <v>2.0964036122741394</v>
      </c>
      <c r="AB23" s="25">
        <f t="shared" si="6"/>
        <v>2.0519046245751444</v>
      </c>
      <c r="AC23" s="25">
        <f t="shared" si="6"/>
        <v>2.0012742052176935</v>
      </c>
      <c r="AD23" s="29"/>
      <c r="AE23" s="24" t="s">
        <v>21</v>
      </c>
      <c r="AF23" s="25">
        <f t="shared" ref="AF23:AP23" si="7">IFERROR(IF(AF18="","",IF($E$5=0,((AF19-$F$5)/3/AF20),IF($F$5=0,(($E$5-AF19)/3/AF20),MIN(((($E$5)-AF19)/(3*AF20)),((AF19-($F$5))/(3*AF20)))))),"")</f>
        <v>2.4435564944294645</v>
      </c>
      <c r="AG23" s="25">
        <f t="shared" si="7"/>
        <v>2.2882445132975238</v>
      </c>
      <c r="AH23" s="25">
        <f t="shared" si="7"/>
        <v>2.8924149233616667</v>
      </c>
      <c r="AI23" s="25">
        <f t="shared" si="7"/>
        <v>2.7505341766161973</v>
      </c>
      <c r="AJ23" s="25">
        <f t="shared" si="7"/>
        <v>2.4699724309595306</v>
      </c>
      <c r="AK23" s="25">
        <f t="shared" si="7"/>
        <v>2.8853107187557625</v>
      </c>
      <c r="AL23" s="25">
        <f t="shared" si="7"/>
        <v>2.4949435272315128</v>
      </c>
      <c r="AM23" s="25">
        <f t="shared" si="7"/>
        <v>2.5702860060397295</v>
      </c>
      <c r="AN23" s="25">
        <f t="shared" si="7"/>
        <v>2.4725661079888548</v>
      </c>
      <c r="AO23" s="25">
        <f t="shared" si="7"/>
        <v>2.5650932551707384</v>
      </c>
      <c r="AP23" s="25">
        <f t="shared" si="7"/>
        <v>2.4723253132757868</v>
      </c>
      <c r="AQ23" s="25">
        <f t="shared" ref="AQ23:AR23" si="8">IFERROR(IF(AQ18="","",IF($E$5=0,((AQ19-$F$5)/3/AQ20),IF($F$5=0,(($E$5-AQ19)/3/AQ20),MIN(((($E$5)-AQ19)/(3*AQ20)),((AQ19-($F$5))/(3*AQ20)))))),"")</f>
        <v>2.6282815089716061</v>
      </c>
      <c r="AR23" s="25">
        <f t="shared" si="8"/>
        <v>2.7169385510415673</v>
      </c>
    </row>
    <row r="24" spans="1:62" x14ac:dyDescent="0.2">
      <c r="A24" s="35" t="s">
        <v>10</v>
      </c>
      <c r="B24" s="32">
        <f t="shared" ref="B24:N24" si="9">$D$5</f>
        <v>2.4</v>
      </c>
      <c r="C24" s="32">
        <f t="shared" si="9"/>
        <v>2.4</v>
      </c>
      <c r="D24" s="32">
        <f t="shared" si="9"/>
        <v>2.4</v>
      </c>
      <c r="E24" s="32">
        <f t="shared" si="9"/>
        <v>2.4</v>
      </c>
      <c r="F24" s="32">
        <f t="shared" si="9"/>
        <v>2.4</v>
      </c>
      <c r="G24" s="32">
        <f t="shared" si="9"/>
        <v>2.4</v>
      </c>
      <c r="H24" s="32">
        <f t="shared" si="9"/>
        <v>2.4</v>
      </c>
      <c r="I24" s="32">
        <f t="shared" si="9"/>
        <v>2.4</v>
      </c>
      <c r="J24" s="32">
        <f t="shared" si="9"/>
        <v>2.4</v>
      </c>
      <c r="K24" s="32">
        <f t="shared" si="9"/>
        <v>2.4</v>
      </c>
      <c r="L24" s="32">
        <f t="shared" si="9"/>
        <v>2.4</v>
      </c>
      <c r="M24" s="32">
        <f t="shared" si="9"/>
        <v>2.4</v>
      </c>
      <c r="N24" s="32">
        <f t="shared" si="9"/>
        <v>2.4</v>
      </c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13</v>
      </c>
      <c r="B25" s="32">
        <f t="shared" ref="B25:N25" si="10">$G$5</f>
        <v>2.5099999999999998</v>
      </c>
      <c r="C25" s="32">
        <f t="shared" si="10"/>
        <v>2.5099999999999998</v>
      </c>
      <c r="D25" s="32">
        <f t="shared" si="10"/>
        <v>2.5099999999999998</v>
      </c>
      <c r="E25" s="32">
        <f t="shared" si="10"/>
        <v>2.5099999999999998</v>
      </c>
      <c r="F25" s="32">
        <f t="shared" si="10"/>
        <v>2.5099999999999998</v>
      </c>
      <c r="G25" s="32">
        <f t="shared" si="10"/>
        <v>2.5099999999999998</v>
      </c>
      <c r="H25" s="32">
        <f t="shared" si="10"/>
        <v>2.5099999999999998</v>
      </c>
      <c r="I25" s="32">
        <f t="shared" si="10"/>
        <v>2.5099999999999998</v>
      </c>
      <c r="J25" s="32">
        <f t="shared" si="10"/>
        <v>2.5099999999999998</v>
      </c>
      <c r="K25" s="32">
        <f t="shared" si="10"/>
        <v>2.5099999999999998</v>
      </c>
      <c r="L25" s="32">
        <f t="shared" si="10"/>
        <v>2.5099999999999998</v>
      </c>
      <c r="M25" s="32">
        <f t="shared" si="10"/>
        <v>2.5099999999999998</v>
      </c>
      <c r="N25" s="32">
        <f t="shared" si="10"/>
        <v>2.5099999999999998</v>
      </c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14</v>
      </c>
      <c r="B26" s="32">
        <f t="shared" ref="B26:N26" si="11">$H$5</f>
        <v>2.29</v>
      </c>
      <c r="C26" s="32">
        <f t="shared" si="11"/>
        <v>2.29</v>
      </c>
      <c r="D26" s="32">
        <f t="shared" si="11"/>
        <v>2.29</v>
      </c>
      <c r="E26" s="32">
        <f t="shared" si="11"/>
        <v>2.29</v>
      </c>
      <c r="F26" s="32">
        <f t="shared" si="11"/>
        <v>2.29</v>
      </c>
      <c r="G26" s="32">
        <f t="shared" si="11"/>
        <v>2.29</v>
      </c>
      <c r="H26" s="32">
        <f t="shared" si="11"/>
        <v>2.29</v>
      </c>
      <c r="I26" s="32">
        <f t="shared" si="11"/>
        <v>2.29</v>
      </c>
      <c r="J26" s="32">
        <f t="shared" si="11"/>
        <v>2.29</v>
      </c>
      <c r="K26" s="32">
        <f t="shared" si="11"/>
        <v>2.29</v>
      </c>
      <c r="L26" s="32">
        <f t="shared" si="11"/>
        <v>2.29</v>
      </c>
      <c r="M26" s="32">
        <f t="shared" si="11"/>
        <v>2.29</v>
      </c>
      <c r="N26" s="32">
        <f t="shared" si="11"/>
        <v>2.29</v>
      </c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6.6596105479769296E-2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2.7372179661835174</v>
      </c>
      <c r="Q37" s="40">
        <v>8</v>
      </c>
      <c r="R37" s="41">
        <f>ROUND(Q37/5,5)</f>
        <v>1.6</v>
      </c>
      <c r="T37" s="20">
        <v>2.3943600000000007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5.8170319944529987E-2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2.5463157180714222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mergeCells count="1">
    <mergeCell ref="G3:H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BJ85"/>
  <sheetViews>
    <sheetView showGridLines="0" topLeftCell="A10" zoomScale="80" zoomScaleNormal="80" workbookViewId="0">
      <selection activeCell="W20" sqref="W20:AN24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27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2.4766139830788529</v>
      </c>
      <c r="R2" s="7">
        <f>IF(N19="","",(ABS(N19-AVERAGE(B19:M19))/STDEV(B19:M19)))</f>
        <v>1.4413190440020449</v>
      </c>
      <c r="S2" s="7">
        <f>IF(AC9="","",(ABS(AC9-AVERAGE(Q9:AB9))/STDEV(Q9:AB9)))</f>
        <v>0.60086180188456506</v>
      </c>
      <c r="T2" s="7">
        <f>IF(AC19="","",(ABS(AC19-AVERAGE(Q19:AB19))/STDEV(Q19:AB19)))</f>
        <v>1.1213504994257117</v>
      </c>
      <c r="U2" s="7">
        <f>IF(AR9="","",(ABS(AR9-AVERAGE(AF9:AQ9))/STDEV(AF9:AQ9)))</f>
        <v>0.31629428252444025</v>
      </c>
      <c r="V2" s="7">
        <f>IF(AR19="","",(ABS(AR19-AVERAGE(AF19:AQ19))/STDEV(AF19:AQ19)))</f>
        <v>1.8676968720390272</v>
      </c>
    </row>
    <row r="3" spans="1:44" x14ac:dyDescent="0.2">
      <c r="C3" s="8"/>
      <c r="D3" s="8"/>
      <c r="E3" s="9"/>
      <c r="F3" s="9"/>
      <c r="G3" s="136" t="s">
        <v>7</v>
      </c>
      <c r="H3" s="137"/>
      <c r="P3" s="6" t="s">
        <v>8</v>
      </c>
      <c r="Q3" s="7">
        <f>IF(N10="","",(ABS(N10-AVERAGE(B10:M10))/STDEV(B10:M10)))</f>
        <v>2.1213161202292339</v>
      </c>
      <c r="R3" s="7">
        <f>IF(N20="","",(ABS(N20-AVERAGE(B20:M20))/STDEV(B20:M20)))</f>
        <v>5.0858832064295936E-2</v>
      </c>
      <c r="S3" s="7">
        <f>IF(AC10="","",(ABS(AC10-AVERAGE(Q10:AB10))/STDEV(Q10:AB10)))</f>
        <v>0.8969020481132276</v>
      </c>
      <c r="T3" s="7">
        <f>IF(AC20="","",(ABS(AC20-AVERAGE(Q20:AB20))/STDEV(Q20:AB20)))</f>
        <v>0.66057655734116671</v>
      </c>
      <c r="U3" s="7">
        <f t="shared" ref="U3" si="0">IF(AR10="","",(ABS(AR10-AVERAGE(AF10:AQ10))/STDEV(AF10:AQ10)))</f>
        <v>1.6267055293376433</v>
      </c>
      <c r="V3" s="7">
        <f>IF(AR20="","",(ABS(AR20-AVERAGE(AF20:AQ20))/STDEV(AF20:AQ20)))</f>
        <v>0.28460000573113164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G4" s="10" t="s">
        <v>13</v>
      </c>
      <c r="H4" s="10" t="s">
        <v>14</v>
      </c>
      <c r="P4" s="6" t="s">
        <v>15</v>
      </c>
      <c r="Q4" s="7">
        <f>IF(N13="","",(ABS(N13-AVERAGE(B13:M13))/STDEV(B13:M13)))</f>
        <v>1.7251815176121486</v>
      </c>
      <c r="R4" s="7">
        <f>IF(N23="","",(ABS(N23-AVERAGE(B23:M23))/STDEV(B23:M23)))</f>
        <v>0.32254446000717579</v>
      </c>
      <c r="S4" s="7">
        <f>IF(AC13="","",(ABS(AC13-AVERAGE(Q13:AB13))/STDEV(Q13:AB13)))</f>
        <v>0.54405003971251054</v>
      </c>
      <c r="T4" s="7">
        <f>IF(AC23="","",(ABS(AC23-AVERAGE(Q23:AB23))/STDEV(Q23:AB23)))</f>
        <v>0.76807536021734757</v>
      </c>
      <c r="U4" s="7">
        <f>IF(AR13="","",(ABS(AR13-AVERAGE(AF13:AQ13))/STDEV(AF13:AQ13)))</f>
        <v>1.2790732153603983</v>
      </c>
      <c r="V4" s="7">
        <f>IF(AR23="","",(ABS(AR23-AVERAGE(AF23:AQ23))/STDEV(AF23:AQ23)))</f>
        <v>0.83037526844603404</v>
      </c>
    </row>
    <row r="5" spans="1:44" ht="25.5" customHeight="1" x14ac:dyDescent="0.2">
      <c r="C5" s="11" t="s">
        <v>28</v>
      </c>
      <c r="D5" s="12">
        <v>0.05</v>
      </c>
      <c r="E5" s="12">
        <v>0.39999999999999997</v>
      </c>
      <c r="F5" s="12">
        <v>-0.3</v>
      </c>
      <c r="G5" s="12">
        <v>0.14000000000000001</v>
      </c>
      <c r="H5" s="12">
        <v>-3.9999999999999994E-2</v>
      </c>
      <c r="I5" s="13">
        <v>0.35</v>
      </c>
      <c r="J5" s="13"/>
      <c r="K5" s="13"/>
      <c r="L5" s="13"/>
      <c r="M5" s="13"/>
      <c r="N5" s="13"/>
    </row>
    <row r="6" spans="1:44" x14ac:dyDescent="0.2">
      <c r="AG6" s="1">
        <v>0.01</v>
      </c>
    </row>
    <row r="7" spans="1:44" ht="15.75" x14ac:dyDescent="0.25">
      <c r="A7" s="14" t="s">
        <v>31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1.6284444444444601E-3</v>
      </c>
      <c r="AE7" s="14" t="s">
        <v>29</v>
      </c>
      <c r="AR7" s="16"/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4.324424242424247E-2</v>
      </c>
      <c r="C9" s="20">
        <v>3.5319000000000045E-2</v>
      </c>
      <c r="D9" s="20">
        <v>4.6234285714285728E-2</v>
      </c>
      <c r="E9" s="20">
        <v>4.1961379310344826E-2</v>
      </c>
      <c r="F9" s="20">
        <v>4.2368275862068969E-2</v>
      </c>
      <c r="G9" s="20">
        <v>3.541058823529409E-2</v>
      </c>
      <c r="H9" s="20">
        <v>3.7948571428571456E-2</v>
      </c>
      <c r="I9" s="20">
        <v>4.8843225806451694E-2</v>
      </c>
      <c r="J9" s="20">
        <v>4.3218909090909162E-2</v>
      </c>
      <c r="K9" s="20">
        <v>4.2042285714285789E-2</v>
      </c>
      <c r="L9" s="20">
        <v>4.7301818181818202E-2</v>
      </c>
      <c r="M9" s="20">
        <v>4.3069047619047694E-2</v>
      </c>
      <c r="N9" s="20">
        <v>3.1662142857142861E-2</v>
      </c>
      <c r="P9" s="19" t="s">
        <v>18</v>
      </c>
      <c r="Q9" s="20"/>
      <c r="R9" s="20"/>
      <c r="S9" s="20"/>
      <c r="T9" s="20"/>
      <c r="U9" s="20">
        <v>3.7946666666666629E-2</v>
      </c>
      <c r="V9" s="20">
        <v>4.5569999999999923E-2</v>
      </c>
      <c r="W9" s="20">
        <v>5.0507692307692274E-2</v>
      </c>
      <c r="X9" s="20"/>
      <c r="Y9" s="20"/>
      <c r="Z9" s="20">
        <v>3.0747999999999987E-2</v>
      </c>
      <c r="AA9" s="20">
        <v>4.5262857142857139E-2</v>
      </c>
      <c r="AB9" s="20">
        <v>3.4615555555555517E-2</v>
      </c>
      <c r="AC9" s="20">
        <v>3.6243999999999978E-2</v>
      </c>
      <c r="AE9" s="19" t="s">
        <v>18</v>
      </c>
      <c r="AF9" s="20">
        <v>5.0673333333333279E-2</v>
      </c>
      <c r="AG9" s="20">
        <v>6.0941818181818208E-2</v>
      </c>
      <c r="AH9" s="20">
        <v>5.6543999999999948E-2</v>
      </c>
      <c r="AI9" s="20">
        <v>5.637806451612902E-2</v>
      </c>
      <c r="AJ9" s="20">
        <v>4.2016666666666647E-2</v>
      </c>
      <c r="AK9" s="20">
        <v>3.8381249999999992E-2</v>
      </c>
      <c r="AL9" s="20">
        <v>5.1551666666666725E-2</v>
      </c>
      <c r="AM9" s="20">
        <v>4.9530000000000005E-2</v>
      </c>
      <c r="AN9" s="20">
        <v>4.1959047619047667E-2</v>
      </c>
      <c r="AO9" s="20">
        <v>3.4999047619047562E-2</v>
      </c>
      <c r="AP9" s="20">
        <v>4.7790000000000006E-2</v>
      </c>
      <c r="AQ9" s="20">
        <v>5.8406000000000062E-2</v>
      </c>
      <c r="AR9" s="20">
        <v>5.1727499999999947E-2</v>
      </c>
    </row>
    <row r="10" spans="1:44" x14ac:dyDescent="0.2">
      <c r="A10" s="21" t="s">
        <v>8</v>
      </c>
      <c r="B10" s="22">
        <v>4.6918381128849496E-2</v>
      </c>
      <c r="C10" s="22">
        <v>4.9322245720596673E-2</v>
      </c>
      <c r="D10" s="22">
        <v>4.9925833077695818E-2</v>
      </c>
      <c r="E10" s="22">
        <v>5.3876925906125292E-2</v>
      </c>
      <c r="F10" s="22">
        <v>5.4785139894600869E-2</v>
      </c>
      <c r="G10" s="22">
        <v>5.4400769332902277E-2</v>
      </c>
      <c r="H10" s="22">
        <v>5.3554220654505616E-2</v>
      </c>
      <c r="I10" s="22">
        <v>5.1819015778973007E-2</v>
      </c>
      <c r="J10" s="22">
        <v>5.0964756532460562E-2</v>
      </c>
      <c r="K10" s="22">
        <v>4.7619794897999744E-2</v>
      </c>
      <c r="L10" s="22">
        <v>4.6381167202219999E-2</v>
      </c>
      <c r="M10" s="22">
        <v>4.4519011083244263E-2</v>
      </c>
      <c r="N10" s="22">
        <v>4.3005004891600078E-2</v>
      </c>
      <c r="P10" s="21" t="s">
        <v>8</v>
      </c>
      <c r="Q10" s="22"/>
      <c r="R10" s="22"/>
      <c r="S10" s="22"/>
      <c r="T10" s="22"/>
      <c r="U10" s="22">
        <v>5.2654800689157656E-2</v>
      </c>
      <c r="V10" s="22">
        <v>4.8731648514684013E-2</v>
      </c>
      <c r="W10" s="22">
        <v>4.2923094978039297E-2</v>
      </c>
      <c r="X10" s="22"/>
      <c r="Y10" s="22"/>
      <c r="Z10" s="22">
        <v>5.0467710625253653E-2</v>
      </c>
      <c r="AA10" s="22">
        <v>5.1104700996366881E-2</v>
      </c>
      <c r="AB10" s="22">
        <v>4.7669619662153807E-2</v>
      </c>
      <c r="AC10" s="22">
        <v>4.5852703568776521E-2</v>
      </c>
      <c r="AE10" s="21" t="s">
        <v>8</v>
      </c>
      <c r="AF10" s="22">
        <v>4.9685485662678962E-2</v>
      </c>
      <c r="AG10" s="22">
        <v>5.1162873218375746E-2</v>
      </c>
      <c r="AH10" s="22">
        <v>5.075849597680826E-2</v>
      </c>
      <c r="AI10" s="22">
        <v>5.1448749494305432E-2</v>
      </c>
      <c r="AJ10" s="22">
        <v>5.2838902697596127E-2</v>
      </c>
      <c r="AK10" s="22">
        <v>5.0717390662197652E-2</v>
      </c>
      <c r="AL10" s="22">
        <v>5.4263564595325262E-2</v>
      </c>
      <c r="AM10" s="22">
        <v>4.4467829672151724E-2</v>
      </c>
      <c r="AN10" s="22">
        <v>4.7565711298901622E-2</v>
      </c>
      <c r="AO10" s="22">
        <v>4.6346119803356747E-2</v>
      </c>
      <c r="AP10" s="22">
        <v>4.7828831202407329E-2</v>
      </c>
      <c r="AQ10" s="22">
        <v>5.6831759270001794E-2</v>
      </c>
      <c r="AR10" s="22">
        <v>5.5937169685644238E-2</v>
      </c>
    </row>
    <row r="11" spans="1:44" x14ac:dyDescent="0.2">
      <c r="A11" s="21" t="s">
        <v>19</v>
      </c>
      <c r="B11" s="22">
        <v>0.20200000000000001</v>
      </c>
      <c r="C11" s="22">
        <v>0.245</v>
      </c>
      <c r="D11" s="22">
        <v>0.25600000000000001</v>
      </c>
      <c r="E11" s="22">
        <v>0.24099999999999999</v>
      </c>
      <c r="F11" s="23">
        <v>0.248</v>
      </c>
      <c r="G11" s="23">
        <v>0.24000000000000002</v>
      </c>
      <c r="H11" s="23">
        <v>0.23799999999999999</v>
      </c>
      <c r="I11" s="23">
        <v>0.28399999999999997</v>
      </c>
      <c r="J11" s="23">
        <v>0.23899999999999999</v>
      </c>
      <c r="K11" s="23">
        <v>0.26600000000000001</v>
      </c>
      <c r="L11" s="23">
        <v>0.24399999999999999</v>
      </c>
      <c r="M11" s="23">
        <v>0.19900000000000001</v>
      </c>
      <c r="N11" s="23">
        <v>0.186</v>
      </c>
      <c r="P11" s="21" t="s">
        <v>19</v>
      </c>
      <c r="Q11" s="22"/>
      <c r="R11" s="22"/>
      <c r="S11" s="22"/>
      <c r="T11" s="22"/>
      <c r="U11" s="23">
        <v>0.20300000000000001</v>
      </c>
      <c r="V11" s="23">
        <v>0.246</v>
      </c>
      <c r="W11" s="23">
        <v>0.18</v>
      </c>
      <c r="X11" s="23"/>
      <c r="Y11" s="23"/>
      <c r="Z11" s="23">
        <v>0.19700000000000001</v>
      </c>
      <c r="AA11" s="23">
        <v>0.249</v>
      </c>
      <c r="AB11" s="23">
        <v>0.246</v>
      </c>
      <c r="AC11" s="23">
        <v>0.18</v>
      </c>
      <c r="AE11" s="21" t="s">
        <v>19</v>
      </c>
      <c r="AF11" s="22">
        <v>0.19800000000000001</v>
      </c>
      <c r="AG11" s="22">
        <v>0.21</v>
      </c>
      <c r="AH11" s="22">
        <v>0.19600000000000001</v>
      </c>
      <c r="AI11" s="22">
        <v>0.24299999999999999</v>
      </c>
      <c r="AJ11" s="23">
        <v>0.189</v>
      </c>
      <c r="AK11" s="23">
        <v>0.19900000000000001</v>
      </c>
      <c r="AL11" s="23">
        <v>0.30299999999999999</v>
      </c>
      <c r="AM11" s="23">
        <v>0.16500000000000001</v>
      </c>
      <c r="AN11" s="23">
        <v>0.22500000000000001</v>
      </c>
      <c r="AO11" s="23">
        <v>0.20599999999999999</v>
      </c>
      <c r="AP11" s="23">
        <v>0.218</v>
      </c>
      <c r="AQ11" s="23">
        <v>0.29299999999999998</v>
      </c>
      <c r="AR11" s="23">
        <v>0.26500000000000001</v>
      </c>
    </row>
    <row r="12" spans="1:44" x14ac:dyDescent="0.2">
      <c r="A12" s="21" t="s">
        <v>20</v>
      </c>
      <c r="B12" s="22">
        <v>-0.15</v>
      </c>
      <c r="C12" s="22">
        <v>-0.192</v>
      </c>
      <c r="D12" s="22">
        <v>-0.13400000000000001</v>
      </c>
      <c r="E12" s="22">
        <v>-0.13600000000000001</v>
      </c>
      <c r="F12" s="23">
        <v>-0.13500000000000001</v>
      </c>
      <c r="G12" s="23">
        <v>-0.12299999999999998</v>
      </c>
      <c r="H12" s="23">
        <v>-0.14099999999999999</v>
      </c>
      <c r="I12" s="23">
        <v>-0.125</v>
      </c>
      <c r="J12" s="23">
        <v>-0.16</v>
      </c>
      <c r="K12" s="23">
        <v>-0.121</v>
      </c>
      <c r="L12" s="23">
        <v>-0.11700000000000001</v>
      </c>
      <c r="M12" s="23">
        <v>-0.12499999999999999</v>
      </c>
      <c r="N12" s="23">
        <v>-9.1000000000000011E-2</v>
      </c>
      <c r="P12" s="21" t="s">
        <v>20</v>
      </c>
      <c r="Q12" s="22"/>
      <c r="R12" s="22"/>
      <c r="S12" s="22"/>
      <c r="T12" s="22"/>
      <c r="U12" s="23">
        <v>-0.17100000000000001</v>
      </c>
      <c r="V12" s="23">
        <v>-0.114</v>
      </c>
      <c r="W12" s="23">
        <v>-8.4000000000000005E-2</v>
      </c>
      <c r="X12" s="23"/>
      <c r="Y12" s="23"/>
      <c r="Z12" s="23">
        <v>-0.153</v>
      </c>
      <c r="AA12" s="23">
        <v>-0.109</v>
      </c>
      <c r="AB12" s="23">
        <v>-0.105</v>
      </c>
      <c r="AC12" s="23">
        <v>-0.13600000000000001</v>
      </c>
      <c r="AE12" s="21" t="s">
        <v>20</v>
      </c>
      <c r="AF12" s="22">
        <v>-0.104</v>
      </c>
      <c r="AG12" s="22">
        <v>-0.157</v>
      </c>
      <c r="AH12" s="22">
        <v>-0.11</v>
      </c>
      <c r="AI12" s="22">
        <v>-0.11200000000000002</v>
      </c>
      <c r="AJ12" s="23">
        <v>-0.14799999999999999</v>
      </c>
      <c r="AK12" s="23">
        <v>-0.12899999999999998</v>
      </c>
      <c r="AL12" s="23">
        <v>-0.11700000000000001</v>
      </c>
      <c r="AM12" s="23">
        <v>-7.0000000000000007E-2</v>
      </c>
      <c r="AN12" s="23">
        <v>-0.10199999999999999</v>
      </c>
      <c r="AO12" s="23">
        <v>-0.114</v>
      </c>
      <c r="AP12" s="23">
        <v>-0.109</v>
      </c>
      <c r="AQ12" s="23">
        <v>-0.14899999999999999</v>
      </c>
      <c r="AR12" s="23">
        <v>-0.16</v>
      </c>
    </row>
    <row r="13" spans="1:44" x14ac:dyDescent="0.2">
      <c r="A13" s="24" t="s">
        <v>21</v>
      </c>
      <c r="B13" s="25">
        <f t="shared" ref="B13:N13" si="1">IFERROR(IF(B8="","",IF($E$5=0,((B9-$F$5)/3/B10),IF($F$5=0,(($E$5-B9)/3/B10),MIN(((($E$5)-B9)/(3*B10)),((B9-($F$5))/(3*B10)))))),"")</f>
        <v>2.4385911176375896</v>
      </c>
      <c r="C13" s="25">
        <f t="shared" si="1"/>
        <v>2.2661782400010284</v>
      </c>
      <c r="D13" s="25">
        <f t="shared" si="1"/>
        <v>2.3116575419347023</v>
      </c>
      <c r="E13" s="25">
        <f t="shared" si="1"/>
        <v>2.1156946971212101</v>
      </c>
      <c r="F13" s="25">
        <f t="shared" si="1"/>
        <v>2.0830969646193527</v>
      </c>
      <c r="G13" s="25">
        <f t="shared" si="1"/>
        <v>2.0551828730139756</v>
      </c>
      <c r="H13" s="25">
        <f t="shared" si="1"/>
        <v>2.1034667750327234</v>
      </c>
      <c r="I13" s="25">
        <f t="shared" si="1"/>
        <v>2.2439846361574758</v>
      </c>
      <c r="J13" s="25">
        <f t="shared" si="1"/>
        <v>2.2448121175156639</v>
      </c>
      <c r="K13" s="25">
        <f t="shared" si="1"/>
        <v>2.3942584272424994</v>
      </c>
      <c r="L13" s="25">
        <f t="shared" si="1"/>
        <v>2.4959973996025617</v>
      </c>
      <c r="M13" s="25">
        <f t="shared" si="1"/>
        <v>2.5687082085565422</v>
      </c>
      <c r="N13" s="25">
        <f t="shared" si="1"/>
        <v>2.5707251492637666</v>
      </c>
      <c r="P13" s="24" t="s">
        <v>21</v>
      </c>
      <c r="Q13" s="25"/>
      <c r="R13" s="25"/>
      <c r="S13" s="25"/>
      <c r="T13" s="25"/>
      <c r="U13" s="25">
        <f t="shared" ref="U13:AC13" si="2">IFERROR(IF(U8="","",IF($E$5=0,((U9-$F$5)/3/U10),IF($F$5=0,(($E$5-U9)/3/U10),MIN(((($E$5)-U9)/(3*U10)),((U9-($F$5))/(3*U10)))))),"")</f>
        <v>2.1393849642295732</v>
      </c>
      <c r="V13" s="25">
        <f t="shared" si="2"/>
        <v>2.3637616110050219</v>
      </c>
      <c r="W13" s="25">
        <f t="shared" si="2"/>
        <v>2.7140968272916806</v>
      </c>
      <c r="X13" s="25"/>
      <c r="Y13" s="25"/>
      <c r="Z13" s="25">
        <f t="shared" si="2"/>
        <v>2.1845519039289534</v>
      </c>
      <c r="AA13" s="25">
        <f t="shared" si="2"/>
        <v>2.2519967205326341</v>
      </c>
      <c r="AB13" s="25">
        <f t="shared" si="2"/>
        <v>2.3398239656414108</v>
      </c>
      <c r="AC13" s="25">
        <f t="shared" si="2"/>
        <v>2.4443778580082531</v>
      </c>
      <c r="AE13" s="24" t="s">
        <v>21</v>
      </c>
      <c r="AF13" s="25">
        <f t="shared" ref="AF13:AP13" si="3">IFERROR(IF(AF8="","",IF($E$5=0,((AF9-$F$5)/3/AF10),IF($F$5=0,(($E$5-AF9)/3/AF10),MIN(((($E$5)-AF9)/(3*AF10)),((AF9-($F$5))/(3*AF10)))))),"")</f>
        <v>2.3435862741236582</v>
      </c>
      <c r="AG13" s="25">
        <f t="shared" si="3"/>
        <v>2.2090118640718108</v>
      </c>
      <c r="AH13" s="25">
        <f t="shared" si="3"/>
        <v>2.2554910489397106</v>
      </c>
      <c r="AI13" s="25">
        <f t="shared" si="3"/>
        <v>2.2263057175756655</v>
      </c>
      <c r="AJ13" s="25">
        <f t="shared" si="3"/>
        <v>2.1576064175296006</v>
      </c>
      <c r="AK13" s="25">
        <f t="shared" si="3"/>
        <v>2.2239659518617767</v>
      </c>
      <c r="AL13" s="25">
        <f t="shared" si="3"/>
        <v>2.1404683844608794</v>
      </c>
      <c r="AM13" s="25">
        <f t="shared" si="3"/>
        <v>2.6200963901093015</v>
      </c>
      <c r="AN13" s="25">
        <f t="shared" si="3"/>
        <v>2.3963974487853688</v>
      </c>
      <c r="AO13" s="25">
        <f t="shared" si="3"/>
        <v>2.4094001758969563</v>
      </c>
      <c r="AP13" s="25">
        <f t="shared" si="3"/>
        <v>2.4238518292323437</v>
      </c>
      <c r="AQ13" s="25">
        <f t="shared" ref="AQ13:AR13" si="4">IFERROR(IF(AQ8="","",IF($E$5=0,((AQ9-$F$5)/3/AQ10),IF($F$5=0,(($E$5-AQ9)/3/AQ10),MIN(((($E$5)-AQ9)/(3*AQ10)),((AQ9-($F$5))/(3*AQ10)))))),"")</f>
        <v>2.0035393612523484</v>
      </c>
      <c r="AR13" s="25">
        <f t="shared" si="4"/>
        <v>2.0753791081268633</v>
      </c>
    </row>
    <row r="15" spans="1:44" s="26" customFormat="1" ht="6.75" customHeight="1" x14ac:dyDescent="0.2"/>
    <row r="17" spans="1:62" ht="15.75" x14ac:dyDescent="0.25">
      <c r="A17" s="27" t="s">
        <v>3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-4.6520000000000519E-3</v>
      </c>
      <c r="AE17" s="27" t="s">
        <v>30</v>
      </c>
      <c r="AR17" s="28"/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4.0996969696969719E-2</v>
      </c>
      <c r="C19" s="30">
        <v>4.765285714285715E-2</v>
      </c>
      <c r="D19" s="30">
        <v>3.4440000000000019E-2</v>
      </c>
      <c r="E19" s="30">
        <v>4.7023500000000037E-2</v>
      </c>
      <c r="F19" s="30">
        <v>6.0892142857142784E-2</v>
      </c>
      <c r="G19" s="30">
        <v>5.7741739130434837E-2</v>
      </c>
      <c r="H19" s="30">
        <v>5.3546842105263177E-2</v>
      </c>
      <c r="I19" s="30">
        <v>5.4547333333333399E-2</v>
      </c>
      <c r="J19" s="30">
        <v>4.9663076923076976E-2</v>
      </c>
      <c r="K19" s="30">
        <v>5.4120555555555665E-2</v>
      </c>
      <c r="L19" s="30">
        <v>5.6578709677419466E-2</v>
      </c>
      <c r="M19" s="30">
        <v>6.3233333333333419E-2</v>
      </c>
      <c r="N19" s="30">
        <v>6.3604827586206863E-2</v>
      </c>
      <c r="P19" s="30" t="s">
        <v>18</v>
      </c>
      <c r="Q19" s="30"/>
      <c r="R19" s="30"/>
      <c r="S19" s="30"/>
      <c r="T19" s="30"/>
      <c r="U19" s="30">
        <v>4.945733333333327E-2</v>
      </c>
      <c r="V19" s="30">
        <v>4.0426315789473685E-2</v>
      </c>
      <c r="W19" s="30">
        <v>3.8733333333333335E-2</v>
      </c>
      <c r="X19" s="30"/>
      <c r="Y19" s="30">
        <v>4.8618750000000002E-2</v>
      </c>
      <c r="Z19" s="30">
        <v>4.9444444444444437E-2</v>
      </c>
      <c r="AA19" s="30">
        <v>5.9758666666666634E-2</v>
      </c>
      <c r="AB19" s="30">
        <v>6.5900000000000042E-2</v>
      </c>
      <c r="AC19" s="30">
        <v>6.124799999999999E-2</v>
      </c>
      <c r="AD19" s="29"/>
      <c r="AE19" s="30" t="s">
        <v>18</v>
      </c>
      <c r="AF19" s="20">
        <v>4.9441249999999985E-2</v>
      </c>
      <c r="AG19" s="20">
        <v>3.7014545454545494E-2</v>
      </c>
      <c r="AH19" s="20">
        <v>4.0524875000000016E-2</v>
      </c>
      <c r="AI19" s="20">
        <v>4.3916470588235286E-2</v>
      </c>
      <c r="AJ19" s="20">
        <v>4.9835714285714275E-2</v>
      </c>
      <c r="AK19" s="20">
        <v>5.1927692307692341E-2</v>
      </c>
      <c r="AL19" s="20">
        <v>6.3460000000000016E-2</v>
      </c>
      <c r="AM19" s="20">
        <v>6.5508571428571458E-2</v>
      </c>
      <c r="AN19" s="20">
        <v>5.6331428571428664E-2</v>
      </c>
      <c r="AO19" s="20">
        <v>6.5734736842105207E-2</v>
      </c>
      <c r="AP19" s="20">
        <v>6.4190666666666674E-2</v>
      </c>
      <c r="AQ19" s="20">
        <v>6.3027999999999959E-2</v>
      </c>
      <c r="AR19" s="20">
        <v>7.345466666666671E-2</v>
      </c>
      <c r="BD19" s="32"/>
      <c r="BE19" s="32"/>
      <c r="BF19" s="32"/>
      <c r="BG19" s="32">
        <f>I5/3</f>
        <v>0.11666666666666665</v>
      </c>
      <c r="BH19" s="32"/>
      <c r="BI19" s="32"/>
      <c r="BJ19" s="32"/>
    </row>
    <row r="20" spans="1:62" x14ac:dyDescent="0.2">
      <c r="A20" s="21" t="s">
        <v>8</v>
      </c>
      <c r="B20" s="22">
        <v>5.1613557909975856E-2</v>
      </c>
      <c r="C20" s="22">
        <v>4.7520322491849697E-2</v>
      </c>
      <c r="D20" s="22">
        <v>5.1604797538017971E-2</v>
      </c>
      <c r="E20" s="22">
        <v>5.2262626814971604E-2</v>
      </c>
      <c r="F20" s="22">
        <v>5.0127490881562133E-2</v>
      </c>
      <c r="G20" s="22">
        <v>4.6991659876302903E-2</v>
      </c>
      <c r="H20" s="22">
        <v>4.743865433088218E-2</v>
      </c>
      <c r="I20" s="22">
        <v>4.7182198614869102E-2</v>
      </c>
      <c r="J20" s="22">
        <v>4.5433308842238798E-2</v>
      </c>
      <c r="K20" s="22">
        <v>4.4414271148197189E-2</v>
      </c>
      <c r="L20" s="22">
        <v>4.7289227911321292E-2</v>
      </c>
      <c r="M20" s="22">
        <v>5.0780021743064681E-2</v>
      </c>
      <c r="N20" s="22">
        <v>4.8422075783604808E-2</v>
      </c>
      <c r="P20" s="21" t="s">
        <v>8</v>
      </c>
      <c r="Q20" s="22"/>
      <c r="R20" s="22"/>
      <c r="S20" s="22"/>
      <c r="T20" s="22"/>
      <c r="U20" s="22">
        <v>5.1867348193576822E-2</v>
      </c>
      <c r="V20" s="22">
        <v>5.252772204112386E-2</v>
      </c>
      <c r="W20" s="22">
        <v>5.5892474270598229E-2</v>
      </c>
      <c r="X20" s="22"/>
      <c r="Y20" s="22">
        <v>4.9513486851187401E-2</v>
      </c>
      <c r="Z20" s="22">
        <v>4.9303945089206998E-2</v>
      </c>
      <c r="AA20" s="22">
        <v>5.1973975703449901E-2</v>
      </c>
      <c r="AB20" s="22">
        <v>5.1329957032280139E-2</v>
      </c>
      <c r="AC20" s="22">
        <v>5.3224640087243112E-2</v>
      </c>
      <c r="AD20" s="29"/>
      <c r="AE20" s="21" t="s">
        <v>8</v>
      </c>
      <c r="AF20" s="22">
        <v>5.3744321686848673E-2</v>
      </c>
      <c r="AG20" s="22">
        <v>4.9771680590200769E-2</v>
      </c>
      <c r="AH20" s="22">
        <v>4.772154388662455E-2</v>
      </c>
      <c r="AI20" s="22">
        <v>4.513003159712297E-2</v>
      </c>
      <c r="AJ20" s="22">
        <v>5.7746202485461605E-2</v>
      </c>
      <c r="AK20" s="22">
        <v>5.8274014029868003E-2</v>
      </c>
      <c r="AL20" s="22">
        <v>5.8335720403726525E-2</v>
      </c>
      <c r="AM20" s="22">
        <v>5.440318603093728E-2</v>
      </c>
      <c r="AN20" s="22">
        <v>5.5318995739832504E-2</v>
      </c>
      <c r="AO20" s="22">
        <v>4.8976964475078009E-2</v>
      </c>
      <c r="AP20" s="22">
        <v>5.4587660967127367E-2</v>
      </c>
      <c r="AQ20" s="22">
        <v>5.3762599504432143E-2</v>
      </c>
      <c r="AR20" s="22">
        <v>5.4379224694056129E-2</v>
      </c>
      <c r="AS20" s="29"/>
      <c r="AT20" s="29"/>
      <c r="AU20" s="29"/>
      <c r="AV20" s="29"/>
      <c r="BD20" s="32">
        <f>F5</f>
        <v>-0.3</v>
      </c>
      <c r="BE20" s="32"/>
      <c r="BF20" s="32"/>
      <c r="BG20" s="32"/>
      <c r="BH20" s="32"/>
      <c r="BI20" s="32"/>
      <c r="BJ20" s="32">
        <f>E5</f>
        <v>0.39999999999999997</v>
      </c>
    </row>
    <row r="21" spans="1:62" x14ac:dyDescent="0.2">
      <c r="A21" s="21" t="s">
        <v>19</v>
      </c>
      <c r="B21" s="22">
        <v>0.24299999999999999</v>
      </c>
      <c r="C21" s="22">
        <v>0.26600000000000001</v>
      </c>
      <c r="D21" s="22">
        <v>0.17399999999999999</v>
      </c>
      <c r="E21" s="22">
        <v>0.20899999999999999</v>
      </c>
      <c r="F21" s="22">
        <v>0.22700000000000001</v>
      </c>
      <c r="G21" s="22">
        <v>0.20200000000000001</v>
      </c>
      <c r="H21" s="22">
        <v>0.27800000000000002</v>
      </c>
      <c r="I21" s="22">
        <v>0.222</v>
      </c>
      <c r="J21" s="22">
        <v>0.33400000000000002</v>
      </c>
      <c r="K21" s="22">
        <v>0.27</v>
      </c>
      <c r="L21" s="22">
        <v>0.214</v>
      </c>
      <c r="M21" s="22">
        <v>0.25</v>
      </c>
      <c r="N21" s="22">
        <v>0.25800000000000001</v>
      </c>
      <c r="P21" s="21" t="s">
        <v>19</v>
      </c>
      <c r="Q21" s="22"/>
      <c r="R21" s="22"/>
      <c r="S21" s="22"/>
      <c r="T21" s="22"/>
      <c r="U21" s="22">
        <v>0.24</v>
      </c>
      <c r="V21" s="22">
        <v>0.20200000000000001</v>
      </c>
      <c r="W21" s="22">
        <v>0.17499999999999999</v>
      </c>
      <c r="X21" s="22"/>
      <c r="Y21" s="22">
        <v>0.23</v>
      </c>
      <c r="Z21" s="22">
        <v>0.219</v>
      </c>
      <c r="AA21" s="22">
        <v>0.20599999999999999</v>
      </c>
      <c r="AB21" s="22">
        <v>0.22199999999999998</v>
      </c>
      <c r="AC21" s="22">
        <v>0.23100000000000001</v>
      </c>
      <c r="AD21" s="29"/>
      <c r="AE21" s="21" t="s">
        <v>19</v>
      </c>
      <c r="AF21" s="22">
        <v>0.23</v>
      </c>
      <c r="AG21" s="22">
        <v>0.17299999999999999</v>
      </c>
      <c r="AH21" s="22">
        <v>0.19500000000000001</v>
      </c>
      <c r="AI21" s="22">
        <v>0.22800000000000001</v>
      </c>
      <c r="AJ21" s="23">
        <v>0.22800000000000001</v>
      </c>
      <c r="AK21" s="23">
        <v>0.26600000000000001</v>
      </c>
      <c r="AL21" s="23">
        <v>0.252</v>
      </c>
      <c r="AM21" s="23">
        <v>0.20899999999999999</v>
      </c>
      <c r="AN21" s="23">
        <v>0.23100000000000001</v>
      </c>
      <c r="AO21" s="23">
        <v>0.23699999999999999</v>
      </c>
      <c r="AP21" s="23">
        <v>0.254</v>
      </c>
      <c r="AQ21" s="23">
        <v>0.246</v>
      </c>
      <c r="AR21" s="23">
        <v>0.25600000000000001</v>
      </c>
      <c r="BD21" s="33">
        <f>BE21-$BG$22</f>
        <v>-9.9999999999999985E-3</v>
      </c>
      <c r="BE21" s="32">
        <f>BF21-$BG$22</f>
        <v>1.0000000000000002E-2</v>
      </c>
      <c r="BF21" s="32">
        <f>BG21-$BG$22</f>
        <v>3.0000000000000002E-2</v>
      </c>
      <c r="BG21" s="33">
        <f>D5</f>
        <v>0.05</v>
      </c>
      <c r="BH21" s="32">
        <f>BG21+$BG$22</f>
        <v>7.0000000000000007E-2</v>
      </c>
      <c r="BI21" s="32">
        <f>BH21+$BG$22</f>
        <v>9.0000000000000011E-2</v>
      </c>
      <c r="BJ21" s="33">
        <f>BI21+$BG$22</f>
        <v>0.11000000000000001</v>
      </c>
    </row>
    <row r="22" spans="1:62" x14ac:dyDescent="0.2">
      <c r="A22" s="21" t="s">
        <v>20</v>
      </c>
      <c r="B22" s="22">
        <v>-0.18799999999999997</v>
      </c>
      <c r="C22" s="22">
        <v>-0.109</v>
      </c>
      <c r="D22" s="22">
        <v>-8.5999999999999993E-2</v>
      </c>
      <c r="E22" s="22">
        <v>-0.254</v>
      </c>
      <c r="F22" s="22">
        <v>-0.107</v>
      </c>
      <c r="G22" s="22">
        <v>-8.4000000000000005E-2</v>
      </c>
      <c r="H22" s="22">
        <v>-0.10100000000000001</v>
      </c>
      <c r="I22" s="22">
        <v>-0.11899999999999999</v>
      </c>
      <c r="J22" s="22">
        <v>-0.105</v>
      </c>
      <c r="K22" s="22">
        <v>-0.11700000000000001</v>
      </c>
      <c r="L22" s="22">
        <v>-0.13800000000000001</v>
      </c>
      <c r="M22" s="22">
        <v>-0.104</v>
      </c>
      <c r="N22" s="22">
        <v>-0.107</v>
      </c>
      <c r="P22" s="21" t="s">
        <v>20</v>
      </c>
      <c r="Q22" s="22"/>
      <c r="R22" s="22"/>
      <c r="S22" s="22"/>
      <c r="T22" s="22"/>
      <c r="U22" s="22">
        <v>-0.13100000000000001</v>
      </c>
      <c r="V22" s="22">
        <v>-0.20299999999999999</v>
      </c>
      <c r="W22" s="22">
        <v>-0.111</v>
      </c>
      <c r="X22" s="22"/>
      <c r="Y22" s="22">
        <v>-0.189</v>
      </c>
      <c r="Z22" s="22">
        <v>-9.5000000000000001E-2</v>
      </c>
      <c r="AA22" s="22">
        <v>-9.2999999999999999E-2</v>
      </c>
      <c r="AB22" s="22">
        <v>-0.09</v>
      </c>
      <c r="AC22" s="22">
        <v>-0.124</v>
      </c>
      <c r="AD22" s="29"/>
      <c r="AE22" s="21" t="s">
        <v>20</v>
      </c>
      <c r="AF22" s="22">
        <v>-0.15</v>
      </c>
      <c r="AG22" s="22">
        <v>-0.14000000000000001</v>
      </c>
      <c r="AH22" s="22">
        <v>-0.153</v>
      </c>
      <c r="AI22" s="22">
        <v>-0.13600000000000001</v>
      </c>
      <c r="AJ22" s="23">
        <v>-0.114</v>
      </c>
      <c r="AK22" s="23">
        <v>-0.11</v>
      </c>
      <c r="AL22" s="23">
        <v>-0.13100000000000001</v>
      </c>
      <c r="AM22" s="23">
        <v>-7.4999999999999997E-2</v>
      </c>
      <c r="AN22" s="23">
        <v>-0.128</v>
      </c>
      <c r="AO22" s="23">
        <v>-0.127</v>
      </c>
      <c r="AP22" s="23">
        <v>-8.7999999999999995E-2</v>
      </c>
      <c r="AQ22" s="23">
        <v>-0.11600000000000001</v>
      </c>
      <c r="AR22" s="23">
        <v>-0.128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 t="shared" ref="B23:N23" si="5">IFERROR(IF(B18="","",IF($E$5=0,((B19-$F$5)/3/B20),IF($F$5=0,(($E$5-B19)/3/B20),MIN(((($E$5)-B19)/(3*B20)),((B19-($F$5))/(3*B20)))))),"")</f>
        <v>2.2022441615807944</v>
      </c>
      <c r="C23" s="25">
        <f t="shared" si="5"/>
        <v>2.4386258265431859</v>
      </c>
      <c r="D23" s="25">
        <f t="shared" si="5"/>
        <v>2.1602642645360857</v>
      </c>
      <c r="E23" s="25">
        <f t="shared" si="5"/>
        <v>2.2133311517143812</v>
      </c>
      <c r="F23" s="25">
        <f t="shared" si="5"/>
        <v>2.2549692871727043</v>
      </c>
      <c r="G23" s="25">
        <f t="shared" si="5"/>
        <v>2.4277943630174552</v>
      </c>
      <c r="H23" s="25">
        <f t="shared" si="5"/>
        <v>2.4343942212064995</v>
      </c>
      <c r="I23" s="25">
        <f t="shared" si="5"/>
        <v>2.4405579279766747</v>
      </c>
      <c r="J23" s="25">
        <f t="shared" si="5"/>
        <v>2.5653944637639907</v>
      </c>
      <c r="K23" s="25">
        <f t="shared" si="5"/>
        <v>2.5958581592715819</v>
      </c>
      <c r="L23" s="25">
        <f t="shared" si="5"/>
        <v>2.4207154249912071</v>
      </c>
      <c r="M23" s="25">
        <f t="shared" si="5"/>
        <v>2.2106244090154785</v>
      </c>
      <c r="N23" s="25">
        <f t="shared" si="5"/>
        <v>2.3157149362832072</v>
      </c>
      <c r="P23" s="24" t="s">
        <v>21</v>
      </c>
      <c r="Q23" s="25"/>
      <c r="R23" s="25"/>
      <c r="S23" s="25"/>
      <c r="T23" s="25"/>
      <c r="U23" s="25">
        <f t="shared" ref="U23:AC23" si="6">IFERROR(IF(U18="","",IF($E$5=0,((U19-$F$5)/3/U20),IF($F$5=0,(($E$5-U19)/3/U20),MIN(((($E$5)-U19)/(3*U20)),((U19-($F$5))/(3*U20)))))),"")</f>
        <v>2.2458402412059923</v>
      </c>
      <c r="V23" s="25">
        <f t="shared" si="6"/>
        <v>2.1602962052618904</v>
      </c>
      <c r="W23" s="25">
        <f t="shared" si="6"/>
        <v>2.0201487335211259</v>
      </c>
      <c r="X23" s="25"/>
      <c r="Y23" s="25">
        <f t="shared" si="6"/>
        <v>2.3469615531068824</v>
      </c>
      <c r="Z23" s="25">
        <f t="shared" si="6"/>
        <v>2.3625184814466325</v>
      </c>
      <c r="AA23" s="25">
        <f t="shared" si="6"/>
        <v>2.1821262707491833</v>
      </c>
      <c r="AB23" s="25">
        <f t="shared" si="6"/>
        <v>2.1696232201525301</v>
      </c>
      <c r="AC23" s="25">
        <f t="shared" si="6"/>
        <v>2.1215236617522448</v>
      </c>
      <c r="AD23" s="29"/>
      <c r="AE23" s="24" t="s">
        <v>21</v>
      </c>
      <c r="AF23" s="25">
        <f t="shared" ref="AF23:AP23" si="7">IFERROR(IF(AF18="","",IF($E$5=0,((AF19-$F$5)/3/AF20),IF($F$5=0,(($E$5-AF19)/3/AF20),MIN(((($E$5)-AF19)/(3*AF20)),((AF19-($F$5))/(3*AF20)))))),"")</f>
        <v>2.1673064802149993</v>
      </c>
      <c r="AG23" s="25">
        <f t="shared" si="7"/>
        <v>2.2570702955185999</v>
      </c>
      <c r="AH23" s="25">
        <f t="shared" si="7"/>
        <v>2.378554472930221</v>
      </c>
      <c r="AI23" s="25">
        <f t="shared" si="7"/>
        <v>2.540189303495191</v>
      </c>
      <c r="AJ23" s="25">
        <f t="shared" si="7"/>
        <v>2.0193865525834949</v>
      </c>
      <c r="AK23" s="25">
        <f t="shared" si="7"/>
        <v>1.9910092773879464</v>
      </c>
      <c r="AL23" s="25">
        <f t="shared" si="7"/>
        <v>1.9230070225177824</v>
      </c>
      <c r="AM23" s="25">
        <f t="shared" si="7"/>
        <v>2.0494598017428265</v>
      </c>
      <c r="AN23" s="25">
        <f t="shared" si="7"/>
        <v>2.0708291780088142</v>
      </c>
      <c r="AO23" s="25">
        <f t="shared" si="7"/>
        <v>2.2749828532689489</v>
      </c>
      <c r="AP23" s="25">
        <f t="shared" si="7"/>
        <v>2.0505814402242373</v>
      </c>
      <c r="AQ23" s="25">
        <f t="shared" ref="AQ23:AR23" si="8">IFERROR(IF(AQ18="","",IF($E$5=0,((AQ19-$F$5)/3/AQ20),IF($F$5=0,(($E$5-AQ19)/3/AQ20),MIN(((($E$5)-AQ19)/(3*AQ20)),((AQ19-($F$5))/(3*AQ20)))))),"")</f>
        <v>2.0892590952701253</v>
      </c>
      <c r="AR23" s="25">
        <f t="shared" si="8"/>
        <v>2.0016549529133316</v>
      </c>
    </row>
    <row r="24" spans="1:62" x14ac:dyDescent="0.2">
      <c r="A24" s="35" t="s">
        <v>10</v>
      </c>
      <c r="B24" s="32">
        <f t="shared" ref="B24:N24" si="9">$D$5</f>
        <v>0.05</v>
      </c>
      <c r="C24" s="32">
        <f t="shared" si="9"/>
        <v>0.05</v>
      </c>
      <c r="D24" s="32">
        <f t="shared" si="9"/>
        <v>0.05</v>
      </c>
      <c r="E24" s="32">
        <f t="shared" si="9"/>
        <v>0.05</v>
      </c>
      <c r="F24" s="32">
        <f t="shared" si="9"/>
        <v>0.05</v>
      </c>
      <c r="G24" s="32">
        <f t="shared" si="9"/>
        <v>0.05</v>
      </c>
      <c r="H24" s="32">
        <f t="shared" si="9"/>
        <v>0.05</v>
      </c>
      <c r="I24" s="32">
        <f t="shared" si="9"/>
        <v>0.05</v>
      </c>
      <c r="J24" s="32">
        <f t="shared" si="9"/>
        <v>0.05</v>
      </c>
      <c r="K24" s="32">
        <f t="shared" si="9"/>
        <v>0.05</v>
      </c>
      <c r="L24" s="32">
        <f t="shared" si="9"/>
        <v>0.05</v>
      </c>
      <c r="M24" s="32">
        <f t="shared" si="9"/>
        <v>0.05</v>
      </c>
      <c r="N24" s="32">
        <f t="shared" si="9"/>
        <v>0.05</v>
      </c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13</v>
      </c>
      <c r="B25" s="32">
        <f t="shared" ref="B25:N25" si="10">$G$5</f>
        <v>0.14000000000000001</v>
      </c>
      <c r="C25" s="32">
        <f t="shared" si="10"/>
        <v>0.14000000000000001</v>
      </c>
      <c r="D25" s="32">
        <f t="shared" si="10"/>
        <v>0.14000000000000001</v>
      </c>
      <c r="E25" s="32">
        <f t="shared" si="10"/>
        <v>0.14000000000000001</v>
      </c>
      <c r="F25" s="32">
        <f t="shared" si="10"/>
        <v>0.14000000000000001</v>
      </c>
      <c r="G25" s="32">
        <f t="shared" si="10"/>
        <v>0.14000000000000001</v>
      </c>
      <c r="H25" s="32">
        <f t="shared" si="10"/>
        <v>0.14000000000000001</v>
      </c>
      <c r="I25" s="32">
        <f t="shared" si="10"/>
        <v>0.14000000000000001</v>
      </c>
      <c r="J25" s="32">
        <f t="shared" si="10"/>
        <v>0.14000000000000001</v>
      </c>
      <c r="K25" s="32">
        <f t="shared" si="10"/>
        <v>0.14000000000000001</v>
      </c>
      <c r="L25" s="32">
        <f t="shared" si="10"/>
        <v>0.14000000000000001</v>
      </c>
      <c r="M25" s="32">
        <f t="shared" si="10"/>
        <v>0.14000000000000001</v>
      </c>
      <c r="N25" s="32">
        <f t="shared" si="10"/>
        <v>0.14000000000000001</v>
      </c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14</v>
      </c>
      <c r="B26" s="32">
        <f t="shared" ref="B26:N26" si="11">$H$5</f>
        <v>-3.9999999999999994E-2</v>
      </c>
      <c r="C26" s="32">
        <f t="shared" si="11"/>
        <v>-3.9999999999999994E-2</v>
      </c>
      <c r="D26" s="32">
        <f t="shared" si="11"/>
        <v>-3.9999999999999994E-2</v>
      </c>
      <c r="E26" s="32">
        <f t="shared" si="11"/>
        <v>-3.9999999999999994E-2</v>
      </c>
      <c r="F26" s="32">
        <f t="shared" si="11"/>
        <v>-3.9999999999999994E-2</v>
      </c>
      <c r="G26" s="32">
        <f t="shared" si="11"/>
        <v>-3.9999999999999994E-2</v>
      </c>
      <c r="H26" s="32">
        <f t="shared" si="11"/>
        <v>-3.9999999999999994E-2</v>
      </c>
      <c r="I26" s="32">
        <f t="shared" si="11"/>
        <v>-3.9999999999999994E-2</v>
      </c>
      <c r="J26" s="32">
        <f t="shared" si="11"/>
        <v>-3.9999999999999994E-2</v>
      </c>
      <c r="K26" s="32">
        <f t="shared" si="11"/>
        <v>-3.9999999999999994E-2</v>
      </c>
      <c r="L26" s="32">
        <f t="shared" si="11"/>
        <v>-3.9999999999999994E-2</v>
      </c>
      <c r="M26" s="32">
        <f t="shared" si="11"/>
        <v>-3.9999999999999994E-2</v>
      </c>
      <c r="N26" s="32">
        <f t="shared" si="11"/>
        <v>-3.9999999999999994E-2</v>
      </c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5.4785139894600869E-2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2.5707251492637666</v>
      </c>
      <c r="Q37" s="40">
        <v>8</v>
      </c>
      <c r="R37" s="41">
        <f>ROUND(Q37/5,5)</f>
        <v>1.6</v>
      </c>
      <c r="T37" s="20">
        <v>3.1300000000000001E-2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5.0401348378464501E-2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2.1910789470172052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mergeCells count="1">
    <mergeCell ref="G3:H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BJ85"/>
  <sheetViews>
    <sheetView showGridLines="0" topLeftCell="A10" zoomScale="80" zoomScaleNormal="80" workbookViewId="0">
      <selection activeCell="U55" sqref="U55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33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0.89583709582033777</v>
      </c>
      <c r="R2" s="7">
        <f>IF(N19="","",(ABS(N19-AVERAGE(B19:M19))/STDEV(B19:M19)))</f>
        <v>0.28823389941454497</v>
      </c>
      <c r="S2" s="7">
        <f>IF(AC9="","",(ABS(AC9-AVERAGE(Q9:AB9))/STDEV(Q9:AB9)))</f>
        <v>1.9814625307007054</v>
      </c>
      <c r="T2" s="7">
        <f>IF(AC19="","",(ABS(AC19-AVERAGE(Q19:AB19))/STDEV(Q19:AB19)))</f>
        <v>3.326004208987535</v>
      </c>
      <c r="U2" s="7">
        <f>IF(AR9="","",(ABS(AR9-AVERAGE(AF9:AQ9))/STDEV(AF9:AQ9)))</f>
        <v>0.12847149856420811</v>
      </c>
      <c r="V2" s="7">
        <f>IF(AR19="","",(ABS(AR19-AVERAGE(AF19:AQ19))/STDEV(AF19:AQ19)))</f>
        <v>1.4197829036595178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0.73206774388390861</v>
      </c>
      <c r="R3" s="7">
        <f>IF(N20="","",(ABS(N20-AVERAGE(B20:M20))/STDEV(B20:M20)))</f>
        <v>1.681111205612142</v>
      </c>
      <c r="S3" s="7">
        <f>IF(AC10="","",(ABS(AC10-AVERAGE(Q10:AB10))/STDEV(Q10:AB10)))</f>
        <v>0.79823551169122464</v>
      </c>
      <c r="T3" s="7">
        <f>IF(AC20="","",(ABS(AC20-AVERAGE(Q20:AB20))/STDEV(Q20:AB20)))</f>
        <v>1.7473559852817651</v>
      </c>
      <c r="U3" s="7">
        <f t="shared" ref="U3" si="0">IF(AR10="","",(ABS(AR10-AVERAGE(AF10:AQ10))/STDEV(AF10:AQ10)))</f>
        <v>0.32912985260889288</v>
      </c>
      <c r="V3" s="7">
        <f>IF(AR20="","",(ABS(AR20-AVERAGE(AF20:AQ20))/STDEV(AF20:AQ20)))</f>
        <v>1.5734879866287079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1.0099005235867826</v>
      </c>
      <c r="R4" s="7">
        <f>IF(N23="","",(ABS(N23-AVERAGE(B23:M23))/STDEV(B23:M23)))</f>
        <v>1.740122562172657</v>
      </c>
      <c r="S4" s="7">
        <f>IF(AC13="","",(ABS(AC13-AVERAGE(Q13:AB13))/STDEV(Q13:AB13)))</f>
        <v>0.11109106100344426</v>
      </c>
      <c r="T4" s="7">
        <f>IF(AC23="","",(ABS(AC23-AVERAGE(Q23:AB23))/STDEV(Q23:AB23)))</f>
        <v>0.70317842698479927</v>
      </c>
      <c r="U4" s="7">
        <f>IF(AR13="","",(ABS(AR13-AVERAGE(AF13:AQ13))/STDEV(AF13:AQ13)))</f>
        <v>0.37548303178358389</v>
      </c>
      <c r="V4" s="7">
        <f>IF(AR23="","",(ABS(AR23-AVERAGE(AF23:AQ23))/STDEV(AF23:AQ23)))</f>
        <v>2.7566970630939598</v>
      </c>
    </row>
    <row r="5" spans="1:44" ht="25.5" customHeight="1" x14ac:dyDescent="0.2">
      <c r="C5" s="42" t="s">
        <v>34</v>
      </c>
      <c r="D5" s="12">
        <v>0</v>
      </c>
      <c r="E5" s="12">
        <v>0.3</v>
      </c>
      <c r="F5" s="12">
        <v>-0.3</v>
      </c>
      <c r="G5" s="13">
        <v>0.3</v>
      </c>
      <c r="H5" s="13">
        <v>-0.3</v>
      </c>
      <c r="I5" s="13">
        <v>0.3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-9.9312518764096275E-4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1.1753935185185152E-2</v>
      </c>
      <c r="AE7" s="14" t="s">
        <v>29</v>
      </c>
      <c r="AR7" s="16">
        <f>AR9-AQ9</f>
        <v>-2.062437499999998E-2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5.3440277777777753E-2</v>
      </c>
      <c r="C9" s="20">
        <v>5.7083541666666709E-2</v>
      </c>
      <c r="D9" s="20">
        <v>3.4958928571428564E-2</v>
      </c>
      <c r="E9" s="20">
        <v>2.8702155172413799E-2</v>
      </c>
      <c r="F9" s="20">
        <v>3.0299712643678176E-2</v>
      </c>
      <c r="G9" s="20">
        <v>5.3085049019607852E-2</v>
      </c>
      <c r="H9" s="20">
        <v>6.8317460317460263E-2</v>
      </c>
      <c r="I9" s="20">
        <v>6.941142473118278E-2</v>
      </c>
      <c r="J9" s="20">
        <v>5.1966818181818156E-2</v>
      </c>
      <c r="K9" s="20">
        <v>4.5116547619047605E-2</v>
      </c>
      <c r="L9" s="20">
        <v>5.6686994949494855E-2</v>
      </c>
      <c r="M9" s="20">
        <v>4.05309523809523E-2</v>
      </c>
      <c r="N9" s="20">
        <v>3.7039136904761932E-2</v>
      </c>
      <c r="P9" s="19" t="s">
        <v>18</v>
      </c>
      <c r="Q9" s="20"/>
      <c r="R9" s="20"/>
      <c r="S9" s="20"/>
      <c r="T9" s="20"/>
      <c r="U9" s="20">
        <v>9.4569444444444397E-3</v>
      </c>
      <c r="V9" s="20">
        <v>4.812838541666669E-2</v>
      </c>
      <c r="W9" s="20">
        <v>4.9376282051282028E-2</v>
      </c>
      <c r="X9" s="20"/>
      <c r="Y9" s="20"/>
      <c r="Z9" s="20">
        <v>3.4714722222222216E-2</v>
      </c>
      <c r="AA9" s="20">
        <v>3.3164583333333317E-2</v>
      </c>
      <c r="AB9" s="20">
        <v>6.726550925925924E-2</v>
      </c>
      <c r="AC9" s="20">
        <v>7.9019444444444392E-2</v>
      </c>
      <c r="AE9" s="19" t="s">
        <v>18</v>
      </c>
      <c r="AF9" s="20">
        <v>4.7396944444444429E-2</v>
      </c>
      <c r="AG9" s="20">
        <v>2.5273863636363646E-2</v>
      </c>
      <c r="AH9" s="20">
        <v>4.393750000000001E-3</v>
      </c>
      <c r="AI9" s="20">
        <v>2.5575981182795703E-2</v>
      </c>
      <c r="AJ9" s="20">
        <v>5.0808680555555576E-2</v>
      </c>
      <c r="AK9" s="20">
        <v>5.4139322916666677E-2</v>
      </c>
      <c r="AL9" s="20">
        <v>5.2198784722222231E-2</v>
      </c>
      <c r="AM9" s="20">
        <v>7.9472083333333346E-2</v>
      </c>
      <c r="AN9" s="20">
        <v>7.2699404761904785E-2</v>
      </c>
      <c r="AO9" s="20">
        <v>7.2307936507936474E-2</v>
      </c>
      <c r="AP9" s="20">
        <v>7.2935833333333325E-2</v>
      </c>
      <c r="AQ9" s="20">
        <v>6.986500000000001E-2</v>
      </c>
      <c r="AR9" s="20">
        <v>4.9240625000000031E-2</v>
      </c>
    </row>
    <row r="10" spans="1:44" x14ac:dyDescent="0.2">
      <c r="A10" s="21" t="s">
        <v>8</v>
      </c>
      <c r="B10" s="22">
        <v>5.3200464637036489E-2</v>
      </c>
      <c r="C10" s="22">
        <v>5.7587672654051118E-2</v>
      </c>
      <c r="D10" s="22">
        <v>6.2032205723384651E-2</v>
      </c>
      <c r="E10" s="22">
        <v>5.0128097590178118E-2</v>
      </c>
      <c r="F10" s="22">
        <v>4.6582662967309355E-2</v>
      </c>
      <c r="G10" s="22">
        <v>4.8165091266447337E-2</v>
      </c>
      <c r="H10" s="22">
        <v>4.2049283929982376E-2</v>
      </c>
      <c r="I10" s="22">
        <v>4.6203002426572458E-2</v>
      </c>
      <c r="J10" s="22">
        <v>4.4733567481458118E-2</v>
      </c>
      <c r="K10" s="22">
        <v>3.5527932236432504E-2</v>
      </c>
      <c r="L10" s="22">
        <v>3.8713474299640255E-2</v>
      </c>
      <c r="M10" s="22">
        <v>5.4702591707424232E-2</v>
      </c>
      <c r="N10" s="22">
        <v>4.2642921093344187E-2</v>
      </c>
      <c r="P10" s="21" t="s">
        <v>8</v>
      </c>
      <c r="Q10" s="22"/>
      <c r="R10" s="22"/>
      <c r="S10" s="22"/>
      <c r="T10" s="22"/>
      <c r="U10" s="22">
        <v>5.6847359228536079E-2</v>
      </c>
      <c r="V10" s="22">
        <v>5.2690496876513532E-2</v>
      </c>
      <c r="W10" s="22">
        <v>4.5909862914416476E-2</v>
      </c>
      <c r="X10" s="22"/>
      <c r="Y10" s="22"/>
      <c r="Z10" s="22">
        <v>3.6143750908388582E-2</v>
      </c>
      <c r="AA10" s="22">
        <v>3.7661623388321762E-2</v>
      </c>
      <c r="AB10" s="22">
        <v>3.8797265794779011E-2</v>
      </c>
      <c r="AC10" s="22">
        <v>3.7804140607138048E-2</v>
      </c>
      <c r="AE10" s="21" t="s">
        <v>8</v>
      </c>
      <c r="AF10" s="22">
        <v>4.3902659059921703E-2</v>
      </c>
      <c r="AG10" s="22">
        <v>4.3126106958144991E-2</v>
      </c>
      <c r="AH10" s="22">
        <v>4.7622972754709621E-2</v>
      </c>
      <c r="AI10" s="22">
        <v>5.0050113428619529E-2</v>
      </c>
      <c r="AJ10" s="22">
        <v>4.0209538638936587E-2</v>
      </c>
      <c r="AK10" s="22">
        <v>3.7732792015355045E-2</v>
      </c>
      <c r="AL10" s="22">
        <v>5.6792108899944377E-2</v>
      </c>
      <c r="AM10" s="22">
        <v>3.6256816583638878E-2</v>
      </c>
      <c r="AN10" s="22">
        <v>4.2617915240496837E-2</v>
      </c>
      <c r="AO10" s="22">
        <v>3.9723827630506983E-2</v>
      </c>
      <c r="AP10" s="22">
        <v>4.0464779449191177E-2</v>
      </c>
      <c r="AQ10" s="22">
        <v>4.2209273703901526E-2</v>
      </c>
      <c r="AR10" s="22">
        <v>4.5273229291381112E-2</v>
      </c>
    </row>
    <row r="11" spans="1:44" x14ac:dyDescent="0.2">
      <c r="A11" s="21" t="s">
        <v>19</v>
      </c>
      <c r="B11" s="22">
        <v>0.1817</v>
      </c>
      <c r="C11" s="22">
        <v>0.18140000000000001</v>
      </c>
      <c r="D11" s="22">
        <v>0.1855</v>
      </c>
      <c r="E11" s="22">
        <v>0.18679999999999999</v>
      </c>
      <c r="F11" s="23">
        <v>0.16270000000000001</v>
      </c>
      <c r="G11" s="23">
        <v>0.17109999999999997</v>
      </c>
      <c r="H11" s="23">
        <v>0.1764</v>
      </c>
      <c r="I11" s="23">
        <v>0.20660000000000001</v>
      </c>
      <c r="J11" s="23">
        <v>0.20230000000000001</v>
      </c>
      <c r="K11" s="23">
        <v>0.15590000000000001</v>
      </c>
      <c r="L11" s="23">
        <v>0.18809999999999999</v>
      </c>
      <c r="M11" s="23">
        <v>0.18870000000000001</v>
      </c>
      <c r="N11" s="23">
        <v>0.16319999999999998</v>
      </c>
      <c r="P11" s="21" t="s">
        <v>19</v>
      </c>
      <c r="Q11" s="22"/>
      <c r="R11" s="22"/>
      <c r="S11" s="22"/>
      <c r="T11" s="22"/>
      <c r="U11" s="23">
        <v>0.18870000000000001</v>
      </c>
      <c r="V11" s="23">
        <v>0.18230000000000002</v>
      </c>
      <c r="W11" s="23">
        <v>0.1663</v>
      </c>
      <c r="X11" s="23"/>
      <c r="Y11" s="23"/>
      <c r="Z11" s="23">
        <v>0.15129999999999999</v>
      </c>
      <c r="AA11" s="23">
        <v>0.14729999999999999</v>
      </c>
      <c r="AB11" s="23">
        <v>0.2009</v>
      </c>
      <c r="AC11" s="23">
        <v>0.2029</v>
      </c>
      <c r="AE11" s="21" t="s">
        <v>19</v>
      </c>
      <c r="AF11" s="22">
        <v>0.14990000000000001</v>
      </c>
      <c r="AG11" s="22">
        <v>0.129</v>
      </c>
      <c r="AH11" s="22">
        <v>0.15179999999999999</v>
      </c>
      <c r="AI11" s="22">
        <v>0.16839999999999999</v>
      </c>
      <c r="AJ11" s="23">
        <v>0.14369999999999999</v>
      </c>
      <c r="AK11" s="23">
        <v>0.152</v>
      </c>
      <c r="AL11" s="23">
        <v>0.20810000000000001</v>
      </c>
      <c r="AM11" s="23">
        <v>0.16450000000000001</v>
      </c>
      <c r="AN11" s="23">
        <v>0.19090000000000001</v>
      </c>
      <c r="AO11" s="23">
        <v>0.18179999999999999</v>
      </c>
      <c r="AP11" s="23">
        <v>0.1716</v>
      </c>
      <c r="AQ11" s="23">
        <v>0.188</v>
      </c>
      <c r="AR11" s="23">
        <v>0.16259999999999999</v>
      </c>
    </row>
    <row r="12" spans="1:44" x14ac:dyDescent="0.2">
      <c r="A12" s="21" t="s">
        <v>20</v>
      </c>
      <c r="B12" s="22">
        <v>-0.15440000000000001</v>
      </c>
      <c r="C12" s="22">
        <v>-0.1192</v>
      </c>
      <c r="D12" s="22">
        <v>-0.125</v>
      </c>
      <c r="E12" s="22">
        <v>-0.1232</v>
      </c>
      <c r="F12" s="23">
        <v>-0.1225</v>
      </c>
      <c r="G12" s="23">
        <v>-6.0900000000000003E-2</v>
      </c>
      <c r="H12" s="23">
        <v>-4.3900000000000002E-2</v>
      </c>
      <c r="I12" s="23">
        <v>-7.9399999999999998E-2</v>
      </c>
      <c r="J12" s="23">
        <v>-0.1147</v>
      </c>
      <c r="K12" s="23">
        <v>-6.93E-2</v>
      </c>
      <c r="L12" s="23">
        <v>-5.1400000000000001E-2</v>
      </c>
      <c r="M12" s="23">
        <v>-0.1191</v>
      </c>
      <c r="N12" s="23">
        <v>-0.1142</v>
      </c>
      <c r="P12" s="21" t="s">
        <v>20</v>
      </c>
      <c r="Q12" s="22"/>
      <c r="R12" s="22"/>
      <c r="S12" s="22"/>
      <c r="T12" s="22"/>
      <c r="U12" s="23">
        <v>-0.14949999999999999</v>
      </c>
      <c r="V12" s="23">
        <v>-0.1067</v>
      </c>
      <c r="W12" s="23">
        <v>-6.7599999999999993E-2</v>
      </c>
      <c r="X12" s="23"/>
      <c r="Y12" s="23"/>
      <c r="Z12" s="23">
        <v>-8.6099999999999996E-2</v>
      </c>
      <c r="AA12" s="23">
        <v>-7.3200000000000001E-2</v>
      </c>
      <c r="AB12" s="23">
        <v>-5.8400000000000001E-2</v>
      </c>
      <c r="AC12" s="23">
        <v>-3.8300000000000001E-2</v>
      </c>
      <c r="AE12" s="21" t="s">
        <v>20</v>
      </c>
      <c r="AF12" s="22">
        <v>-9.4200000000000006E-2</v>
      </c>
      <c r="AG12" s="22">
        <v>-0.13719999999999999</v>
      </c>
      <c r="AH12" s="22">
        <v>-0.127</v>
      </c>
      <c r="AI12" s="22">
        <v>-0.14199999999999999</v>
      </c>
      <c r="AJ12" s="23">
        <v>-7.4300000000000005E-2</v>
      </c>
      <c r="AK12" s="23">
        <v>-6.7400000000000002E-2</v>
      </c>
      <c r="AL12" s="23">
        <v>-8.0299999999999996E-2</v>
      </c>
      <c r="AM12" s="23">
        <v>-2.6299999999999997E-2</v>
      </c>
      <c r="AN12" s="23">
        <v>-9.11E-2</v>
      </c>
      <c r="AO12" s="23">
        <v>-5.04E-2</v>
      </c>
      <c r="AP12" s="23">
        <v>-5.5300000000000002E-2</v>
      </c>
      <c r="AQ12" s="23">
        <v>-5.0500000000000003E-2</v>
      </c>
      <c r="AR12" s="23">
        <v>-7.0300000000000001E-2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1.544846922574777</v>
      </c>
      <c r="C13" s="25">
        <f>IFERROR(IF(C8="","",IF($C$25=0,((C9-$C$26)/3/C10),IF($C$26=0,(($C$25-C9)/3/C10),MIN(((($C$25)-C9)/(3*C10)),((C9-($C$26))/(3*C10)))))),"")</f>
        <v>1.4060674628093626</v>
      </c>
      <c r="D13" s="25">
        <f>IFERROR(IF(D8="","",IF($H$25=0,((D9-$H$26)/3/D10),IF($H$26=0,(($H$25-D9)/3/D10),MIN(((($H$25)-D9)/(3*D10)),((D9-($H$26))/(3*D10)))))),"")</f>
        <v>1.4242121939607106</v>
      </c>
      <c r="E13" s="25">
        <f>IFERROR(IF(E8="","",IF($H$25=0,((E9-$H$26)/3/E10),IF($H$26=0,(($H$25-E9)/3/E10),MIN(((($H$25)-E9)/(3*E10)),((E9-($H$26))/(3*E10)))))),"")</f>
        <v>1.8040304597605095</v>
      </c>
      <c r="F13" s="25">
        <f>IFERROR(IF(F8="","",IF($H$25=0,((F9-$H$26)/3/F10),IF($H$26=0,(($H$25-F9)/3/F10),MIN(((($H$25)-F9)/(3*F10)),((F9-($H$26))/(3*F10)))))),"")</f>
        <v>1.9299046052504645</v>
      </c>
      <c r="G13" s="25">
        <f>IFERROR(IF(G8="","",IF($H$25=0,((G9-$H$26)/3/G10),IF($H$26=0,(($H$25-G9)/3/G10),MIN(((($H$25)-G9)/(3*G10)),((G9-($H$26))/(3*G10)))))),"")</f>
        <v>1.7088098765311761</v>
      </c>
      <c r="H13" s="25">
        <f>IFERROR(IF(H8="","",IF($H$25=0,((H9-$H$26)/3/H10),IF($H$26=0,(($H$25-H9)/3/H10),MIN(((($H$25)-H9)/(3*H10)),((H9-($H$26))/(3*H10)))))),"")</f>
        <v>1.8365952047151923</v>
      </c>
      <c r="I13" s="25">
        <f>IFERROR(IF(I8="","",IF($I$25=0,((I9-$I$26)/3/I10),IF($I$26=0,(($I$25-I9)/3/I10),MIN(((($I$25)-I9)/(3*I10)),((I9-($I$26))/(3*I10)))))),"")</f>
        <v>1.6635901215530833</v>
      </c>
      <c r="J13" s="25">
        <f>IFERROR(IF(J8="","",IF($I$25=0,((J9-$I$26)/3/J10),IF($I$26=0,(($I$25-J9)/3/J10),MIN(((($I$25)-J9)/(3*J10)),((J9-($I$26))/(3*J10)))))),"")</f>
        <v>1.8482256597799152</v>
      </c>
      <c r="K13" s="25">
        <f>IFERROR(IF(K8="","",IF($I$25=0,((K9-$I$26)/3/K10),IF($I$26=0,(($I$25-K9)/3/K10),MIN(((($I$25)-K9)/(3*K10)),((K9-($I$26))/(3*K10)))))),"")</f>
        <v>2.3913902511479814</v>
      </c>
      <c r="L13" s="25">
        <f>IFERROR(IF(L8="","",IF($I$25=0,((L9-$I$26)/3/L10),IF($I$26=0,(($I$25-L9)/3/L10),MIN(((($I$25)-L9)/(3*L10)),((L9-($I$26))/(3*L10)))))),"")</f>
        <v>2.0949898319404698</v>
      </c>
      <c r="M13" s="25">
        <f>IFERROR(IF(M8="","",IF($M$25=0,((M9-$M$26)/3/M10),IF($M$26=0,(($M$25-M9)/3/M10),MIN(((($M$25)-M9)/(3*M10)),((M9-($M$26))/(3*M10)))))),"")</f>
        <v>1.5810893019890353</v>
      </c>
      <c r="N13" s="25">
        <f>IFERROR(IF(N8="","",IF($N$25=0,((N9-$N$26)/3/N10),IF($N$26=0,(($N$25-N9)/3/N10),MIN(((($N$25)-N9)/(3*N10)),((N9-($N$26))/(3*N10)))))),"")</f>
        <v>2.0555257187910425</v>
      </c>
      <c r="P13" s="24" t="s">
        <v>21</v>
      </c>
      <c r="Q13" s="25"/>
      <c r="R13" s="25"/>
      <c r="S13" s="25"/>
      <c r="T13" s="25"/>
      <c r="U13" s="25">
        <f t="shared" ref="U13:Z13" si="1">IFERROR(IF(U8="","",IF($K$25=0,((U9-$K$26)/3/U10),IF($K$26=0,(($K$25-U9)/3/U10),MIN(((($K$25)-U9)/(3*U10)),((U9-($K$26))/(3*U10)))))),"")</f>
        <v>1.7036443996605184</v>
      </c>
      <c r="V13" s="25">
        <f t="shared" si="1"/>
        <v>1.5934031720724675</v>
      </c>
      <c r="W13" s="25">
        <f t="shared" si="1"/>
        <v>1.819679563669661</v>
      </c>
      <c r="X13" s="25"/>
      <c r="Y13" s="25"/>
      <c r="Z13" s="25">
        <f t="shared" si="1"/>
        <v>2.446575789824919</v>
      </c>
      <c r="AA13" s="25">
        <f>IFERROR(IF(AA8="","",IF($L$25=0,((AA9-$L$26)/3/AA10),IF($L$26=0,(($L$25-AA9)/3/AA10),MIN(((($L$25)-AA9)/(3*AA10)),((AA9-($L$26))/(3*AA10)))))),"")</f>
        <v>2.3616915811565704</v>
      </c>
      <c r="AB13" s="25">
        <f>IFERROR(IF(AB8="","",IF($M$25=0,((AB9-$M$26)/3/AB10),IF($M$26=0,(($M$25-AB9)/3/AB10),MIN(((($M$25)-AB9)/(3*AB10)),((AB9-($M$26))/(3*AB10)))))),"")</f>
        <v>1.9995781143599738</v>
      </c>
      <c r="AC13" s="25">
        <f>IFERROR(IF(AC8="","",IF($N$25=0,((AC9-$N$26)/3/AC10),IF($N$26=0,(($N$25-AC9)/3/AC10),MIN(((($N$25)-AC9)/(3*AC10)),((AC9-($N$26))/(3*AC10)))))),"")</f>
        <v>1.9484687127440463</v>
      </c>
      <c r="AE13" s="24" t="s">
        <v>21</v>
      </c>
      <c r="AF13" s="25">
        <f t="shared" ref="AF13:AP13" si="2">IFERROR(IF(AF8="","",IF($M$25=0,((AF9-$M$26)/3/AF10),IF($M$26=0,(($M$25-AF9)/3/AF10),MIN(((($M$25)-AF9)/(3*AF10)),((AF9-($M$26))/(3*AF10)))))),"")</f>
        <v>1.9179024761027466</v>
      </c>
      <c r="AG13" s="25">
        <f t="shared" si="2"/>
        <v>2.1234325388274691</v>
      </c>
      <c r="AH13" s="25">
        <f t="shared" si="2"/>
        <v>2.0690732007468418</v>
      </c>
      <c r="AI13" s="25">
        <f t="shared" si="2"/>
        <v>1.8276616509476538</v>
      </c>
      <c r="AJ13" s="25">
        <f t="shared" si="2"/>
        <v>2.0657728479310129</v>
      </c>
      <c r="AK13" s="25">
        <f t="shared" si="2"/>
        <v>2.1719452669822963</v>
      </c>
      <c r="AL13" s="25">
        <f t="shared" si="2"/>
        <v>1.4544345454421659</v>
      </c>
      <c r="AM13" s="25">
        <f t="shared" si="2"/>
        <v>2.0274616605123326</v>
      </c>
      <c r="AN13" s="25">
        <f t="shared" si="2"/>
        <v>1.7778172548282958</v>
      </c>
      <c r="AO13" s="25">
        <f t="shared" si="2"/>
        <v>1.9106254111088501</v>
      </c>
      <c r="AP13" s="25">
        <f t="shared" si="2"/>
        <v>1.8704675173280461</v>
      </c>
      <c r="AQ13" s="25">
        <f>IFERROR(IF(AQ8="","",IF($M$25=0,((AQ9-$M$26)/3/AQ10),IF($M$26=0,(($M$25-AQ9)/3/AQ10),MIN(((($M$25)-AQ9)/(3*AQ10)),((AQ9-($M$26))/(3*AQ10)))))),"")</f>
        <v>1.8174126189614106</v>
      </c>
      <c r="AR13" s="25">
        <f>IFERROR(IF(AR8="","",IF($M$25=0,((AR9-$M$26)/3/AR10),IF($M$26=0,(($M$25-AR9)/3/AR10),MIN(((($M$25)-AR9)/(3*AR10)),((AR9-($M$26))/(3*AR10)))))),"")</f>
        <v>1.8462667594433357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2.8545073099415175E-2</v>
      </c>
      <c r="AE17" s="27" t="s">
        <v>30</v>
      </c>
      <c r="AR17" s="16">
        <f>AR19-AQ19</f>
        <v>-6.0555555555555467E-3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5.2421843434343474E-2</v>
      </c>
      <c r="C19" s="30">
        <v>5.7811607142857255E-2</v>
      </c>
      <c r="D19" s="30">
        <v>-5.052380952380954E-3</v>
      </c>
      <c r="E19" s="30">
        <v>1.2543880208333332E-2</v>
      </c>
      <c r="F19" s="30">
        <v>4.5897619047619041E-2</v>
      </c>
      <c r="G19" s="30">
        <v>5.8067572463768154E-2</v>
      </c>
      <c r="H19" s="30">
        <v>4.6160635964912329E-2</v>
      </c>
      <c r="I19" s="30">
        <v>4.8733472222222247E-2</v>
      </c>
      <c r="J19" s="30">
        <v>4.1305662393162371E-2</v>
      </c>
      <c r="K19" s="30">
        <v>4.0337152777777774E-2</v>
      </c>
      <c r="L19" s="30">
        <v>5.9928091397849444E-2</v>
      </c>
      <c r="M19" s="30">
        <v>6.5497222222222332E-2</v>
      </c>
      <c r="N19" s="30">
        <v>4.9545258620689661E-2</v>
      </c>
      <c r="P19" s="30" t="s">
        <v>18</v>
      </c>
      <c r="Q19" s="30"/>
      <c r="R19" s="30"/>
      <c r="S19" s="30"/>
      <c r="T19" s="30"/>
      <c r="U19" s="30">
        <v>-4.4958333333333326E-3</v>
      </c>
      <c r="V19" s="30">
        <v>-2.2348684210526299E-3</v>
      </c>
      <c r="W19" s="30">
        <v>-2.3661111111111115E-2</v>
      </c>
      <c r="X19" s="30"/>
      <c r="Y19" s="30">
        <v>-1.7546093749999995E-2</v>
      </c>
      <c r="Z19" s="30">
        <v>-2.6731712962962974E-2</v>
      </c>
      <c r="AA19" s="30">
        <v>-7.0500000000000033E-4</v>
      </c>
      <c r="AB19" s="30">
        <v>3.5326315789473692E-2</v>
      </c>
      <c r="AC19" s="30">
        <v>6.3871388888888866E-2</v>
      </c>
      <c r="AD19" s="29"/>
      <c r="AE19" s="30" t="s">
        <v>18</v>
      </c>
      <c r="AF19" s="30">
        <v>5.3844791666666704E-2</v>
      </c>
      <c r="AG19" s="30">
        <v>5.0361363636363607E-2</v>
      </c>
      <c r="AH19" s="30">
        <v>3.6909375000000001E-2</v>
      </c>
      <c r="AI19" s="30">
        <v>1.8052696078431362E-2</v>
      </c>
      <c r="AJ19" s="30">
        <v>5.1088095238095252E-2</v>
      </c>
      <c r="AK19" s="30">
        <v>6.5200961538461569E-2</v>
      </c>
      <c r="AL19" s="30">
        <v>7.0028260869565234E-2</v>
      </c>
      <c r="AM19" s="30">
        <v>6.2523511904761866E-2</v>
      </c>
      <c r="AN19" s="30">
        <v>4.6440079365079392E-2</v>
      </c>
      <c r="AO19" s="30">
        <v>3.2941885964912238E-2</v>
      </c>
      <c r="AP19" s="30">
        <v>3.140888888888891E-2</v>
      </c>
      <c r="AQ19" s="30">
        <v>2.8758333333333344E-2</v>
      </c>
      <c r="AR19" s="30">
        <v>2.2702777777777797E-2</v>
      </c>
      <c r="BD19" s="32"/>
      <c r="BE19" s="32"/>
      <c r="BF19" s="32"/>
      <c r="BG19" s="32">
        <f>I5/3</f>
        <v>9.9999999999999992E-2</v>
      </c>
      <c r="BH19" s="32"/>
      <c r="BI19" s="32"/>
      <c r="BJ19" s="32"/>
    </row>
    <row r="20" spans="1:62" x14ac:dyDescent="0.2">
      <c r="A20" s="21" t="s">
        <v>8</v>
      </c>
      <c r="B20" s="22">
        <v>4.2562907887311222E-2</v>
      </c>
      <c r="C20" s="22">
        <v>4.5679392175732539E-2</v>
      </c>
      <c r="D20" s="22">
        <v>4.0493605545882237E-2</v>
      </c>
      <c r="E20" s="22">
        <v>5.0837992435630655E-2</v>
      </c>
      <c r="F20" s="22">
        <v>6.0640485315507364E-2</v>
      </c>
      <c r="G20" s="22">
        <v>4.3316492157444444E-2</v>
      </c>
      <c r="H20" s="22">
        <v>5.4576778985434372E-2</v>
      </c>
      <c r="I20" s="22">
        <v>4.7540214779769281E-2</v>
      </c>
      <c r="J20" s="22">
        <v>4.8089493221257246E-2</v>
      </c>
      <c r="K20" s="22">
        <v>4.1737221278947981E-2</v>
      </c>
      <c r="L20" s="22">
        <v>4.3731367389954E-2</v>
      </c>
      <c r="M20" s="22">
        <v>4.1104177867403266E-2</v>
      </c>
      <c r="N20" s="22">
        <v>3.6441371546921633E-2</v>
      </c>
      <c r="P20" s="21" t="s">
        <v>8</v>
      </c>
      <c r="Q20" s="22"/>
      <c r="R20" s="22"/>
      <c r="S20" s="22"/>
      <c r="T20" s="22"/>
      <c r="U20" s="22">
        <v>5.3570462898180654E-2</v>
      </c>
      <c r="V20" s="22">
        <v>5.0720273502402102E-2</v>
      </c>
      <c r="W20" s="22">
        <v>4.7072235635904618E-2</v>
      </c>
      <c r="X20" s="22"/>
      <c r="Y20" s="22">
        <v>4.5467670037554475E-2</v>
      </c>
      <c r="Z20" s="22">
        <v>4.2401733962169813E-2</v>
      </c>
      <c r="AA20" s="22">
        <v>4.8025083134002507E-2</v>
      </c>
      <c r="AB20" s="22">
        <v>4.9243165291593727E-2</v>
      </c>
      <c r="AC20" s="22">
        <v>4.174899179159134E-2</v>
      </c>
      <c r="AD20" s="29"/>
      <c r="AE20" s="21" t="s">
        <v>8</v>
      </c>
      <c r="AF20" s="22">
        <v>4.4106680239300894E-2</v>
      </c>
      <c r="AG20" s="22">
        <v>4.4981476792199583E-2</v>
      </c>
      <c r="AH20" s="22">
        <v>5.5288813174742157E-2</v>
      </c>
      <c r="AI20" s="22">
        <v>4.7819017349081214E-2</v>
      </c>
      <c r="AJ20" s="22">
        <v>4.8913383462342745E-2</v>
      </c>
      <c r="AK20" s="22">
        <v>4.4847966459311064E-2</v>
      </c>
      <c r="AL20" s="22">
        <v>4.3228576182715223E-2</v>
      </c>
      <c r="AM20" s="22">
        <v>4.4564643111882032E-2</v>
      </c>
      <c r="AN20" s="22">
        <v>4.4106445217623587E-2</v>
      </c>
      <c r="AO20" s="22">
        <v>4.2579273448760641E-2</v>
      </c>
      <c r="AP20" s="22">
        <v>4.4334099113051709E-2</v>
      </c>
      <c r="AQ20" s="22">
        <v>4.2803026049535502E-2</v>
      </c>
      <c r="AR20" s="22">
        <v>4.0009259973503117E-2</v>
      </c>
      <c r="AS20" s="29"/>
      <c r="AT20" s="29"/>
      <c r="AU20" s="29"/>
      <c r="AV20" s="29"/>
      <c r="BD20" s="32">
        <f>F5</f>
        <v>-0.3</v>
      </c>
      <c r="BE20" s="32"/>
      <c r="BF20" s="32"/>
      <c r="BG20" s="32"/>
      <c r="BH20" s="32"/>
      <c r="BI20" s="32"/>
      <c r="BJ20" s="32">
        <f>E5</f>
        <v>0.3</v>
      </c>
    </row>
    <row r="21" spans="1:62" x14ac:dyDescent="0.2">
      <c r="A21" s="21" t="s">
        <v>19</v>
      </c>
      <c r="B21" s="22">
        <v>0.18499999999999997</v>
      </c>
      <c r="C21" s="22">
        <v>0.1888</v>
      </c>
      <c r="D21" s="22">
        <v>0.1055</v>
      </c>
      <c r="E21" s="22">
        <v>0.14410000000000001</v>
      </c>
      <c r="F21" s="22">
        <v>0.18740000000000001</v>
      </c>
      <c r="G21" s="22">
        <v>0.18529999999999999</v>
      </c>
      <c r="H21" s="22">
        <v>0.20899999999999999</v>
      </c>
      <c r="I21" s="22">
        <v>0.1835</v>
      </c>
      <c r="J21" s="22">
        <v>0.19450000000000001</v>
      </c>
      <c r="K21" s="22">
        <v>0.18129999999999999</v>
      </c>
      <c r="L21" s="22">
        <v>0.18110000000000001</v>
      </c>
      <c r="M21" s="22">
        <v>0.19219999999999998</v>
      </c>
      <c r="N21" s="22">
        <v>0.156</v>
      </c>
      <c r="P21" s="21" t="s">
        <v>19</v>
      </c>
      <c r="Q21" s="22"/>
      <c r="R21" s="22"/>
      <c r="S21" s="22"/>
      <c r="T21" s="22"/>
      <c r="U21" s="22">
        <v>0.1409</v>
      </c>
      <c r="V21" s="22">
        <v>0.1406</v>
      </c>
      <c r="W21" s="22">
        <v>7.4399999999999994E-2</v>
      </c>
      <c r="X21" s="22"/>
      <c r="Y21" s="22">
        <v>0.11310000000000001</v>
      </c>
      <c r="Z21" s="22">
        <v>9.1800000000000007E-2</v>
      </c>
      <c r="AA21" s="22">
        <v>0.1164</v>
      </c>
      <c r="AB21" s="22">
        <v>0.18060000000000001</v>
      </c>
      <c r="AC21" s="22">
        <v>0.1714</v>
      </c>
      <c r="AD21" s="29"/>
      <c r="AE21" s="21" t="s">
        <v>19</v>
      </c>
      <c r="AF21" s="22">
        <v>0.17130000000000001</v>
      </c>
      <c r="AG21" s="22">
        <v>0.15379999999999999</v>
      </c>
      <c r="AH21" s="22">
        <v>0.186</v>
      </c>
      <c r="AI21" s="22">
        <v>0.1593</v>
      </c>
      <c r="AJ21" s="22">
        <v>0.1704</v>
      </c>
      <c r="AK21" s="22">
        <v>0.1686</v>
      </c>
      <c r="AL21" s="22">
        <v>0.17549999999999999</v>
      </c>
      <c r="AM21" s="22">
        <v>0.18690000000000001</v>
      </c>
      <c r="AN21" s="22">
        <v>0.1772</v>
      </c>
      <c r="AO21" s="22">
        <v>0.159</v>
      </c>
      <c r="AP21" s="22">
        <v>0.1661</v>
      </c>
      <c r="AQ21" s="22">
        <v>0.15310000000000001</v>
      </c>
      <c r="AR21" s="22">
        <v>0.13569999999999999</v>
      </c>
      <c r="BD21" s="33">
        <f>BE21-$BG$22</f>
        <v>-0.06</v>
      </c>
      <c r="BE21" s="32">
        <f>BF21-$BG$22</f>
        <v>-0.04</v>
      </c>
      <c r="BF21" s="32">
        <f>BG21-$BG$22</f>
        <v>-0.02</v>
      </c>
      <c r="BG21" s="33">
        <f>D5</f>
        <v>0</v>
      </c>
      <c r="BH21" s="32">
        <f>BG21+$BG$22</f>
        <v>0.02</v>
      </c>
      <c r="BI21" s="32">
        <f>BH21+$BG$22</f>
        <v>0.04</v>
      </c>
      <c r="BJ21" s="33">
        <f>BI21+$BG$22</f>
        <v>0.06</v>
      </c>
    </row>
    <row r="22" spans="1:62" x14ac:dyDescent="0.2">
      <c r="A22" s="21" t="s">
        <v>20</v>
      </c>
      <c r="B22" s="22">
        <v>-9.6699999999999994E-2</v>
      </c>
      <c r="C22" s="22">
        <v>-8.0799999999999997E-2</v>
      </c>
      <c r="D22" s="22">
        <v>-0.12479999999999999</v>
      </c>
      <c r="E22" s="22">
        <v>-0.11119999999999999</v>
      </c>
      <c r="F22" s="22">
        <v>-0.11650000000000001</v>
      </c>
      <c r="G22" s="22">
        <v>-8.0799999999999997E-2</v>
      </c>
      <c r="H22" s="22">
        <v>-0.1162</v>
      </c>
      <c r="I22" s="22">
        <v>-9.6100000000000005E-2</v>
      </c>
      <c r="J22" s="22">
        <v>-0.11990000000000001</v>
      </c>
      <c r="K22" s="22">
        <v>-9.1300000000000006E-2</v>
      </c>
      <c r="L22" s="22">
        <v>-8.8499999999999995E-2</v>
      </c>
      <c r="M22" s="22">
        <v>-6.7500000000000004E-2</v>
      </c>
      <c r="N22" s="22">
        <v>-6.4899999999999999E-2</v>
      </c>
      <c r="P22" s="21" t="s">
        <v>20</v>
      </c>
      <c r="Q22" s="22"/>
      <c r="R22" s="22"/>
      <c r="S22" s="22"/>
      <c r="T22" s="22"/>
      <c r="U22" s="22">
        <v>-0.155</v>
      </c>
      <c r="V22" s="22">
        <v>-0.13450000000000001</v>
      </c>
      <c r="W22" s="22">
        <v>-0.1411</v>
      </c>
      <c r="X22" s="22"/>
      <c r="Y22" s="22">
        <v>-0.16639999999999999</v>
      </c>
      <c r="Z22" s="22">
        <v>-0.16009999999999999</v>
      </c>
      <c r="AA22" s="22">
        <v>-0.13089999999999999</v>
      </c>
      <c r="AB22" s="22">
        <v>-0.11990000000000001</v>
      </c>
      <c r="AC22" s="22">
        <v>-5.3800000000000001E-2</v>
      </c>
      <c r="AD22" s="29"/>
      <c r="AE22" s="21" t="s">
        <v>20</v>
      </c>
      <c r="AF22" s="22">
        <v>-8.5699999999999998E-2</v>
      </c>
      <c r="AG22" s="22">
        <v>-8.5300000000000001E-2</v>
      </c>
      <c r="AH22" s="22">
        <v>-0.1321</v>
      </c>
      <c r="AI22" s="22">
        <v>-0.11550000000000001</v>
      </c>
      <c r="AJ22" s="22">
        <v>-9.2899999999999996E-2</v>
      </c>
      <c r="AK22" s="22">
        <v>-5.16E-2</v>
      </c>
      <c r="AL22" s="22">
        <v>-8.4099999999999994E-2</v>
      </c>
      <c r="AM22" s="22">
        <v>-7.5600000000000001E-2</v>
      </c>
      <c r="AN22" s="22">
        <v>-0.10970000000000001</v>
      </c>
      <c r="AO22" s="22">
        <v>-9.8799999999999999E-2</v>
      </c>
      <c r="AP22" s="22">
        <v>-8.5300000000000001E-2</v>
      </c>
      <c r="AQ22" s="22">
        <v>-0.12429999999999999</v>
      </c>
      <c r="AR22" s="22">
        <v>-9.9299999999999999E-2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1.9389195025642194</v>
      </c>
      <c r="C23" s="25">
        <f>IFERROR(IF(C18="","",IF($C$25=0,((C19-$C$26)/3/C20),IF($C$26=0,(($C$25-C19)/3/C20),MIN(((($C$25)-C19)/(3*C20)),((C19-($C$26))/(3*C20)))))),"")</f>
        <v>1.767306009132982</v>
      </c>
      <c r="D23" s="25">
        <f>IFERROR(IF(D18="","",IF($H$25=0,((D19-$H$26)/3/D20),IF($H$26=0,(($H$25-D19)/3/D20),MIN(((($H$25)-D19)/(3*D20)),((D19-($H$26))/(3*D20)))))),"")</f>
        <v>2.4279357614740897</v>
      </c>
      <c r="E23" s="25">
        <f>IFERROR(IF(E18="","",IF($H$25=0,((E19-$H$26)/3/E20),IF($H$26=0,(($H$25-E19)/3/E20),MIN(((($H$25)-E19)/(3*E20)),((E19-($H$26))/(3*E20)))))),"")</f>
        <v>1.8847854135574806</v>
      </c>
      <c r="F23" s="25">
        <f>IFERROR(IF(F18="","",IF($H$25=0,((F19-$H$26)/3/F20),IF($H$26=0,(($H$25-F19)/3/F20),MIN(((($H$25)-F19)/(3*F20)),((F19-($H$26))/(3*F20)))))),"")</f>
        <v>1.3967697192742197</v>
      </c>
      <c r="G23" s="25">
        <f>IFERROR(IF(G18="","",IF($H$25=0,((G19-$H$26)/3/G20),IF($H$26=0,(($H$25-G19)/3/G20),MIN(((($H$25)-G19)/(3*G20)),((G19-($H$26))/(3*G20)))))),"")</f>
        <v>1.8617422255467109</v>
      </c>
      <c r="H23" s="25">
        <f>IFERROR(IF(H18="","",IF($H$25=0,((H19-$H$26)/3/H20),IF($H$26=0,(($H$25-H19)/3/H20),MIN(((($H$25)-H19)/(3*H20)),((H19-($H$26))/(3*H20)))))),"")</f>
        <v>1.5503502206975432</v>
      </c>
      <c r="I23" s="25">
        <f>IFERROR(IF(I18="","",IF($I$25=0,((I19-$I$26)/3/I20),IF($I$26=0,(($I$25-I19)/3/I20),MIN(((($I$25)-I19)/(3*I20)),((I19-($I$26))/(3*I20)))))),"")</f>
        <v>1.7617823067745451</v>
      </c>
      <c r="J23" s="25">
        <f>IFERROR(IF(J18="","",IF($I$25=0,((J19-$I$26)/3/J20),IF($I$26=0,(($I$25-J19)/3/J20),MIN(((($I$25)-J19)/(3*J20)),((J19-($I$26))/(3*J20)))))),"")</f>
        <v>1.7931452401088841</v>
      </c>
      <c r="K23" s="25">
        <f>IFERROR(IF(K18="","",IF($I$25=0,((K19-$I$26)/3/K20),IF($I$26=0,(($I$25-K19)/3/K20),MIN(((($I$25)-K19)/(3*K20)),((K19-($I$26))/(3*K20)))))),"")</f>
        <v>2.0737912049517511</v>
      </c>
      <c r="L23" s="25">
        <f>IFERROR(IF(L18="","",IF($I$25=0,((L19-$I$26)/3/L20),IF($I$26=0,(($I$25-L19)/3/L20),MIN(((($I$25)-L19)/(3*L20)),((L19-($I$26))/(3*L20)))))),"")</f>
        <v>1.8298986359258766</v>
      </c>
      <c r="M23" s="25">
        <f>IFERROR(IF(M18="","",IF($E$5=0,((M19-$F$5)/3/M20),IF($F$5=0,(($E$5-M19)/3/M20),MIN(((($E$5)-M19)/(3*M20)),((M19-($F$5))/(3*M20)))))),"")</f>
        <v>1.9016945879504281</v>
      </c>
      <c r="N23" s="25">
        <f>IFERROR(IF(N18="","",IF($E$5=0,((N19-$F$5)/3/N20),IF($F$5=0,(($E$5-N19)/3/N20),MIN(((($E$5)-N19)/(3*N20)),((N19-($F$5))/(3*N20)))))),"")</f>
        <v>2.2909377514951355</v>
      </c>
      <c r="P23" s="24" t="s">
        <v>21</v>
      </c>
      <c r="Q23" s="25"/>
      <c r="R23" s="25"/>
      <c r="S23" s="25"/>
      <c r="T23" s="25"/>
      <c r="U23" s="25">
        <f t="shared" ref="U23:W23" si="3">IFERROR(IF(U18="","",IF($K$25=0,((U19-$K$26)/3/U20),IF($K$26=0,(($K$25-U19)/3/U20),MIN(((($K$25)-U19)/(3*U20)),((U19-($K$26))/(3*U20)))))),"")</f>
        <v>1.8387257372800145</v>
      </c>
      <c r="V23" s="25">
        <f t="shared" si="3"/>
        <v>1.9569106593036889</v>
      </c>
      <c r="W23" s="25">
        <f t="shared" si="3"/>
        <v>1.9568427485671249</v>
      </c>
      <c r="X23" s="25"/>
      <c r="Y23" s="25">
        <f>IFERROR(IF(Y18="","",IF($K$25=0,((Y19-$K$26)/3/Y20),IF($K$26=0,(($K$25-Y19)/3/Y20),MIN(((($K$25)-Y19)/(3*Y20)),((Y19-($K$26))/(3*Y20)))))),"")</f>
        <v>2.0707307413282479</v>
      </c>
      <c r="Z23" s="25">
        <f>IFERROR(IF(Z18="","",IF($K$25=0,((Z19-$K$26)/3/Z20),IF($K$26=0,(($K$25-Z19)/3/Z20),MIN(((($K$25)-Z19)/(3*Z20)),((Z19-($K$26))/(3*Z20)))))),"")</f>
        <v>2.1482477366046937</v>
      </c>
      <c r="AA23" s="25">
        <f>IFERROR(IF(AA18="","",IF($L$25=0,((AA19-$L$26)/3/AA20),IF($L$26=0,(($L$25-AA19)/3/AA20),MIN(((($L$25)-AA19)/(3*AA20)),((AA19-($L$26))/(3*AA20)))))),"")</f>
        <v>2.0773519479733045</v>
      </c>
      <c r="AB23" s="25">
        <f>IFERROR(IF(AB18="","",IF($M$25=0,((AB19-$M$26)/3/AB20),IF($M$26=0,(($M$25-AB19)/3/AB20),MIN(((($M$25)-AB19)/(3*AB20)),((AB19-($M$26))/(3*AB20)))))),"")</f>
        <v>1.7916102850230371</v>
      </c>
      <c r="AC23" s="25">
        <f>IFERROR(IF(AC18="","",IF($N$25=0,((AC19-$N$26)/3/AC20),IF($N$26=0,(($N$25-AC19)/3/AC20),MIN(((($N$25)-AC19)/(3*AC20)),((AC19-($N$26))/(3*AC20)))))),"")</f>
        <v>1.885303899791178</v>
      </c>
      <c r="AD23" s="29"/>
      <c r="AE23" s="24" t="s">
        <v>21</v>
      </c>
      <c r="AF23" s="25">
        <f t="shared" ref="AF23:AP23" si="4">IFERROR(IF(AF18="","",IF($M$25=0,((AF19-$M$26)/3/AF20),IF($M$26=0,(($M$25-AF19)/3/AF20),MIN(((($M$25)-AF19)/(3*AF20)),((AF19-($M$26))/(3*AF20)))))),"")</f>
        <v>1.8603017879817574</v>
      </c>
      <c r="AG23" s="25">
        <f t="shared" si="4"/>
        <v>1.8499365677186717</v>
      </c>
      <c r="AH23" s="25">
        <f t="shared" si="4"/>
        <v>1.5861594771953427</v>
      </c>
      <c r="AI23" s="25">
        <f t="shared" si="4"/>
        <v>1.9653777900630292</v>
      </c>
      <c r="AJ23" s="25">
        <f t="shared" si="4"/>
        <v>1.6962767456990997</v>
      </c>
      <c r="AK23" s="25">
        <f t="shared" si="4"/>
        <v>1.7451481601703025</v>
      </c>
      <c r="AL23" s="25">
        <f t="shared" si="4"/>
        <v>1.7733002829610356</v>
      </c>
      <c r="AM23" s="25">
        <f t="shared" si="4"/>
        <v>1.7762697923182442</v>
      </c>
      <c r="AN23" s="25">
        <f t="shared" si="4"/>
        <v>1.9162726247365303</v>
      </c>
      <c r="AO23" s="25">
        <f t="shared" si="4"/>
        <v>2.0906737981838517</v>
      </c>
      <c r="AP23" s="25">
        <f t="shared" si="4"/>
        <v>2.0194471560608096</v>
      </c>
      <c r="AQ23" s="25">
        <f>IFERROR(IF(AQ18="","",IF($M$25=0,((AQ19-$M$26)/3/AQ20),IF($M$26=0,(($M$25-AQ19)/3/AQ20),MIN(((($M$25)-AQ19)/(3*AQ20)),((AQ19-($M$26))/(3*AQ20)))))),"")</f>
        <v>2.1123246936852977</v>
      </c>
      <c r="AR23" s="25">
        <f>IFERROR(IF(AR18="","",IF($M$25=0,((AR19-$M$26)/3/AR20),IF($M$26=0,(($M$25-AR19)/3/AR20),MIN(((($M$25)-AR19)/(3*AR20)),((AR19-($M$26))/(3*AR20)))))),"")</f>
        <v>2.3102753579701925</v>
      </c>
    </row>
    <row r="24" spans="1:62" x14ac:dyDescent="0.2">
      <c r="A24" s="35" t="s">
        <v>10</v>
      </c>
      <c r="B24" s="32">
        <f t="shared" ref="B24:N24" si="5">$D$5</f>
        <v>0</v>
      </c>
      <c r="C24" s="32">
        <f t="shared" si="5"/>
        <v>0</v>
      </c>
      <c r="D24" s="32">
        <f t="shared" si="5"/>
        <v>0</v>
      </c>
      <c r="E24" s="32">
        <f t="shared" si="5"/>
        <v>0</v>
      </c>
      <c r="F24" s="32">
        <f t="shared" si="5"/>
        <v>0</v>
      </c>
      <c r="G24" s="32">
        <f t="shared" si="5"/>
        <v>0</v>
      </c>
      <c r="H24" s="32">
        <f t="shared" si="5"/>
        <v>0</v>
      </c>
      <c r="I24" s="32">
        <f t="shared" si="5"/>
        <v>0</v>
      </c>
      <c r="J24" s="32">
        <f t="shared" si="5"/>
        <v>0</v>
      </c>
      <c r="K24" s="32">
        <f t="shared" si="5"/>
        <v>0</v>
      </c>
      <c r="L24" s="32">
        <f t="shared" si="5"/>
        <v>0</v>
      </c>
      <c r="M24" s="32">
        <f t="shared" si="5"/>
        <v>0</v>
      </c>
      <c r="N24" s="32">
        <f t="shared" si="5"/>
        <v>0</v>
      </c>
      <c r="Q24" s="32">
        <f t="shared" ref="Q24:AC24" si="6">$D$5</f>
        <v>0</v>
      </c>
      <c r="R24" s="32">
        <f t="shared" si="6"/>
        <v>0</v>
      </c>
      <c r="S24" s="32">
        <f t="shared" si="6"/>
        <v>0</v>
      </c>
      <c r="T24" s="32">
        <f t="shared" si="6"/>
        <v>0</v>
      </c>
      <c r="U24" s="32">
        <f t="shared" si="6"/>
        <v>0</v>
      </c>
      <c r="V24" s="32">
        <f t="shared" si="6"/>
        <v>0</v>
      </c>
      <c r="W24" s="32">
        <f t="shared" si="6"/>
        <v>0</v>
      </c>
      <c r="X24" s="32">
        <f t="shared" si="6"/>
        <v>0</v>
      </c>
      <c r="Y24" s="32">
        <f t="shared" si="6"/>
        <v>0</v>
      </c>
      <c r="Z24" s="32">
        <f t="shared" si="6"/>
        <v>0</v>
      </c>
      <c r="AA24" s="32">
        <f t="shared" si="6"/>
        <v>0</v>
      </c>
      <c r="AB24" s="32">
        <f t="shared" si="6"/>
        <v>0</v>
      </c>
      <c r="AC24" s="32">
        <f t="shared" si="6"/>
        <v>0</v>
      </c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>$E$5</f>
        <v>0.3</v>
      </c>
      <c r="C25" s="32">
        <f t="shared" ref="C25:N25" si="7">$E$5</f>
        <v>0.3</v>
      </c>
      <c r="D25" s="32">
        <f t="shared" si="7"/>
        <v>0.3</v>
      </c>
      <c r="E25" s="32">
        <f t="shared" si="7"/>
        <v>0.3</v>
      </c>
      <c r="F25" s="32">
        <f t="shared" si="7"/>
        <v>0.3</v>
      </c>
      <c r="G25" s="32">
        <f t="shared" si="7"/>
        <v>0.3</v>
      </c>
      <c r="H25" s="32">
        <f t="shared" si="7"/>
        <v>0.3</v>
      </c>
      <c r="I25" s="32">
        <f t="shared" si="7"/>
        <v>0.3</v>
      </c>
      <c r="J25" s="32">
        <f t="shared" si="7"/>
        <v>0.3</v>
      </c>
      <c r="K25" s="32">
        <f t="shared" si="7"/>
        <v>0.3</v>
      </c>
      <c r="L25" s="32">
        <f t="shared" si="7"/>
        <v>0.3</v>
      </c>
      <c r="M25" s="32">
        <f t="shared" si="7"/>
        <v>0.3</v>
      </c>
      <c r="N25" s="32">
        <f t="shared" si="7"/>
        <v>0.3</v>
      </c>
      <c r="Q25" s="32">
        <f>$E$5</f>
        <v>0.3</v>
      </c>
      <c r="R25" s="32">
        <f t="shared" ref="R25:AC25" si="8">$E$5</f>
        <v>0.3</v>
      </c>
      <c r="S25" s="32">
        <f t="shared" si="8"/>
        <v>0.3</v>
      </c>
      <c r="T25" s="32">
        <f t="shared" si="8"/>
        <v>0.3</v>
      </c>
      <c r="U25" s="32">
        <f t="shared" si="8"/>
        <v>0.3</v>
      </c>
      <c r="V25" s="32">
        <f t="shared" si="8"/>
        <v>0.3</v>
      </c>
      <c r="W25" s="32">
        <f t="shared" si="8"/>
        <v>0.3</v>
      </c>
      <c r="X25" s="32">
        <f t="shared" si="8"/>
        <v>0.3</v>
      </c>
      <c r="Y25" s="32">
        <f t="shared" si="8"/>
        <v>0.3</v>
      </c>
      <c r="Z25" s="32">
        <f t="shared" si="8"/>
        <v>0.3</v>
      </c>
      <c r="AA25" s="32">
        <f t="shared" si="8"/>
        <v>0.3</v>
      </c>
      <c r="AB25" s="32">
        <f t="shared" si="8"/>
        <v>0.3</v>
      </c>
      <c r="AC25" s="32">
        <f t="shared" si="8"/>
        <v>0.3</v>
      </c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N26" si="9">$F$5</f>
        <v>-0.3</v>
      </c>
      <c r="C26" s="32">
        <f t="shared" si="9"/>
        <v>-0.3</v>
      </c>
      <c r="D26" s="32">
        <f t="shared" si="9"/>
        <v>-0.3</v>
      </c>
      <c r="E26" s="32">
        <f t="shared" si="9"/>
        <v>-0.3</v>
      </c>
      <c r="F26" s="32">
        <f t="shared" si="9"/>
        <v>-0.3</v>
      </c>
      <c r="G26" s="32">
        <f t="shared" si="9"/>
        <v>-0.3</v>
      </c>
      <c r="H26" s="32">
        <f t="shared" si="9"/>
        <v>-0.3</v>
      </c>
      <c r="I26" s="32">
        <f t="shared" si="9"/>
        <v>-0.3</v>
      </c>
      <c r="J26" s="32">
        <f t="shared" si="9"/>
        <v>-0.3</v>
      </c>
      <c r="K26" s="32">
        <f t="shared" si="9"/>
        <v>-0.3</v>
      </c>
      <c r="L26" s="32">
        <f t="shared" si="9"/>
        <v>-0.3</v>
      </c>
      <c r="M26" s="32">
        <f t="shared" si="9"/>
        <v>-0.3</v>
      </c>
      <c r="N26" s="32">
        <f t="shared" si="9"/>
        <v>-0.3</v>
      </c>
      <c r="Q26" s="32">
        <f t="shared" ref="Q26:AC26" si="10">$F$5</f>
        <v>-0.3</v>
      </c>
      <c r="R26" s="32">
        <f t="shared" si="10"/>
        <v>-0.3</v>
      </c>
      <c r="S26" s="32">
        <f t="shared" si="10"/>
        <v>-0.3</v>
      </c>
      <c r="T26" s="32">
        <f t="shared" si="10"/>
        <v>-0.3</v>
      </c>
      <c r="U26" s="32">
        <f t="shared" si="10"/>
        <v>-0.3</v>
      </c>
      <c r="V26" s="32">
        <f t="shared" si="10"/>
        <v>-0.3</v>
      </c>
      <c r="W26" s="32">
        <f t="shared" si="10"/>
        <v>-0.3</v>
      </c>
      <c r="X26" s="32">
        <f t="shared" si="10"/>
        <v>-0.3</v>
      </c>
      <c r="Y26" s="32">
        <f t="shared" si="10"/>
        <v>-0.3</v>
      </c>
      <c r="Z26" s="32">
        <f t="shared" si="10"/>
        <v>-0.3</v>
      </c>
      <c r="AA26" s="32">
        <f t="shared" si="10"/>
        <v>-0.3</v>
      </c>
      <c r="AB26" s="32">
        <f t="shared" si="10"/>
        <v>-0.3</v>
      </c>
      <c r="AC26" s="32">
        <f t="shared" si="10"/>
        <v>-0.3</v>
      </c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6.2032205723384651E-2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2.3913902511479814</v>
      </c>
      <c r="Q37" s="40">
        <v>8</v>
      </c>
      <c r="R37" s="41">
        <f>ROUND(Q37/5,5)</f>
        <v>1.6</v>
      </c>
      <c r="T37" s="20">
        <v>8.0841666666666659E-2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4.0778254186425812E-2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1.7914640838669216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BJ85"/>
  <sheetViews>
    <sheetView showGridLines="0" topLeftCell="A13" zoomScale="80" zoomScaleNormal="80" workbookViewId="0">
      <selection activeCell="X51" sqref="X51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35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4.2088585906004718</v>
      </c>
      <c r="R2" s="7">
        <f>IF(N19="","",(ABS(N19-AVERAGE(B19:M19))/STDEV(B19:M19)))</f>
        <v>0.74753240777676577</v>
      </c>
      <c r="S2" s="7">
        <f>IF(AC9="","",(ABS(AC9-AVERAGE(Q9:AB9))/STDEV(Q9:AB9)))</f>
        <v>0.45571306870403366</v>
      </c>
      <c r="T2" s="7">
        <f>IF(AC19="","",(ABS(AC19-AVERAGE(Q19:AB19))/STDEV(Q19:AB19)))</f>
        <v>1.2391619297447776</v>
      </c>
      <c r="U2" s="7">
        <f>IF(AR9="","",(ABS(AR9-AVERAGE(AF9:AQ9))/STDEV(AF9:AQ9)))</f>
        <v>6.0918164642966385E-2</v>
      </c>
      <c r="V2" s="7">
        <f>IF(AR19="","",(ABS(AR19-AVERAGE(AF19:AQ19))/STDEV(AF19:AQ19)))</f>
        <v>0.78985463497407926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0.61430043512894383</v>
      </c>
      <c r="R3" s="7">
        <f>IF(N20="","",(ABS(N20-AVERAGE(B20:M20))/STDEV(B20:M20)))</f>
        <v>1.0315733562538318</v>
      </c>
      <c r="S3" s="7">
        <f>IF(AC10="","",(ABS(AC10-AVERAGE(Q10:AB10))/STDEV(Q10:AB10)))</f>
        <v>1.0668818027957698</v>
      </c>
      <c r="T3" s="7">
        <f>IF(AC20="","",(ABS(AC20-AVERAGE(Q20:AB20))/STDEV(Q20:AB20)))</f>
        <v>0.30701827034855933</v>
      </c>
      <c r="U3" s="7">
        <f t="shared" ref="U3" si="0">IF(AR10="","",(ABS(AR10-AVERAGE(AF10:AQ10))/STDEV(AF10:AQ10)))</f>
        <v>1.3283206660448859</v>
      </c>
      <c r="V3" s="7">
        <f>IF(AR20="","",(ABS(AR20-AVERAGE(AF20:AQ20))/STDEV(AF20:AQ20)))</f>
        <v>0.47415630605371412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0.79501368771531578</v>
      </c>
      <c r="R4" s="7">
        <f>IF(N23="","",(ABS(N23-AVERAGE(B23:M23))/STDEV(B23:M23)))</f>
        <v>1.4619054368929705</v>
      </c>
      <c r="S4" s="7">
        <f>IF(AC13="","",(ABS(AC13-AVERAGE(Q13:AB13))/STDEV(Q13:AB13)))</f>
        <v>1.7776495244844426</v>
      </c>
      <c r="T4" s="7">
        <f>IF(AC23="","",(ABS(AC23-AVERAGE(Q23:AB23))/STDEV(Q23:AB23)))</f>
        <v>0.67294128016755128</v>
      </c>
      <c r="U4" s="7">
        <f>IF(AR13="","",(ABS(AR13-AVERAGE(AF13:AQ13))/STDEV(AF13:AQ13)))</f>
        <v>1.2191683426534869</v>
      </c>
      <c r="V4" s="7">
        <f>IF(AR23="","",(ABS(AR23-AVERAGE(AF23:AQ23))/STDEV(AF23:AQ23)))</f>
        <v>1.3081142266801964</v>
      </c>
    </row>
    <row r="5" spans="1:44" ht="25.5" customHeight="1" x14ac:dyDescent="0.2">
      <c r="C5" s="42" t="s">
        <v>36</v>
      </c>
      <c r="D5" s="12">
        <v>0.32</v>
      </c>
      <c r="E5" s="12">
        <v>0.35499999999999998</v>
      </c>
      <c r="F5" s="12">
        <v>0.28500000000000003</v>
      </c>
      <c r="G5" s="13">
        <v>0.35499999999999998</v>
      </c>
      <c r="H5" s="13">
        <v>0.28500000000000003</v>
      </c>
      <c r="I5" s="13">
        <v>3.5000000000000003E-2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-7.9542608840197726E-4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-2.3136111111114466E-3</v>
      </c>
      <c r="AE7" s="14" t="s">
        <v>29</v>
      </c>
      <c r="AR7" s="16">
        <f>AR9-AQ9</f>
        <v>-2.5100520833331585E-3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0.32260101010101039</v>
      </c>
      <c r="C9" s="20">
        <v>0.32482208333333362</v>
      </c>
      <c r="D9" s="20">
        <v>0.32384285714285704</v>
      </c>
      <c r="E9" s="20">
        <v>0.32388951149425277</v>
      </c>
      <c r="F9" s="20">
        <v>0.32553433908045987</v>
      </c>
      <c r="G9" s="20">
        <v>0.32675539215686306</v>
      </c>
      <c r="H9" s="20">
        <v>0.32610595238095191</v>
      </c>
      <c r="I9" s="20">
        <v>0.32426935483870994</v>
      </c>
      <c r="J9" s="20">
        <v>0.3247949242424234</v>
      </c>
      <c r="K9" s="20">
        <v>0.32294559523809557</v>
      </c>
      <c r="L9" s="20">
        <v>0.32114116161616141</v>
      </c>
      <c r="M9" s="20">
        <v>0.32205109126984149</v>
      </c>
      <c r="N9" s="20">
        <v>0.3170209821428574</v>
      </c>
      <c r="P9" s="19" t="s">
        <v>18</v>
      </c>
      <c r="Q9" s="20"/>
      <c r="R9" s="20"/>
      <c r="S9" s="20"/>
      <c r="T9" s="20"/>
      <c r="U9" s="20">
        <v>0.31981979166666669</v>
      </c>
      <c r="V9" s="20">
        <v>0.31922031250000021</v>
      </c>
      <c r="W9" s="20">
        <v>0.3172339743589741</v>
      </c>
      <c r="X9" s="20"/>
      <c r="Y9" s="20"/>
      <c r="Z9" s="20">
        <v>0.32351305555555571</v>
      </c>
      <c r="AA9" s="20">
        <v>0.32467529761904756</v>
      </c>
      <c r="AB9" s="20">
        <v>0.32212638888888911</v>
      </c>
      <c r="AC9" s="20">
        <v>0.31981277777777767</v>
      </c>
      <c r="AE9" s="19" t="s">
        <v>18</v>
      </c>
      <c r="AF9" s="20">
        <v>0.326066111111111</v>
      </c>
      <c r="AG9" s="20">
        <v>0.32820378787878784</v>
      </c>
      <c r="AH9" s="20">
        <v>0.32709458333333347</v>
      </c>
      <c r="AI9" s="20">
        <v>0.32532876344086009</v>
      </c>
      <c r="AJ9" s="20">
        <v>0.32658749999999998</v>
      </c>
      <c r="AK9" s="20">
        <v>0.32718281250000031</v>
      </c>
      <c r="AL9" s="20">
        <v>0.32666857638888913</v>
      </c>
      <c r="AM9" s="20">
        <v>0.32587625000000003</v>
      </c>
      <c r="AN9" s="20">
        <v>0.32689305555555553</v>
      </c>
      <c r="AO9" s="20">
        <v>0.32679920634920645</v>
      </c>
      <c r="AP9" s="20">
        <v>0.32802166666666654</v>
      </c>
      <c r="AQ9" s="20">
        <v>0.32945666666666662</v>
      </c>
      <c r="AR9" s="20">
        <v>0.32694661458333346</v>
      </c>
    </row>
    <row r="10" spans="1:44" x14ac:dyDescent="0.2">
      <c r="A10" s="21" t="s">
        <v>8</v>
      </c>
      <c r="B10" s="22">
        <v>2.5220291611433862E-3</v>
      </c>
      <c r="C10" s="22">
        <v>2.5440363424333069E-3</v>
      </c>
      <c r="D10" s="22">
        <v>3.0125820021751149E-3</v>
      </c>
      <c r="E10" s="22">
        <v>3.1896941586564342E-3</v>
      </c>
      <c r="F10" s="22">
        <v>2.9187484496265102E-3</v>
      </c>
      <c r="G10" s="22">
        <v>2.8063669875714693E-3</v>
      </c>
      <c r="H10" s="22">
        <v>2.522700966172158E-3</v>
      </c>
      <c r="I10" s="22">
        <v>5.1896056806099277E-3</v>
      </c>
      <c r="J10" s="22">
        <v>4.8838205126122119E-3</v>
      </c>
      <c r="K10" s="22">
        <v>3.4577345374627181E-3</v>
      </c>
      <c r="L10" s="22">
        <v>3.7191815181226088E-3</v>
      </c>
      <c r="M10" s="22">
        <v>4.1140057723752935E-3</v>
      </c>
      <c r="N10" s="22">
        <v>2.8488850936601254E-3</v>
      </c>
      <c r="P10" s="21" t="s">
        <v>8</v>
      </c>
      <c r="Q10" s="22"/>
      <c r="R10" s="22"/>
      <c r="S10" s="22"/>
      <c r="T10" s="22"/>
      <c r="U10" s="22">
        <v>3.0911344441107592E-3</v>
      </c>
      <c r="V10" s="22">
        <v>3.5988907351430788E-3</v>
      </c>
      <c r="W10" s="22">
        <v>2.5371958796703681E-3</v>
      </c>
      <c r="X10" s="22"/>
      <c r="Y10" s="22"/>
      <c r="Z10" s="22">
        <v>2.6480079435923891E-3</v>
      </c>
      <c r="AA10" s="22">
        <v>3.1734368441322137E-3</v>
      </c>
      <c r="AB10" s="22">
        <v>3.4271805484957477E-3</v>
      </c>
      <c r="AC10" s="22">
        <v>2.6317544600937704E-3</v>
      </c>
      <c r="AE10" s="21" t="s">
        <v>8</v>
      </c>
      <c r="AF10" s="22">
        <v>2.6726024350660115E-3</v>
      </c>
      <c r="AG10" s="22">
        <v>2.4734915610048151E-3</v>
      </c>
      <c r="AH10" s="22">
        <v>2.6664684920260982E-3</v>
      </c>
      <c r="AI10" s="22">
        <v>3.1408832077701879E-3</v>
      </c>
      <c r="AJ10" s="22">
        <v>2.8897481896011522E-3</v>
      </c>
      <c r="AK10" s="22">
        <v>2.6553490831270564E-3</v>
      </c>
      <c r="AL10" s="22">
        <v>2.9842605180131279E-3</v>
      </c>
      <c r="AM10" s="22">
        <v>2.3466477692951882E-3</v>
      </c>
      <c r="AN10" s="22">
        <v>2.6003233070298029E-3</v>
      </c>
      <c r="AO10" s="22">
        <v>2.5101225218366486E-3</v>
      </c>
      <c r="AP10" s="22">
        <v>3.6178354871764643E-3</v>
      </c>
      <c r="AQ10" s="22">
        <v>2.8496269544691939E-3</v>
      </c>
      <c r="AR10" s="22">
        <v>3.2436463698648109E-3</v>
      </c>
    </row>
    <row r="11" spans="1:44" x14ac:dyDescent="0.2">
      <c r="A11" s="21" t="s">
        <v>19</v>
      </c>
      <c r="B11" s="22">
        <v>0.33129999999999998</v>
      </c>
      <c r="C11" s="22">
        <v>0.3352</v>
      </c>
      <c r="D11" s="22">
        <v>0.3342</v>
      </c>
      <c r="E11" s="22">
        <v>0.33339999999999997</v>
      </c>
      <c r="F11" s="23">
        <v>0.33410000000000001</v>
      </c>
      <c r="G11" s="23">
        <v>0.3362</v>
      </c>
      <c r="H11" s="23">
        <v>0.33450000000000002</v>
      </c>
      <c r="I11" s="23">
        <v>0.33660000000000001</v>
      </c>
      <c r="J11" s="23">
        <v>0.33979999999999999</v>
      </c>
      <c r="K11" s="23">
        <v>0.33489999999999998</v>
      </c>
      <c r="L11" s="23">
        <v>0.33239999999999997</v>
      </c>
      <c r="M11" s="23">
        <v>0.33339999999999997</v>
      </c>
      <c r="N11" s="23">
        <v>0.3286</v>
      </c>
      <c r="P11" s="21" t="s">
        <v>19</v>
      </c>
      <c r="Q11" s="22"/>
      <c r="R11" s="22"/>
      <c r="S11" s="22"/>
      <c r="T11" s="22"/>
      <c r="U11" s="23">
        <v>0.3276</v>
      </c>
      <c r="V11" s="23">
        <v>0.32900000000000001</v>
      </c>
      <c r="W11" s="23">
        <v>0.32569999999999999</v>
      </c>
      <c r="X11" s="23"/>
      <c r="Y11" s="23"/>
      <c r="Z11" s="23">
        <v>0.33100000000000002</v>
      </c>
      <c r="AA11" s="23">
        <v>0.3337</v>
      </c>
      <c r="AB11" s="23">
        <v>0.33040000000000003</v>
      </c>
      <c r="AC11" s="23">
        <v>0.32950000000000002</v>
      </c>
      <c r="AE11" s="21" t="s">
        <v>19</v>
      </c>
      <c r="AF11" s="22">
        <v>0.33279999999999998</v>
      </c>
      <c r="AG11" s="22">
        <v>0.33689999999999998</v>
      </c>
      <c r="AH11" s="22">
        <v>0.33489999999999998</v>
      </c>
      <c r="AI11" s="22">
        <v>0.33429999999999999</v>
      </c>
      <c r="AJ11" s="23">
        <v>0.33610000000000001</v>
      </c>
      <c r="AK11" s="23">
        <v>0.33589999999999998</v>
      </c>
      <c r="AL11" s="23">
        <v>0.33629999999999999</v>
      </c>
      <c r="AM11" s="23">
        <v>0.33400000000000002</v>
      </c>
      <c r="AN11" s="23">
        <v>0.3352</v>
      </c>
      <c r="AO11" s="23">
        <v>0.33400000000000002</v>
      </c>
      <c r="AP11" s="23">
        <v>0.33489999999999998</v>
      </c>
      <c r="AQ11" s="23">
        <v>0.33800000000000002</v>
      </c>
      <c r="AR11" s="23">
        <v>0.33789999999999998</v>
      </c>
    </row>
    <row r="12" spans="1:44" x14ac:dyDescent="0.2">
      <c r="A12" s="21" t="s">
        <v>20</v>
      </c>
      <c r="B12" s="22">
        <v>0.31559999999999999</v>
      </c>
      <c r="C12" s="22">
        <v>0.31480000000000002</v>
      </c>
      <c r="D12" s="22">
        <v>0.312</v>
      </c>
      <c r="E12" s="22">
        <v>0.31519999999999998</v>
      </c>
      <c r="F12" s="23">
        <v>0.31740000000000002</v>
      </c>
      <c r="G12" s="23">
        <v>0.31850000000000001</v>
      </c>
      <c r="H12" s="23">
        <v>0.31609999999999999</v>
      </c>
      <c r="I12" s="23">
        <v>0.3115</v>
      </c>
      <c r="J12" s="23">
        <v>0.31219999999999998</v>
      </c>
      <c r="K12" s="23">
        <v>0.312</v>
      </c>
      <c r="L12" s="23">
        <v>0.31</v>
      </c>
      <c r="M12" s="23">
        <v>0.31059999999999999</v>
      </c>
      <c r="N12" s="23">
        <v>0.30869999999999997</v>
      </c>
      <c r="P12" s="21" t="s">
        <v>20</v>
      </c>
      <c r="Q12" s="22"/>
      <c r="R12" s="22"/>
      <c r="S12" s="22"/>
      <c r="T12" s="22"/>
      <c r="U12" s="23">
        <v>0.30969999999999998</v>
      </c>
      <c r="V12" s="23">
        <v>0.3105</v>
      </c>
      <c r="W12" s="23">
        <v>0.31009999999999999</v>
      </c>
      <c r="X12" s="23"/>
      <c r="Y12" s="23"/>
      <c r="Z12" s="23">
        <v>0.31590000000000001</v>
      </c>
      <c r="AA12" s="23">
        <v>0.31669999999999998</v>
      </c>
      <c r="AB12" s="23">
        <v>0.31130000000000002</v>
      </c>
      <c r="AC12" s="23">
        <v>0.31390000000000001</v>
      </c>
      <c r="AE12" s="21" t="s">
        <v>20</v>
      </c>
      <c r="AF12" s="22">
        <v>0.31929999999999997</v>
      </c>
      <c r="AG12" s="22">
        <v>0.31929999999999997</v>
      </c>
      <c r="AH12" s="22">
        <v>0.32029999999999997</v>
      </c>
      <c r="AI12" s="22">
        <v>0.316</v>
      </c>
      <c r="AJ12" s="23">
        <v>0.31819999999999998</v>
      </c>
      <c r="AK12" s="23">
        <v>0.32019999999999998</v>
      </c>
      <c r="AL12" s="23">
        <v>0.31719999999999998</v>
      </c>
      <c r="AM12" s="23">
        <v>0.31900000000000001</v>
      </c>
      <c r="AN12" s="23">
        <v>0.31929999999999997</v>
      </c>
      <c r="AO12" s="23">
        <v>0.31859999999999999</v>
      </c>
      <c r="AP12" s="23">
        <v>0.31659999999999999</v>
      </c>
      <c r="AQ12" s="23">
        <v>0.3216</v>
      </c>
      <c r="AR12" s="23">
        <v>0.31769999999999998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4.2821326041952137</v>
      </c>
      <c r="C13" s="25">
        <f>IFERROR(IF(C8="","",IF($C$25=0,((C9-$C$26)/3/C10),IF($C$26=0,(($C$25-C9)/3/C10),MIN(((($C$25)-C9)/(3*C10)),((C9-($C$26))/(3*C10)))))),"")</f>
        <v>3.9540730561788986</v>
      </c>
      <c r="D13" s="25">
        <f>IFERROR(IF(D8="","",IF($H$25=0,((D9-$H$26)/3/D10),IF($H$26=0,(($H$25-D9)/3/D10),MIN(((($H$25)-D9)/(3*D10)),((D9-($H$26))/(3*D10)))))),"")</f>
        <v>3.4474461701675576</v>
      </c>
      <c r="E13" s="25">
        <f>IFERROR(IF(E8="","",IF($H$25=0,((E9-$H$26)/3/E10),IF($H$26=0,(($H$25-E9)/3/E10),MIN(((($H$25)-E9)/(3*E10)),((E9-($H$26))/(3*E10)))))),"")</f>
        <v>3.2511464483532806</v>
      </c>
      <c r="F13" s="25">
        <f>IFERROR(IF(F8="","",IF($H$25=0,((F9-$H$26)/3/F10),IF($H$26=0,(($H$25-F9)/3/F10),MIN(((($H$25)-F9)/(3*F10)),((F9-($H$26))/(3*F10)))))),"")</f>
        <v>3.3651022493688587</v>
      </c>
      <c r="G13" s="25">
        <f>IFERROR(IF(G8="","",IF($H$25=0,((G9-$H$26)/3/G10),IF($H$26=0,(($H$25-G9)/3/G10),MIN(((($H$25)-G9)/(3*G10)),((G9-($H$26))/(3*G10)))))),"")</f>
        <v>3.3548246978179206</v>
      </c>
      <c r="H13" s="25">
        <f>IFERROR(IF(H8="","",IF($H$25=0,((H9-$H$26)/3/H10),IF($H$26=0,(($H$25-H9)/3/H10),MIN(((($H$25)-H9)/(3*H10)),((H9-($H$26))/(3*H10)))))),"")</f>
        <v>3.8178719299273771</v>
      </c>
      <c r="I13" s="25">
        <f>IFERROR(IF(I8="","",IF($I$25=0,((I9-$I$26)/3/I10),IF($I$26=0,(($I$25-I9)/3/I10),MIN(((($I$25)-I9)/(3*I10)),((I9-($I$26))/(3*I10)))))),"")</f>
        <v>1.9738587124971638</v>
      </c>
      <c r="J13" s="25">
        <f>IFERROR(IF(J8="","",IF($I$25=0,((J9-$I$26)/3/J10),IF($I$26=0,(($I$25-J9)/3/J10),MIN(((($I$25)-J9)/(3*J10)),((J9-($I$26))/(3*J10)))))),"")</f>
        <v>2.0615742449702745</v>
      </c>
      <c r="K13" s="25">
        <f>IFERROR(IF(K8="","",IF($I$25=0,((K9-$I$26)/3/K10),IF($I$26=0,(($I$25-K9)/3/K10),MIN(((($I$25)-K9)/(3*K10)),((K9-($I$26))/(3*K10)))))),"")</f>
        <v>3.0901162224969316</v>
      </c>
      <c r="L13" s="25">
        <f>IFERROR(IF(L8="","",IF($I$25=0,((L9-$I$26)/3/L10),IF($I$26=0,(($I$25-L9)/3/L10),MIN(((($I$25)-L9)/(3*L10)),((L9-($I$26))/(3*L10)))))),"")</f>
        <v>3.0346137735639971</v>
      </c>
      <c r="M13" s="25">
        <f>IFERROR(IF(M8="","",IF($M$25=0,((M9-$M$26)/3/M10),IF($M$26=0,(($M$25-M9)/3/M10),MIN(((($M$25)-M9)/(3*M10)),((M9-($M$26))/(3*M10)))))),"")</f>
        <v>2.6696534191730814</v>
      </c>
      <c r="N13" s="25">
        <f>IFERROR(IF(N8="","",IF($N$25=0,((N9-$N$26)/3/N10),IF($N$26=0,(($N$25-N9)/3/N10),MIN(((($N$25)-N9)/(3*N10)),((N9-($N$26))/(3*N10)))))),"")</f>
        <v>3.7466097660585977</v>
      </c>
      <c r="P13" s="24" t="s">
        <v>21</v>
      </c>
      <c r="Q13" s="25"/>
      <c r="R13" s="25"/>
      <c r="S13" s="25"/>
      <c r="T13" s="25"/>
      <c r="U13" s="25">
        <f t="shared" ref="U13:Z13" si="1">IFERROR(IF(U8="","",IF($K$25=0,((U9-$K$26)/3/U10),IF($K$26=0,(($K$25-U9)/3/U10),MIN(((($K$25)-U9)/(3*U10)),((U9-($K$26))/(3*U10)))))),"")</f>
        <v>3.7548018153448974</v>
      </c>
      <c r="V13" s="25">
        <f t="shared" si="1"/>
        <v>3.1695240763901387</v>
      </c>
      <c r="W13" s="25">
        <f t="shared" si="1"/>
        <v>4.2348555764854732</v>
      </c>
      <c r="X13" s="25"/>
      <c r="Y13" s="25"/>
      <c r="Z13" s="25">
        <f t="shared" si="1"/>
        <v>3.9636014588042712</v>
      </c>
      <c r="AA13" s="25">
        <f>IFERROR(IF(AA8="","",IF($L$25=0,((AA9-$L$26)/3/AA10),IF($L$26=0,(($L$25-AA9)/3/AA10),MIN(((($L$25)-AA9)/(3*AA10)),((AA9-($L$26))/(3*AA10)))))),"")</f>
        <v>3.1852639971942684</v>
      </c>
      <c r="AB13" s="25">
        <f>IFERROR(IF(AB8="","",IF($M$25=0,((AB9-$M$26)/3/AB10),IF($M$26=0,(($M$25-AB9)/3/AB10),MIN(((($M$25)-AB9)/(3*AB10)),((AB9-($M$26))/(3*AB10)))))),"")</f>
        <v>3.1973426013928266</v>
      </c>
      <c r="AC13" s="25">
        <f>IFERROR(IF(AC8="","",IF($N$25=0,((AC9-$N$26)/3/AC10),IF($N$26=0,(($N$25-AC9)/3/AC10),MIN(((($N$25)-AC9)/(3*AC10)),((AC9-($N$26))/(3*AC10)))))),"")</f>
        <v>4.409324439349767</v>
      </c>
      <c r="AE13" s="24" t="s">
        <v>21</v>
      </c>
      <c r="AF13" s="25">
        <f t="shared" ref="AF13:AP13" si="2">IFERROR(IF(AF8="","",IF($M$25=0,((AF9-$M$26)/3/AF10),IF($M$26=0,(($M$25-AF9)/3/AF10),MIN(((($M$25)-AF9)/(3*AF10)),((AF9-($M$26))/(3*AF10)))))),"")</f>
        <v>3.6087034506467637</v>
      </c>
      <c r="AG13" s="25">
        <f t="shared" si="2"/>
        <v>3.6111183267761811</v>
      </c>
      <c r="AH13" s="25">
        <f t="shared" si="2"/>
        <v>3.4884363281891213</v>
      </c>
      <c r="AI13" s="25">
        <f t="shared" si="2"/>
        <v>3.1489270794635749</v>
      </c>
      <c r="AJ13" s="25">
        <f t="shared" si="2"/>
        <v>3.2773905239959733</v>
      </c>
      <c r="AK13" s="25">
        <f t="shared" si="2"/>
        <v>3.4919686802209982</v>
      </c>
      <c r="AL13" s="25">
        <f t="shared" si="2"/>
        <v>3.1645386900262373</v>
      </c>
      <c r="AM13" s="25">
        <f t="shared" si="2"/>
        <v>4.1369296209215101</v>
      </c>
      <c r="AN13" s="25">
        <f t="shared" si="2"/>
        <v>3.603006386226304</v>
      </c>
      <c r="AO13" s="25">
        <f t="shared" si="2"/>
        <v>3.7449425151511599</v>
      </c>
      <c r="AP13" s="25">
        <f t="shared" si="2"/>
        <v>2.4856790226236116</v>
      </c>
      <c r="AQ13" s="25">
        <f>IFERROR(IF(AQ8="","",IF($M$25=0,((AQ9-$M$26)/3/AQ10),IF($M$26=0,(($M$25-AQ9)/3/AQ10),MIN(((($M$25)-AQ9)/(3*AQ10)),((AQ9-($M$26))/(3*AQ10)))))),"")</f>
        <v>2.9879154641946664</v>
      </c>
      <c r="AR13" s="25">
        <f>IFERROR(IF(AR8="","",IF($M$25=0,((AR9-$M$26)/3/AR10),IF($M$26=0,(($M$25-AR9)/3/AR10),MIN(((($M$25)-AR9)/(3*AR10)),((AR9-($M$26))/(3*AR10)))))),"")</f>
        <v>2.8829062745862495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-2.6631286549707034E-3</v>
      </c>
      <c r="AE17" s="27" t="s">
        <v>30</v>
      </c>
      <c r="AR17" s="16">
        <f>AR19-AQ19</f>
        <v>-3.5022222222221844E-3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0.32539848484848483</v>
      </c>
      <c r="C19" s="30">
        <v>0.32627529761904739</v>
      </c>
      <c r="D19" s="30">
        <v>0.32618035714285731</v>
      </c>
      <c r="E19" s="30">
        <v>0.32296471354166667</v>
      </c>
      <c r="F19" s="30">
        <v>0.32424047619047602</v>
      </c>
      <c r="G19" s="30">
        <v>0.32741938405797077</v>
      </c>
      <c r="H19" s="30">
        <v>0.32728223684210517</v>
      </c>
      <c r="I19" s="30">
        <v>0.32762972222222214</v>
      </c>
      <c r="J19" s="30">
        <v>0.32838974358974377</v>
      </c>
      <c r="K19" s="30">
        <v>0.33024386574074072</v>
      </c>
      <c r="L19" s="30">
        <v>0.33006048387096765</v>
      </c>
      <c r="M19" s="30">
        <v>0.32598134920634925</v>
      </c>
      <c r="N19" s="30">
        <v>0.32523146551724164</v>
      </c>
      <c r="P19" s="30" t="s">
        <v>18</v>
      </c>
      <c r="Q19" s="30"/>
      <c r="R19" s="30"/>
      <c r="S19" s="30"/>
      <c r="T19" s="30"/>
      <c r="U19" s="30">
        <v>0.32474111111111115</v>
      </c>
      <c r="V19" s="30">
        <v>0.3268640350877195</v>
      </c>
      <c r="W19" s="30">
        <v>0.32745138888888875</v>
      </c>
      <c r="X19" s="30"/>
      <c r="Y19" s="30">
        <v>0.32049531250000013</v>
      </c>
      <c r="Z19" s="30">
        <v>0.31936782407407405</v>
      </c>
      <c r="AA19" s="30">
        <v>0.3215258333333334</v>
      </c>
      <c r="AB19" s="30">
        <v>0.32193201754385947</v>
      </c>
      <c r="AC19" s="30">
        <v>0.31926888888888877</v>
      </c>
      <c r="AD19" s="29"/>
      <c r="AE19" s="30" t="s">
        <v>18</v>
      </c>
      <c r="AF19" s="30">
        <v>0.3159153645833333</v>
      </c>
      <c r="AG19" s="30">
        <v>0.32002954545454543</v>
      </c>
      <c r="AH19" s="30">
        <v>0.32150208333333313</v>
      </c>
      <c r="AI19" s="30">
        <v>0.31897107843137262</v>
      </c>
      <c r="AJ19" s="30">
        <v>0.32844226190476189</v>
      </c>
      <c r="AK19" s="30">
        <v>0.32931378205128203</v>
      </c>
      <c r="AL19" s="30">
        <v>0.32694257246376784</v>
      </c>
      <c r="AM19" s="30">
        <v>0.32786071428571428</v>
      </c>
      <c r="AN19" s="30">
        <v>0.32785059523809534</v>
      </c>
      <c r="AO19" s="30">
        <v>0.32421600877192996</v>
      </c>
      <c r="AP19" s="30">
        <v>0.32457027777777786</v>
      </c>
      <c r="AQ19" s="30">
        <v>0.32430083333333337</v>
      </c>
      <c r="AR19" s="30">
        <v>0.32079861111111119</v>
      </c>
      <c r="BD19" s="32"/>
      <c r="BE19" s="32"/>
      <c r="BF19" s="32"/>
      <c r="BG19" s="32">
        <f>I5/3</f>
        <v>1.1666666666666667E-2</v>
      </c>
      <c r="BH19" s="32"/>
      <c r="BI19" s="32"/>
      <c r="BJ19" s="32"/>
    </row>
    <row r="20" spans="1:62" x14ac:dyDescent="0.2">
      <c r="A20" s="21" t="s">
        <v>8</v>
      </c>
      <c r="B20" s="22">
        <v>3.1570037688020492E-3</v>
      </c>
      <c r="C20" s="22">
        <v>2.8166764246513286E-3</v>
      </c>
      <c r="D20" s="22">
        <v>2.4591332616658483E-3</v>
      </c>
      <c r="E20" s="22">
        <v>4.06269538484786E-3</v>
      </c>
      <c r="F20" s="22">
        <v>3.9041189315036219E-3</v>
      </c>
      <c r="G20" s="22">
        <v>2.9725124849059002E-3</v>
      </c>
      <c r="H20" s="22">
        <v>3.7770745619868326E-3</v>
      </c>
      <c r="I20" s="22">
        <v>4.4963567301590087E-3</v>
      </c>
      <c r="J20" s="22">
        <v>3.2629374808142084E-3</v>
      </c>
      <c r="K20" s="22">
        <v>2.4468977896670639E-3</v>
      </c>
      <c r="L20" s="22">
        <v>3.8023365745799287E-3</v>
      </c>
      <c r="M20" s="22">
        <v>3.4354437051017021E-3</v>
      </c>
      <c r="N20" s="22">
        <v>2.7162926769261999E-3</v>
      </c>
      <c r="P20" s="21" t="s">
        <v>8</v>
      </c>
      <c r="Q20" s="22"/>
      <c r="R20" s="22"/>
      <c r="S20" s="22"/>
      <c r="T20" s="22"/>
      <c r="U20" s="22">
        <v>3.2275241921662277E-3</v>
      </c>
      <c r="V20" s="22">
        <v>2.6823600300172768E-3</v>
      </c>
      <c r="W20" s="22">
        <v>2.4294549933977466E-3</v>
      </c>
      <c r="X20" s="22"/>
      <c r="Y20" s="22">
        <v>2.5437023871128571E-3</v>
      </c>
      <c r="Z20" s="22">
        <v>2.2951187760890369E-3</v>
      </c>
      <c r="AA20" s="22">
        <v>3.1709553009923327E-3</v>
      </c>
      <c r="AB20" s="22">
        <v>2.9766758300986927E-3</v>
      </c>
      <c r="AC20" s="22">
        <v>2.6478411638248926E-3</v>
      </c>
      <c r="AD20" s="29"/>
      <c r="AE20" s="21" t="s">
        <v>8</v>
      </c>
      <c r="AF20" s="22">
        <v>2.4258288933341012E-3</v>
      </c>
      <c r="AG20" s="22">
        <v>3.411537985657468E-3</v>
      </c>
      <c r="AH20" s="22">
        <v>3.3402749739585252E-3</v>
      </c>
      <c r="AI20" s="22">
        <v>3.9041774154270578E-3</v>
      </c>
      <c r="AJ20" s="22">
        <v>3.0205662615073276E-3</v>
      </c>
      <c r="AK20" s="22">
        <v>2.8613236077659025E-3</v>
      </c>
      <c r="AL20" s="22">
        <v>2.5214468619943332E-3</v>
      </c>
      <c r="AM20" s="22">
        <v>2.587421599401429E-3</v>
      </c>
      <c r="AN20" s="22">
        <v>4.0961990385571211E-3</v>
      </c>
      <c r="AO20" s="22">
        <v>2.5251234921231784E-3</v>
      </c>
      <c r="AP20" s="22">
        <v>2.5803262367546068E-3</v>
      </c>
      <c r="AQ20" s="22">
        <v>2.8890677381368502E-3</v>
      </c>
      <c r="AR20" s="22">
        <v>2.7475029461082314E-3</v>
      </c>
      <c r="AS20" s="29"/>
      <c r="AT20" s="29"/>
      <c r="AU20" s="29"/>
      <c r="AV20" s="29"/>
      <c r="BD20" s="32">
        <f>F5</f>
        <v>0.28500000000000003</v>
      </c>
      <c r="BE20" s="32"/>
      <c r="BF20" s="32"/>
      <c r="BG20" s="32"/>
      <c r="BH20" s="32"/>
      <c r="BI20" s="32"/>
      <c r="BJ20" s="32">
        <f>E5</f>
        <v>0.35499999999999998</v>
      </c>
    </row>
    <row r="21" spans="1:62" x14ac:dyDescent="0.2">
      <c r="A21" s="21" t="s">
        <v>19</v>
      </c>
      <c r="B21" s="22">
        <v>0.3372</v>
      </c>
      <c r="C21" s="22">
        <v>0.33900000000000002</v>
      </c>
      <c r="D21" s="22">
        <v>0.33479999999999999</v>
      </c>
      <c r="E21" s="22">
        <v>0.33550000000000002</v>
      </c>
      <c r="F21" s="22">
        <v>0.33810000000000001</v>
      </c>
      <c r="G21" s="22">
        <v>0.3362</v>
      </c>
      <c r="H21" s="22">
        <v>0.3372</v>
      </c>
      <c r="I21" s="22">
        <v>0.33779999999999999</v>
      </c>
      <c r="J21" s="22">
        <v>0.33939999999999998</v>
      </c>
      <c r="K21" s="22">
        <v>0.34</v>
      </c>
      <c r="L21" s="22">
        <v>0.33939999999999998</v>
      </c>
      <c r="M21" s="22">
        <v>0.33589999999999998</v>
      </c>
      <c r="N21" s="22">
        <v>0.33679999999999999</v>
      </c>
      <c r="P21" s="21" t="s">
        <v>19</v>
      </c>
      <c r="Q21" s="22"/>
      <c r="R21" s="22"/>
      <c r="S21" s="22"/>
      <c r="T21" s="22"/>
      <c r="U21" s="22">
        <v>0.33289999999999997</v>
      </c>
      <c r="V21" s="22">
        <v>0.3357</v>
      </c>
      <c r="W21" s="22">
        <v>0.33400000000000002</v>
      </c>
      <c r="X21" s="22"/>
      <c r="Y21" s="22">
        <v>0.32940000000000003</v>
      </c>
      <c r="Z21" s="22">
        <v>0.32790000000000002</v>
      </c>
      <c r="AA21" s="22">
        <v>0.32900000000000001</v>
      </c>
      <c r="AB21" s="22">
        <v>0.33160000000000001</v>
      </c>
      <c r="AC21" s="22">
        <v>0.32929999999999998</v>
      </c>
      <c r="AD21" s="29"/>
      <c r="AE21" s="21" t="s">
        <v>19</v>
      </c>
      <c r="AF21" s="22">
        <v>0.32619999999999999</v>
      </c>
      <c r="AG21" s="22">
        <v>0.33110000000000001</v>
      </c>
      <c r="AH21" s="22">
        <v>0.33129999999999998</v>
      </c>
      <c r="AI21" s="22">
        <v>0.33210000000000001</v>
      </c>
      <c r="AJ21" s="22">
        <v>0.3392</v>
      </c>
      <c r="AK21" s="22">
        <v>0.3392</v>
      </c>
      <c r="AL21" s="22">
        <v>0.33579999999999999</v>
      </c>
      <c r="AM21" s="22">
        <v>0.33689999999999998</v>
      </c>
      <c r="AN21" s="22">
        <v>0.33760000000000001</v>
      </c>
      <c r="AO21" s="22">
        <v>0.33289999999999997</v>
      </c>
      <c r="AP21" s="22">
        <v>0.33260000000000001</v>
      </c>
      <c r="AQ21" s="22">
        <v>0.33610000000000001</v>
      </c>
      <c r="AR21" s="22">
        <v>0.33069999999999999</v>
      </c>
      <c r="BD21" s="33">
        <f>BE21-$BG$22</f>
        <v>0.25999999999999995</v>
      </c>
      <c r="BE21" s="32">
        <f>BF21-$BG$22</f>
        <v>0.27999999999999997</v>
      </c>
      <c r="BF21" s="32">
        <f>BG21-$BG$22</f>
        <v>0.3</v>
      </c>
      <c r="BG21" s="33">
        <f>D5</f>
        <v>0.32</v>
      </c>
      <c r="BH21" s="32">
        <f>BG21+$BG$22</f>
        <v>0.34</v>
      </c>
      <c r="BI21" s="32">
        <f>BH21+$BG$22</f>
        <v>0.36000000000000004</v>
      </c>
      <c r="BJ21" s="33">
        <f>BI21+$BG$22</f>
        <v>0.38000000000000006</v>
      </c>
    </row>
    <row r="22" spans="1:62" x14ac:dyDescent="0.2">
      <c r="A22" s="21" t="s">
        <v>20</v>
      </c>
      <c r="B22" s="22">
        <v>0.31340000000000001</v>
      </c>
      <c r="C22" s="22">
        <v>0.31659999999999999</v>
      </c>
      <c r="D22" s="22">
        <v>0.32029999999999997</v>
      </c>
      <c r="E22" s="22">
        <v>0.31240000000000001</v>
      </c>
      <c r="F22" s="22">
        <v>0.31380000000000002</v>
      </c>
      <c r="G22" s="22">
        <v>0.31709999999999999</v>
      </c>
      <c r="H22" s="22">
        <v>0.31530000000000002</v>
      </c>
      <c r="I22" s="22">
        <v>0.3155</v>
      </c>
      <c r="J22" s="22">
        <v>0.3175</v>
      </c>
      <c r="K22" s="22">
        <v>0.3216</v>
      </c>
      <c r="L22" s="22">
        <v>0.31719999999999998</v>
      </c>
      <c r="M22" s="22">
        <v>0.31569999999999998</v>
      </c>
      <c r="N22" s="22">
        <v>0.31569999999999998</v>
      </c>
      <c r="P22" s="21" t="s">
        <v>20</v>
      </c>
      <c r="Q22" s="22"/>
      <c r="R22" s="22"/>
      <c r="S22" s="22"/>
      <c r="T22" s="22"/>
      <c r="U22" s="22">
        <v>0.31519999999999998</v>
      </c>
      <c r="V22" s="22">
        <v>0.32</v>
      </c>
      <c r="W22" s="22">
        <v>0.32240000000000002</v>
      </c>
      <c r="X22" s="22"/>
      <c r="Y22" s="22">
        <v>0.31359999999999999</v>
      </c>
      <c r="Z22" s="22">
        <v>0.3115</v>
      </c>
      <c r="AA22" s="22">
        <v>0.31109999999999999</v>
      </c>
      <c r="AB22" s="22">
        <v>0.3125</v>
      </c>
      <c r="AC22" s="22">
        <v>0.31240000000000001</v>
      </c>
      <c r="AD22" s="29"/>
      <c r="AE22" s="21" t="s">
        <v>20</v>
      </c>
      <c r="AF22" s="22">
        <v>0.30790000000000001</v>
      </c>
      <c r="AG22" s="22">
        <v>0.31290000000000001</v>
      </c>
      <c r="AH22" s="22">
        <v>0.30940000000000001</v>
      </c>
      <c r="AI22" s="22">
        <v>0.30859999999999999</v>
      </c>
      <c r="AJ22" s="22">
        <v>0.31850000000000001</v>
      </c>
      <c r="AK22" s="22">
        <v>0.32229999999999998</v>
      </c>
      <c r="AL22" s="22">
        <v>0.317</v>
      </c>
      <c r="AM22" s="22">
        <v>0.32069999999999999</v>
      </c>
      <c r="AN22" s="22">
        <v>0.316</v>
      </c>
      <c r="AO22" s="22">
        <v>0.31719999999999998</v>
      </c>
      <c r="AP22" s="22">
        <v>0.3175</v>
      </c>
      <c r="AQ22" s="22">
        <v>0.3155</v>
      </c>
      <c r="AR22" s="22">
        <v>0.30940000000000001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3.1254862014041551</v>
      </c>
      <c r="C23" s="25">
        <f>IFERROR(IF(C18="","",IF($C$25=0,((C19-$C$26)/3/C20),IF($C$26=0,(($C$25-C19)/3/C20),MIN(((($C$25)-C19)/(3*C20)),((C19-($C$26))/(3*C20)))))),"")</f>
        <v>3.3993612861783102</v>
      </c>
      <c r="D23" s="25">
        <f>IFERROR(IF(D18="","",IF($H$25=0,((D19-$H$26)/3/D20),IF($H$26=0,(($H$25-D19)/3/D20),MIN(((($H$25)-D19)/(3*D20)),((D19-($H$26))/(3*D20)))))),"")</f>
        <v>3.9064770375802889</v>
      </c>
      <c r="E23" s="25">
        <f>IFERROR(IF(E18="","",IF($H$25=0,((E19-$H$26)/3/E20),IF($H$26=0,(($H$25-E19)/3/E20),MIN(((($H$25)-E19)/(3*E20)),((E19-($H$26))/(3*E20)))))),"")</f>
        <v>2.6284099121165894</v>
      </c>
      <c r="F23" s="25">
        <f>IFERROR(IF(F18="","",IF($H$25=0,((F19-$H$26)/3/F20),IF($H$26=0,(($H$25-F19)/3/F20),MIN(((($H$25)-F19)/(3*F20)),((F19-($H$26))/(3*F20)))))),"")</f>
        <v>2.6262454559051491</v>
      </c>
      <c r="G23" s="25">
        <f>IFERROR(IF(G18="","",IF($H$25=0,((G19-$H$26)/3/G20),IF($H$26=0,(($H$25-G19)/3/G20),MIN(((($H$25)-G19)/(3*G20)),((G19-($H$26))/(3*G20)))))),"")</f>
        <v>3.0928511466400472</v>
      </c>
      <c r="H23" s="25">
        <f>IFERROR(IF(H18="","",IF($H$25=0,((H19-$H$26)/3/H20),IF($H$26=0,(($H$25-H19)/3/H20),MIN(((($H$25)-H19)/(3*H20)),((H19-($H$26))/(3*H20)))))),"")</f>
        <v>2.4461403221822731</v>
      </c>
      <c r="I23" s="25">
        <f>IFERROR(IF(I18="","",IF($I$25=0,((I19-$I$26)/3/I20),IF($I$26=0,(($I$25-I19)/3/I20),MIN(((($I$25)-I19)/(3*I20)),((I19-($I$26))/(3*I20)))))),"")</f>
        <v>2.0290707507104995</v>
      </c>
      <c r="J23" s="25">
        <f>IFERROR(IF(J18="","",IF($I$25=0,((J19-$I$26)/3/J20),IF($I$26=0,(($I$25-J19)/3/J20),MIN(((($I$25)-J19)/(3*J20)),((J19-($I$26))/(3*J20)))))),"")</f>
        <v>2.7184356188988432</v>
      </c>
      <c r="K23" s="25">
        <f>IFERROR(IF(K18="","",IF($I$25=0,((K19-$I$26)/3/K20),IF($I$26=0,(($I$25-K19)/3/K20),MIN(((($I$25)-K19)/(3*K20)),((K19-($I$26))/(3*K20)))))),"")</f>
        <v>3.3724517582768478</v>
      </c>
      <c r="L23" s="25">
        <f>IFERROR(IF(L18="","",IF($I$25=0,((L19-$I$26)/3/L20),IF($I$26=0,(($I$25-L19)/3/L20),MIN(((($I$25)-L19)/(3*L20)),((L19-($I$26))/(3*L20)))))),"")</f>
        <v>2.1863325036998318</v>
      </c>
      <c r="M23" s="25">
        <f>IFERROR(IF(M18="","",IF($E$5=0,((M19-$F$5)/3/M20),IF($F$5=0,(($E$5-M19)/3/M20),MIN(((($E$5)-M19)/(3*M20)),((M19-($F$5))/(3*M20)))))),"")</f>
        <v>2.8156140598430284</v>
      </c>
      <c r="N23" s="25">
        <f>IFERROR(IF(N18="","",IF($E$5=0,((N19-$F$5)/3/N20),IF($F$5=0,(($E$5-N19)/3/N20),MIN(((($E$5)-N19)/(3*N20)),((N19-($F$5))/(3*N20)))))),"")</f>
        <v>3.6530838196769593</v>
      </c>
      <c r="P23" s="24" t="s">
        <v>21</v>
      </c>
      <c r="Q23" s="25"/>
      <c r="R23" s="25"/>
      <c r="S23" s="25"/>
      <c r="T23" s="25"/>
      <c r="U23" s="25">
        <f t="shared" ref="U23:W23" si="3">IFERROR(IF(U18="","",IF($K$25=0,((U19-$K$26)/3/U20),IF($K$26=0,(($K$25-U19)/3/U20),MIN(((($K$25)-U19)/(3*U20)),((U19-($K$26))/(3*U20)))))),"")</f>
        <v>3.1250877439671885</v>
      </c>
      <c r="V23" s="25">
        <f t="shared" si="3"/>
        <v>3.4964191479917615</v>
      </c>
      <c r="W23" s="25">
        <f t="shared" si="3"/>
        <v>3.7798067448566255</v>
      </c>
      <c r="X23" s="25"/>
      <c r="Y23" s="25">
        <f>IFERROR(IF(Y18="","",IF($K$25=0,((Y19-$K$26)/3/Y20),IF($K$26=0,(($K$25-Y19)/3/Y20),MIN(((($K$25)-Y19)/(3*Y20)),((Y19-($K$26))/(3*Y20)))))),"")</f>
        <v>4.5215834046743213</v>
      </c>
      <c r="Z23" s="25">
        <f>IFERROR(IF(Z18="","",IF($K$25=0,((Z19-$K$26)/3/Z20),IF($K$26=0,(($K$25-Z19)/3/Z20),MIN(((($K$25)-Z19)/(3*Z20)),((Z19-($K$26))/(3*Z20)))))),"")</f>
        <v>4.9914372525617168</v>
      </c>
      <c r="AA23" s="25">
        <f>IFERROR(IF(AA18="","",IF($L$25=0,((AA19-$L$26)/3/AA20),IF($L$26=0,(($L$25-AA19)/3/AA20),MIN(((($L$25)-AA19)/(3*AA20)),((AA19-($L$26))/(3*AA20)))))),"")</f>
        <v>3.5188309188917537</v>
      </c>
      <c r="AB23" s="25">
        <f>IFERROR(IF(AB18="","",IF($M$25=0,((AB19-$M$26)/3/AB20),IF($M$26=0,(($M$25-AB19)/3/AB20),MIN(((($M$25)-AB19)/(3*AB20)),((AB19-($M$26))/(3*AB20)))))),"")</f>
        <v>3.7030101522166903</v>
      </c>
      <c r="AC23" s="25">
        <f>IFERROR(IF(AC18="","",IF($N$25=0,((AC19-$N$26)/3/AC20),IF($N$26=0,(($N$25-AC19)/3/AC20),MIN(((($N$25)-AC19)/(3*AC20)),((AC19-($N$26))/(3*AC20)))))),"")</f>
        <v>4.3140665380630576</v>
      </c>
      <c r="AD23" s="29"/>
      <c r="AE23" s="24" t="s">
        <v>21</v>
      </c>
      <c r="AF23" s="25">
        <f t="shared" ref="AF23:AP23" si="4">IFERROR(IF(AF18="","",IF($M$25=0,((AF19-$M$26)/3/AF20),IF($M$26=0,(($M$25-AF19)/3/AF20),MIN(((($M$25)-AF19)/(3*AF20)),((AF19-($M$26))/(3*AF20)))))),"")</f>
        <v>4.2480826063598487</v>
      </c>
      <c r="AG23" s="25">
        <f t="shared" si="4"/>
        <v>3.4168806652087431</v>
      </c>
      <c r="AH23" s="25">
        <f t="shared" si="4"/>
        <v>3.3428302487892503</v>
      </c>
      <c r="AI23" s="25">
        <f t="shared" si="4"/>
        <v>2.9004042607574201</v>
      </c>
      <c r="AJ23" s="25">
        <f t="shared" si="4"/>
        <v>2.9307681403624422</v>
      </c>
      <c r="AK23" s="25">
        <f t="shared" si="4"/>
        <v>2.992346837783177</v>
      </c>
      <c r="AL23" s="25">
        <f t="shared" si="4"/>
        <v>3.7091703126408113</v>
      </c>
      <c r="AM23" s="25">
        <f t="shared" si="4"/>
        <v>3.4963102161322901</v>
      </c>
      <c r="AN23" s="25">
        <f t="shared" si="4"/>
        <v>2.2093168574370163</v>
      </c>
      <c r="AO23" s="25">
        <f t="shared" si="4"/>
        <v>4.0636944851868311</v>
      </c>
      <c r="AP23" s="25">
        <f t="shared" si="4"/>
        <v>3.9309915917834948</v>
      </c>
      <c r="AQ23" s="25">
        <f>IFERROR(IF(AQ18="","",IF($M$25=0,((AQ19-$M$26)/3/AQ20),IF($M$26=0,(($M$25-AQ19)/3/AQ20),MIN(((($M$25)-AQ19)/(3*AQ20)),((AQ19-($M$26))/(3*AQ20)))))),"")</f>
        <v>3.5419922560053227</v>
      </c>
      <c r="AR23" s="25">
        <f>IFERROR(IF(AR18="","",IF($M$25=0,((AR19-$M$26)/3/AR20),IF($M$26=0,(($M$25-AR19)/3/AR20),MIN(((($M$25)-AR19)/(3*AR20)),((AR19-($M$26))/(3*AR20)))))),"")</f>
        <v>4.1493906236247717</v>
      </c>
    </row>
    <row r="24" spans="1:62" x14ac:dyDescent="0.2">
      <c r="A24" s="35" t="s">
        <v>10</v>
      </c>
      <c r="B24" s="32">
        <f t="shared" ref="B24:N24" si="5">$D$5</f>
        <v>0.32</v>
      </c>
      <c r="C24" s="32">
        <f t="shared" si="5"/>
        <v>0.32</v>
      </c>
      <c r="D24" s="32">
        <f t="shared" si="5"/>
        <v>0.32</v>
      </c>
      <c r="E24" s="32">
        <f t="shared" si="5"/>
        <v>0.32</v>
      </c>
      <c r="F24" s="32">
        <f t="shared" si="5"/>
        <v>0.32</v>
      </c>
      <c r="G24" s="32">
        <f t="shared" si="5"/>
        <v>0.32</v>
      </c>
      <c r="H24" s="32">
        <f t="shared" si="5"/>
        <v>0.32</v>
      </c>
      <c r="I24" s="32">
        <f t="shared" si="5"/>
        <v>0.32</v>
      </c>
      <c r="J24" s="32">
        <f t="shared" si="5"/>
        <v>0.32</v>
      </c>
      <c r="K24" s="32">
        <f t="shared" si="5"/>
        <v>0.32</v>
      </c>
      <c r="L24" s="32">
        <f t="shared" si="5"/>
        <v>0.32</v>
      </c>
      <c r="M24" s="32">
        <f t="shared" si="5"/>
        <v>0.32</v>
      </c>
      <c r="N24" s="32">
        <f t="shared" si="5"/>
        <v>0.32</v>
      </c>
      <c r="Q24" s="32">
        <f t="shared" ref="Q24:AC24" si="6">$D$5</f>
        <v>0.32</v>
      </c>
      <c r="R24" s="32">
        <f t="shared" si="6"/>
        <v>0.32</v>
      </c>
      <c r="S24" s="32">
        <f t="shared" si="6"/>
        <v>0.32</v>
      </c>
      <c r="T24" s="32">
        <f t="shared" si="6"/>
        <v>0.32</v>
      </c>
      <c r="U24" s="32">
        <f t="shared" si="6"/>
        <v>0.32</v>
      </c>
      <c r="V24" s="32">
        <f t="shared" si="6"/>
        <v>0.32</v>
      </c>
      <c r="W24" s="32">
        <f t="shared" si="6"/>
        <v>0.32</v>
      </c>
      <c r="X24" s="32">
        <f t="shared" si="6"/>
        <v>0.32</v>
      </c>
      <c r="Y24" s="32">
        <f t="shared" si="6"/>
        <v>0.32</v>
      </c>
      <c r="Z24" s="32">
        <f t="shared" si="6"/>
        <v>0.32</v>
      </c>
      <c r="AA24" s="32">
        <f t="shared" si="6"/>
        <v>0.32</v>
      </c>
      <c r="AB24" s="32">
        <f t="shared" si="6"/>
        <v>0.32</v>
      </c>
      <c r="AC24" s="32">
        <f t="shared" si="6"/>
        <v>0.32</v>
      </c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N25" si="7">$E$5</f>
        <v>0.35499999999999998</v>
      </c>
      <c r="C25" s="32">
        <f t="shared" si="7"/>
        <v>0.35499999999999998</v>
      </c>
      <c r="D25" s="32">
        <f t="shared" si="7"/>
        <v>0.35499999999999998</v>
      </c>
      <c r="E25" s="32">
        <f t="shared" si="7"/>
        <v>0.35499999999999998</v>
      </c>
      <c r="F25" s="32">
        <f t="shared" si="7"/>
        <v>0.35499999999999998</v>
      </c>
      <c r="G25" s="32">
        <f t="shared" si="7"/>
        <v>0.35499999999999998</v>
      </c>
      <c r="H25" s="32">
        <f t="shared" si="7"/>
        <v>0.35499999999999998</v>
      </c>
      <c r="I25" s="32">
        <f t="shared" si="7"/>
        <v>0.35499999999999998</v>
      </c>
      <c r="J25" s="32">
        <f t="shared" si="7"/>
        <v>0.35499999999999998</v>
      </c>
      <c r="K25" s="32">
        <f t="shared" si="7"/>
        <v>0.35499999999999998</v>
      </c>
      <c r="L25" s="32">
        <f t="shared" si="7"/>
        <v>0.35499999999999998</v>
      </c>
      <c r="M25" s="32">
        <f t="shared" si="7"/>
        <v>0.35499999999999998</v>
      </c>
      <c r="N25" s="32">
        <f t="shared" si="7"/>
        <v>0.35499999999999998</v>
      </c>
      <c r="Q25" s="32">
        <f t="shared" ref="Q25:AC25" si="8">$E$5</f>
        <v>0.35499999999999998</v>
      </c>
      <c r="R25" s="32">
        <f t="shared" si="8"/>
        <v>0.35499999999999998</v>
      </c>
      <c r="S25" s="32">
        <f t="shared" si="8"/>
        <v>0.35499999999999998</v>
      </c>
      <c r="T25" s="32">
        <f t="shared" si="8"/>
        <v>0.35499999999999998</v>
      </c>
      <c r="U25" s="32">
        <f t="shared" si="8"/>
        <v>0.35499999999999998</v>
      </c>
      <c r="V25" s="32">
        <f t="shared" si="8"/>
        <v>0.35499999999999998</v>
      </c>
      <c r="W25" s="32">
        <f t="shared" si="8"/>
        <v>0.35499999999999998</v>
      </c>
      <c r="X25" s="32">
        <f t="shared" si="8"/>
        <v>0.35499999999999998</v>
      </c>
      <c r="Y25" s="32">
        <f t="shared" si="8"/>
        <v>0.35499999999999998</v>
      </c>
      <c r="Z25" s="32">
        <f t="shared" si="8"/>
        <v>0.35499999999999998</v>
      </c>
      <c r="AA25" s="32">
        <f t="shared" si="8"/>
        <v>0.35499999999999998</v>
      </c>
      <c r="AB25" s="32">
        <f t="shared" si="8"/>
        <v>0.35499999999999998</v>
      </c>
      <c r="AC25" s="32">
        <f t="shared" si="8"/>
        <v>0.35499999999999998</v>
      </c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N26" si="9">$F$5</f>
        <v>0.28500000000000003</v>
      </c>
      <c r="C26" s="32">
        <f t="shared" si="9"/>
        <v>0.28500000000000003</v>
      </c>
      <c r="D26" s="32">
        <f t="shared" si="9"/>
        <v>0.28500000000000003</v>
      </c>
      <c r="E26" s="32">
        <f t="shared" si="9"/>
        <v>0.28500000000000003</v>
      </c>
      <c r="F26" s="32">
        <f t="shared" si="9"/>
        <v>0.28500000000000003</v>
      </c>
      <c r="G26" s="32">
        <f t="shared" si="9"/>
        <v>0.28500000000000003</v>
      </c>
      <c r="H26" s="32">
        <f t="shared" si="9"/>
        <v>0.28500000000000003</v>
      </c>
      <c r="I26" s="32">
        <f t="shared" si="9"/>
        <v>0.28500000000000003</v>
      </c>
      <c r="J26" s="32">
        <f t="shared" si="9"/>
        <v>0.28500000000000003</v>
      </c>
      <c r="K26" s="32">
        <f t="shared" si="9"/>
        <v>0.28500000000000003</v>
      </c>
      <c r="L26" s="32">
        <f t="shared" si="9"/>
        <v>0.28500000000000003</v>
      </c>
      <c r="M26" s="32">
        <f t="shared" si="9"/>
        <v>0.28500000000000003</v>
      </c>
      <c r="N26" s="32">
        <f t="shared" si="9"/>
        <v>0.28500000000000003</v>
      </c>
      <c r="Q26" s="32">
        <f t="shared" ref="Q26:AC26" si="10">$F$5</f>
        <v>0.28500000000000003</v>
      </c>
      <c r="R26" s="32">
        <f t="shared" si="10"/>
        <v>0.28500000000000003</v>
      </c>
      <c r="S26" s="32">
        <f t="shared" si="10"/>
        <v>0.28500000000000003</v>
      </c>
      <c r="T26" s="32">
        <f t="shared" si="10"/>
        <v>0.28500000000000003</v>
      </c>
      <c r="U26" s="32">
        <f t="shared" si="10"/>
        <v>0.28500000000000003</v>
      </c>
      <c r="V26" s="32">
        <f t="shared" si="10"/>
        <v>0.28500000000000003</v>
      </c>
      <c r="W26" s="32">
        <f t="shared" si="10"/>
        <v>0.28500000000000003</v>
      </c>
      <c r="X26" s="32">
        <f t="shared" si="10"/>
        <v>0.28500000000000003</v>
      </c>
      <c r="Y26" s="32">
        <f t="shared" si="10"/>
        <v>0.28500000000000003</v>
      </c>
      <c r="Z26" s="32">
        <f t="shared" si="10"/>
        <v>0.28500000000000003</v>
      </c>
      <c r="AA26" s="32">
        <f t="shared" si="10"/>
        <v>0.28500000000000003</v>
      </c>
      <c r="AB26" s="32">
        <f t="shared" si="10"/>
        <v>0.28500000000000003</v>
      </c>
      <c r="AC26" s="32">
        <f t="shared" si="10"/>
        <v>0.28500000000000003</v>
      </c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5.1896056806099277E-3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4.2821326041952137</v>
      </c>
      <c r="Q37" s="40">
        <v>8</v>
      </c>
      <c r="R37" s="41">
        <f>ROUND(Q37/5,5)</f>
        <v>1.6</v>
      </c>
      <c r="T37" s="20">
        <v>0.3244333333333333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1.5115976767089479E-3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6.7404766796626427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A1:BJ85"/>
  <sheetViews>
    <sheetView showGridLines="0" topLeftCell="A17" zoomScale="80" zoomScaleNormal="80" workbookViewId="0">
      <selection activeCell="Q65" sqref="Q65"/>
    </sheetView>
  </sheetViews>
  <sheetFormatPr defaultRowHeight="12.75" x14ac:dyDescent="0.2"/>
  <cols>
    <col min="1" max="1" width="10.7109375" style="1" customWidth="1"/>
    <col min="2" max="15" width="8.7109375" style="1" customWidth="1"/>
    <col min="16" max="270" width="9.140625" style="1"/>
    <col min="271" max="271" width="10.7109375" style="1" customWidth="1"/>
    <col min="272" max="285" width="8.7109375" style="1" customWidth="1"/>
    <col min="286" max="526" width="9.140625" style="1"/>
    <col min="527" max="527" width="10.7109375" style="1" customWidth="1"/>
    <col min="528" max="541" width="8.7109375" style="1" customWidth="1"/>
    <col min="542" max="782" width="9.140625" style="1"/>
    <col min="783" max="783" width="10.7109375" style="1" customWidth="1"/>
    <col min="784" max="797" width="8.7109375" style="1" customWidth="1"/>
    <col min="798" max="1038" width="9.140625" style="1"/>
    <col min="1039" max="1039" width="10.7109375" style="1" customWidth="1"/>
    <col min="1040" max="1053" width="8.7109375" style="1" customWidth="1"/>
    <col min="1054" max="1294" width="9.140625" style="1"/>
    <col min="1295" max="1295" width="10.7109375" style="1" customWidth="1"/>
    <col min="1296" max="1309" width="8.7109375" style="1" customWidth="1"/>
    <col min="1310" max="1550" width="9.140625" style="1"/>
    <col min="1551" max="1551" width="10.7109375" style="1" customWidth="1"/>
    <col min="1552" max="1565" width="8.7109375" style="1" customWidth="1"/>
    <col min="1566" max="1806" width="9.140625" style="1"/>
    <col min="1807" max="1807" width="10.7109375" style="1" customWidth="1"/>
    <col min="1808" max="1821" width="8.7109375" style="1" customWidth="1"/>
    <col min="1822" max="2062" width="9.140625" style="1"/>
    <col min="2063" max="2063" width="10.7109375" style="1" customWidth="1"/>
    <col min="2064" max="2077" width="8.7109375" style="1" customWidth="1"/>
    <col min="2078" max="2318" width="9.140625" style="1"/>
    <col min="2319" max="2319" width="10.7109375" style="1" customWidth="1"/>
    <col min="2320" max="2333" width="8.7109375" style="1" customWidth="1"/>
    <col min="2334" max="2574" width="9.140625" style="1"/>
    <col min="2575" max="2575" width="10.7109375" style="1" customWidth="1"/>
    <col min="2576" max="2589" width="8.7109375" style="1" customWidth="1"/>
    <col min="2590" max="2830" width="9.140625" style="1"/>
    <col min="2831" max="2831" width="10.7109375" style="1" customWidth="1"/>
    <col min="2832" max="2845" width="8.7109375" style="1" customWidth="1"/>
    <col min="2846" max="3086" width="9.140625" style="1"/>
    <col min="3087" max="3087" width="10.7109375" style="1" customWidth="1"/>
    <col min="3088" max="3101" width="8.7109375" style="1" customWidth="1"/>
    <col min="3102" max="3342" width="9.140625" style="1"/>
    <col min="3343" max="3343" width="10.7109375" style="1" customWidth="1"/>
    <col min="3344" max="3357" width="8.7109375" style="1" customWidth="1"/>
    <col min="3358" max="3598" width="9.140625" style="1"/>
    <col min="3599" max="3599" width="10.7109375" style="1" customWidth="1"/>
    <col min="3600" max="3613" width="8.7109375" style="1" customWidth="1"/>
    <col min="3614" max="3854" width="9.140625" style="1"/>
    <col min="3855" max="3855" width="10.7109375" style="1" customWidth="1"/>
    <col min="3856" max="3869" width="8.7109375" style="1" customWidth="1"/>
    <col min="3870" max="4110" width="9.140625" style="1"/>
    <col min="4111" max="4111" width="10.7109375" style="1" customWidth="1"/>
    <col min="4112" max="4125" width="8.7109375" style="1" customWidth="1"/>
    <col min="4126" max="4366" width="9.140625" style="1"/>
    <col min="4367" max="4367" width="10.7109375" style="1" customWidth="1"/>
    <col min="4368" max="4381" width="8.7109375" style="1" customWidth="1"/>
    <col min="4382" max="4622" width="9.140625" style="1"/>
    <col min="4623" max="4623" width="10.7109375" style="1" customWidth="1"/>
    <col min="4624" max="4637" width="8.7109375" style="1" customWidth="1"/>
    <col min="4638" max="4878" width="9.140625" style="1"/>
    <col min="4879" max="4879" width="10.7109375" style="1" customWidth="1"/>
    <col min="4880" max="4893" width="8.7109375" style="1" customWidth="1"/>
    <col min="4894" max="5134" width="9.140625" style="1"/>
    <col min="5135" max="5135" width="10.7109375" style="1" customWidth="1"/>
    <col min="5136" max="5149" width="8.7109375" style="1" customWidth="1"/>
    <col min="5150" max="5390" width="9.140625" style="1"/>
    <col min="5391" max="5391" width="10.7109375" style="1" customWidth="1"/>
    <col min="5392" max="5405" width="8.7109375" style="1" customWidth="1"/>
    <col min="5406" max="5646" width="9.140625" style="1"/>
    <col min="5647" max="5647" width="10.7109375" style="1" customWidth="1"/>
    <col min="5648" max="5661" width="8.7109375" style="1" customWidth="1"/>
    <col min="5662" max="5902" width="9.140625" style="1"/>
    <col min="5903" max="5903" width="10.7109375" style="1" customWidth="1"/>
    <col min="5904" max="5917" width="8.7109375" style="1" customWidth="1"/>
    <col min="5918" max="6158" width="9.140625" style="1"/>
    <col min="6159" max="6159" width="10.7109375" style="1" customWidth="1"/>
    <col min="6160" max="6173" width="8.7109375" style="1" customWidth="1"/>
    <col min="6174" max="6414" width="9.140625" style="1"/>
    <col min="6415" max="6415" width="10.7109375" style="1" customWidth="1"/>
    <col min="6416" max="6429" width="8.7109375" style="1" customWidth="1"/>
    <col min="6430" max="6670" width="9.140625" style="1"/>
    <col min="6671" max="6671" width="10.7109375" style="1" customWidth="1"/>
    <col min="6672" max="6685" width="8.7109375" style="1" customWidth="1"/>
    <col min="6686" max="6926" width="9.140625" style="1"/>
    <col min="6927" max="6927" width="10.7109375" style="1" customWidth="1"/>
    <col min="6928" max="6941" width="8.7109375" style="1" customWidth="1"/>
    <col min="6942" max="7182" width="9.140625" style="1"/>
    <col min="7183" max="7183" width="10.7109375" style="1" customWidth="1"/>
    <col min="7184" max="7197" width="8.7109375" style="1" customWidth="1"/>
    <col min="7198" max="7438" width="9.140625" style="1"/>
    <col min="7439" max="7439" width="10.7109375" style="1" customWidth="1"/>
    <col min="7440" max="7453" width="8.7109375" style="1" customWidth="1"/>
    <col min="7454" max="7694" width="9.140625" style="1"/>
    <col min="7695" max="7695" width="10.7109375" style="1" customWidth="1"/>
    <col min="7696" max="7709" width="8.7109375" style="1" customWidth="1"/>
    <col min="7710" max="7950" width="9.140625" style="1"/>
    <col min="7951" max="7951" width="10.7109375" style="1" customWidth="1"/>
    <col min="7952" max="7965" width="8.7109375" style="1" customWidth="1"/>
    <col min="7966" max="8206" width="9.140625" style="1"/>
    <col min="8207" max="8207" width="10.7109375" style="1" customWidth="1"/>
    <col min="8208" max="8221" width="8.7109375" style="1" customWidth="1"/>
    <col min="8222" max="8462" width="9.140625" style="1"/>
    <col min="8463" max="8463" width="10.7109375" style="1" customWidth="1"/>
    <col min="8464" max="8477" width="8.7109375" style="1" customWidth="1"/>
    <col min="8478" max="8718" width="9.140625" style="1"/>
    <col min="8719" max="8719" width="10.7109375" style="1" customWidth="1"/>
    <col min="8720" max="8733" width="8.7109375" style="1" customWidth="1"/>
    <col min="8734" max="8974" width="9.140625" style="1"/>
    <col min="8975" max="8975" width="10.7109375" style="1" customWidth="1"/>
    <col min="8976" max="8989" width="8.7109375" style="1" customWidth="1"/>
    <col min="8990" max="9230" width="9.140625" style="1"/>
    <col min="9231" max="9231" width="10.7109375" style="1" customWidth="1"/>
    <col min="9232" max="9245" width="8.7109375" style="1" customWidth="1"/>
    <col min="9246" max="9486" width="9.140625" style="1"/>
    <col min="9487" max="9487" width="10.7109375" style="1" customWidth="1"/>
    <col min="9488" max="9501" width="8.7109375" style="1" customWidth="1"/>
    <col min="9502" max="9742" width="9.140625" style="1"/>
    <col min="9743" max="9743" width="10.7109375" style="1" customWidth="1"/>
    <col min="9744" max="9757" width="8.7109375" style="1" customWidth="1"/>
    <col min="9758" max="9998" width="9.140625" style="1"/>
    <col min="9999" max="9999" width="10.7109375" style="1" customWidth="1"/>
    <col min="10000" max="10013" width="8.7109375" style="1" customWidth="1"/>
    <col min="10014" max="10254" width="9.140625" style="1"/>
    <col min="10255" max="10255" width="10.7109375" style="1" customWidth="1"/>
    <col min="10256" max="10269" width="8.7109375" style="1" customWidth="1"/>
    <col min="10270" max="10510" width="9.140625" style="1"/>
    <col min="10511" max="10511" width="10.7109375" style="1" customWidth="1"/>
    <col min="10512" max="10525" width="8.7109375" style="1" customWidth="1"/>
    <col min="10526" max="10766" width="9.140625" style="1"/>
    <col min="10767" max="10767" width="10.7109375" style="1" customWidth="1"/>
    <col min="10768" max="10781" width="8.7109375" style="1" customWidth="1"/>
    <col min="10782" max="11022" width="9.140625" style="1"/>
    <col min="11023" max="11023" width="10.7109375" style="1" customWidth="1"/>
    <col min="11024" max="11037" width="8.7109375" style="1" customWidth="1"/>
    <col min="11038" max="11278" width="9.140625" style="1"/>
    <col min="11279" max="11279" width="10.7109375" style="1" customWidth="1"/>
    <col min="11280" max="11293" width="8.7109375" style="1" customWidth="1"/>
    <col min="11294" max="11534" width="9.140625" style="1"/>
    <col min="11535" max="11535" width="10.7109375" style="1" customWidth="1"/>
    <col min="11536" max="11549" width="8.7109375" style="1" customWidth="1"/>
    <col min="11550" max="11790" width="9.140625" style="1"/>
    <col min="11791" max="11791" width="10.7109375" style="1" customWidth="1"/>
    <col min="11792" max="11805" width="8.7109375" style="1" customWidth="1"/>
    <col min="11806" max="12046" width="9.140625" style="1"/>
    <col min="12047" max="12047" width="10.7109375" style="1" customWidth="1"/>
    <col min="12048" max="12061" width="8.7109375" style="1" customWidth="1"/>
    <col min="12062" max="12302" width="9.140625" style="1"/>
    <col min="12303" max="12303" width="10.7109375" style="1" customWidth="1"/>
    <col min="12304" max="12317" width="8.7109375" style="1" customWidth="1"/>
    <col min="12318" max="12558" width="9.140625" style="1"/>
    <col min="12559" max="12559" width="10.7109375" style="1" customWidth="1"/>
    <col min="12560" max="12573" width="8.7109375" style="1" customWidth="1"/>
    <col min="12574" max="12814" width="9.140625" style="1"/>
    <col min="12815" max="12815" width="10.7109375" style="1" customWidth="1"/>
    <col min="12816" max="12829" width="8.7109375" style="1" customWidth="1"/>
    <col min="12830" max="13070" width="9.140625" style="1"/>
    <col min="13071" max="13071" width="10.7109375" style="1" customWidth="1"/>
    <col min="13072" max="13085" width="8.7109375" style="1" customWidth="1"/>
    <col min="13086" max="13326" width="9.140625" style="1"/>
    <col min="13327" max="13327" width="10.7109375" style="1" customWidth="1"/>
    <col min="13328" max="13341" width="8.7109375" style="1" customWidth="1"/>
    <col min="13342" max="13582" width="9.140625" style="1"/>
    <col min="13583" max="13583" width="10.7109375" style="1" customWidth="1"/>
    <col min="13584" max="13597" width="8.7109375" style="1" customWidth="1"/>
    <col min="13598" max="13838" width="9.140625" style="1"/>
    <col min="13839" max="13839" width="10.7109375" style="1" customWidth="1"/>
    <col min="13840" max="13853" width="8.7109375" style="1" customWidth="1"/>
    <col min="13854" max="14094" width="9.140625" style="1"/>
    <col min="14095" max="14095" width="10.7109375" style="1" customWidth="1"/>
    <col min="14096" max="14109" width="8.7109375" style="1" customWidth="1"/>
    <col min="14110" max="14350" width="9.140625" style="1"/>
    <col min="14351" max="14351" width="10.7109375" style="1" customWidth="1"/>
    <col min="14352" max="14365" width="8.7109375" style="1" customWidth="1"/>
    <col min="14366" max="14606" width="9.140625" style="1"/>
    <col min="14607" max="14607" width="10.7109375" style="1" customWidth="1"/>
    <col min="14608" max="14621" width="8.7109375" style="1" customWidth="1"/>
    <col min="14622" max="14862" width="9.140625" style="1"/>
    <col min="14863" max="14863" width="10.7109375" style="1" customWidth="1"/>
    <col min="14864" max="14877" width="8.7109375" style="1" customWidth="1"/>
    <col min="14878" max="15118" width="9.140625" style="1"/>
    <col min="15119" max="15119" width="10.7109375" style="1" customWidth="1"/>
    <col min="15120" max="15133" width="8.7109375" style="1" customWidth="1"/>
    <col min="15134" max="15374" width="9.140625" style="1"/>
    <col min="15375" max="15375" width="10.7109375" style="1" customWidth="1"/>
    <col min="15376" max="15389" width="8.7109375" style="1" customWidth="1"/>
    <col min="15390" max="15630" width="9.140625" style="1"/>
    <col min="15631" max="15631" width="10.7109375" style="1" customWidth="1"/>
    <col min="15632" max="15645" width="8.7109375" style="1" customWidth="1"/>
    <col min="15646" max="15886" width="9.140625" style="1"/>
    <col min="15887" max="15887" width="10.7109375" style="1" customWidth="1"/>
    <col min="15888" max="15901" width="8.7109375" style="1" customWidth="1"/>
    <col min="15902" max="16142" width="9.140625" style="1"/>
    <col min="16143" max="16143" width="10.7109375" style="1" customWidth="1"/>
    <col min="16144" max="16157" width="8.7109375" style="1" customWidth="1"/>
    <col min="16158" max="16384" width="9.140625" style="1"/>
  </cols>
  <sheetData>
    <row r="1" spans="1:44" ht="23.25" customHeight="1" x14ac:dyDescent="0.2">
      <c r="A1" s="1" t="s">
        <v>0</v>
      </c>
      <c r="C1" s="2" t="s">
        <v>37</v>
      </c>
      <c r="D1" s="2"/>
      <c r="E1" s="3"/>
      <c r="F1" s="3"/>
      <c r="G1" s="13"/>
      <c r="H1" s="13"/>
      <c r="M1" s="13"/>
      <c r="N1" s="13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 t="s">
        <v>38</v>
      </c>
      <c r="G2" s="13" t="s">
        <v>39</v>
      </c>
      <c r="H2" s="13"/>
      <c r="M2" s="13"/>
      <c r="N2" s="13"/>
      <c r="P2" s="6" t="s">
        <v>6</v>
      </c>
      <c r="Q2" s="7">
        <f>IF(N9="","",(ABS(N9-AVERAGE(B9:M9))/STDEV(B9:M9)))</f>
        <v>2.3033769082665811</v>
      </c>
      <c r="R2" s="7">
        <f>IF(N19="","",(ABS(N19-AVERAGE(B19:M19))/STDEV(B19:M19)))</f>
        <v>6.1343700148952615E-2</v>
      </c>
      <c r="S2" s="7">
        <f>IF(AC9="","",(ABS(AC9-AVERAGE(Q9:AB9))/STDEV(Q9:AB9)))</f>
        <v>0.62681710359966591</v>
      </c>
      <c r="T2" s="7">
        <f>IF(AC19="","",(ABS(AC19-AVERAGE(Q19:AB19))/STDEV(Q19:AB19)))</f>
        <v>0.18949302669906115</v>
      </c>
      <c r="U2" s="7">
        <f>IF(AR9="","",(ABS(AR9-AVERAGE(AF9:AQ9))/STDEV(AF9:AQ9)))</f>
        <v>3.4786868458612266</v>
      </c>
      <c r="V2" s="7">
        <f>IF(AR19="","",(ABS(AR19-AVERAGE(AF19:AQ19))/STDEV(AF19:AQ19)))</f>
        <v>2.7540632705870274E-2</v>
      </c>
    </row>
    <row r="3" spans="1:44" x14ac:dyDescent="0.2">
      <c r="C3" s="13" t="s">
        <v>40</v>
      </c>
      <c r="D3" s="8"/>
      <c r="E3" s="9"/>
      <c r="F3" s="9"/>
      <c r="G3" s="13"/>
      <c r="H3" s="13"/>
      <c r="I3" s="8" t="s">
        <v>26</v>
      </c>
      <c r="J3" s="8"/>
      <c r="K3" s="9"/>
      <c r="L3" s="9"/>
      <c r="M3" s="13"/>
      <c r="N3" s="13"/>
      <c r="P3" s="6" t="s">
        <v>8</v>
      </c>
      <c r="Q3" s="7">
        <f>IF(N10="","",(ABS(N10-AVERAGE(B10:M10))/STDEV(B10:M10)))</f>
        <v>1.2676900549462131</v>
      </c>
      <c r="R3" s="7">
        <f>IF(N20="","",(ABS(N20-AVERAGE(B20:M20))/STDEV(B20:M20)))</f>
        <v>0.89575950663818493</v>
      </c>
      <c r="S3" s="7">
        <f>IF(AC10="","",(ABS(AC10-AVERAGE(Q10:AB10))/STDEV(Q10:AB10)))</f>
        <v>2.6707685344639969</v>
      </c>
      <c r="T3" s="7">
        <f>IF(AC20="","",(ABS(AC20-AVERAGE(Q20:AB20))/STDEV(Q20:AB20)))</f>
        <v>3.3211334506827317</v>
      </c>
      <c r="U3" s="7">
        <f t="shared" ref="U3" si="0">IF(AR10="","",(ABS(AR10-AVERAGE(AF10:AQ10))/STDEV(AF10:AQ10)))</f>
        <v>0.16692655432693845</v>
      </c>
      <c r="V3" s="7">
        <f>IF(AR20="","",(ABS(AR20-AVERAGE(AF20:AQ20))/STDEV(AF20:AQ20)))</f>
        <v>1.6833732417995466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G4" s="13"/>
      <c r="H4" s="13"/>
      <c r="I4" s="43" t="s">
        <v>9</v>
      </c>
      <c r="J4" s="43" t="s">
        <v>10</v>
      </c>
      <c r="K4" s="43" t="s">
        <v>11</v>
      </c>
      <c r="L4" s="43" t="s">
        <v>12</v>
      </c>
      <c r="M4" s="13"/>
      <c r="N4" s="13"/>
      <c r="P4" s="6" t="s">
        <v>15</v>
      </c>
      <c r="Q4" s="7">
        <f>IF(N13="","",(ABS(N13-AVERAGE(B13:M13))/STDEV(B13:M13)))</f>
        <v>0.71753562599320153</v>
      </c>
      <c r="R4" s="7">
        <f>IF(N23="","",(ABS(N23-AVERAGE(B23:M23))/STDEV(B23:M23)))</f>
        <v>1.0558442574080826</v>
      </c>
      <c r="S4" s="7">
        <f>IF(AC13="","",(ABS(AC13-AVERAGE(Q13:AB13))/STDEV(Q13:AB13)))</f>
        <v>1.5120551556914066</v>
      </c>
      <c r="T4" s="7">
        <f>IF(AC23="","",(ABS(AC23-AVERAGE(Q23:AB23))/STDEV(Q23:AB23)))</f>
        <v>3.2438853512619077</v>
      </c>
      <c r="U4" s="7">
        <f>IF(AR13="","",(ABS(AR13-AVERAGE(AF13:AQ13))/STDEV(AF13:AQ13)))</f>
        <v>1.7250067063236174E-2</v>
      </c>
      <c r="V4" s="7">
        <f>IF(AR23="","",(ABS(AR23-AVERAGE(AF23:AQ23))/STDEV(AF23:AQ23)))</f>
        <v>1.4394024498076192</v>
      </c>
    </row>
    <row r="5" spans="1:44" ht="25.5" customHeight="1" x14ac:dyDescent="0.2">
      <c r="C5" s="11" t="s">
        <v>41</v>
      </c>
      <c r="D5" s="12">
        <v>28.408999999999999</v>
      </c>
      <c r="E5" s="12">
        <f>D5+0.075</f>
        <v>28.483999999999998</v>
      </c>
      <c r="F5" s="12">
        <f>D5-0.075</f>
        <v>28.334</v>
      </c>
      <c r="G5" s="13"/>
      <c r="H5" s="13"/>
      <c r="I5" s="11" t="s">
        <v>39</v>
      </c>
      <c r="J5" s="12">
        <v>28.408000000000001</v>
      </c>
      <c r="K5" s="12">
        <f>J5+0.075</f>
        <v>28.483000000000001</v>
      </c>
      <c r="L5" s="12">
        <f>J5-0.075</f>
        <v>28.333000000000002</v>
      </c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</row>
    <row r="6" spans="1:44" x14ac:dyDescent="0.2">
      <c r="AC6" s="16">
        <f>AC10-AB10</f>
        <v>7.3408266606085626E-4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-2.5420634921147212E-4</v>
      </c>
      <c r="AE7" s="14" t="s">
        <v>29</v>
      </c>
      <c r="AR7" s="16">
        <f>AR9-AQ9</f>
        <v>-2.8063392856481073E-3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28.418148917748919</v>
      </c>
      <c r="C9" s="20">
        <v>28.418457321428587</v>
      </c>
      <c r="D9" s="20">
        <v>28.419423979591826</v>
      </c>
      <c r="E9" s="20">
        <v>28.417453448275886</v>
      </c>
      <c r="F9" s="20">
        <v>28.419271674876882</v>
      </c>
      <c r="G9" s="20">
        <v>28.418716176470564</v>
      </c>
      <c r="H9" s="20">
        <v>28.41856479591836</v>
      </c>
      <c r="I9" s="20">
        <v>28.421628225806433</v>
      </c>
      <c r="J9" s="20">
        <v>28.421495259740258</v>
      </c>
      <c r="K9" s="20">
        <v>28.418581020408148</v>
      </c>
      <c r="L9" s="20">
        <v>28.418313311688326</v>
      </c>
      <c r="M9" s="20">
        <v>28.418063945578211</v>
      </c>
      <c r="N9" s="20">
        <v>28.416015433673476</v>
      </c>
      <c r="P9" s="19" t="s">
        <v>18</v>
      </c>
      <c r="Q9" s="20"/>
      <c r="R9" s="20"/>
      <c r="S9" s="20"/>
      <c r="T9" s="20"/>
      <c r="U9" s="20">
        <v>28.417152678571433</v>
      </c>
      <c r="V9" s="20">
        <v>28.41708214285714</v>
      </c>
      <c r="W9" s="20">
        <v>28.416893681318665</v>
      </c>
      <c r="X9" s="20"/>
      <c r="Y9" s="20"/>
      <c r="Z9" s="20">
        <v>28.426331904761923</v>
      </c>
      <c r="AA9" s="20">
        <v>28.426432397959172</v>
      </c>
      <c r="AB9" s="20">
        <v>28.424733730158728</v>
      </c>
      <c r="AC9" s="20">
        <v>28.424479523809516</v>
      </c>
      <c r="AE9" s="19" t="s">
        <v>18</v>
      </c>
      <c r="AF9" s="20">
        <v>28.42101642857142</v>
      </c>
      <c r="AG9" s="20">
        <v>28.41972402597402</v>
      </c>
      <c r="AH9" s="20">
        <v>28.41985178571429</v>
      </c>
      <c r="AI9" s="20">
        <v>28.421235253456231</v>
      </c>
      <c r="AJ9" s="20">
        <v>28.419549404761899</v>
      </c>
      <c r="AK9" s="20">
        <v>28.421632142857138</v>
      </c>
      <c r="AL9" s="20">
        <v>28.422269940476173</v>
      </c>
      <c r="AM9" s="20">
        <v>28.421841428571412</v>
      </c>
      <c r="AN9" s="20">
        <v>28.422548469387763</v>
      </c>
      <c r="AO9" s="20">
        <v>28.422387244897987</v>
      </c>
      <c r="AP9" s="20">
        <v>28.421690714285724</v>
      </c>
      <c r="AQ9" s="20">
        <v>28.420190714285688</v>
      </c>
      <c r="AR9" s="20">
        <v>28.41738437500004</v>
      </c>
    </row>
    <row r="10" spans="1:44" x14ac:dyDescent="0.2">
      <c r="A10" s="21" t="s">
        <v>8</v>
      </c>
      <c r="B10" s="22">
        <v>5.6243038734051041E-3</v>
      </c>
      <c r="C10" s="22">
        <v>4.6428720797298366E-3</v>
      </c>
      <c r="D10" s="22">
        <v>5.2810413682422485E-3</v>
      </c>
      <c r="E10" s="22">
        <v>5.6916037349974014E-3</v>
      </c>
      <c r="F10" s="22">
        <v>6.5034988707035959E-3</v>
      </c>
      <c r="G10" s="22">
        <v>6.6041686103592429E-3</v>
      </c>
      <c r="H10" s="22">
        <v>6.1438105133848758E-3</v>
      </c>
      <c r="I10" s="22">
        <v>6.0810460980625005E-3</v>
      </c>
      <c r="J10" s="22">
        <v>6.8211199461969138E-3</v>
      </c>
      <c r="K10" s="22">
        <v>6.2165819132345441E-3</v>
      </c>
      <c r="L10" s="22">
        <v>5.9113701581372489E-3</v>
      </c>
      <c r="M10" s="22">
        <v>6.7320049362518397E-3</v>
      </c>
      <c r="N10" s="22">
        <v>6.8319551224435499E-3</v>
      </c>
      <c r="P10" s="21" t="s">
        <v>8</v>
      </c>
      <c r="Q10" s="22"/>
      <c r="R10" s="22"/>
      <c r="S10" s="22"/>
      <c r="T10" s="22"/>
      <c r="U10" s="22">
        <v>4.9575745120616892E-3</v>
      </c>
      <c r="V10" s="22">
        <v>4.8574943004470426E-3</v>
      </c>
      <c r="W10" s="22">
        <v>4.585711269047066E-3</v>
      </c>
      <c r="X10" s="22"/>
      <c r="Y10" s="22"/>
      <c r="Z10" s="22">
        <v>5.7281394089843899E-3</v>
      </c>
      <c r="AA10" s="22">
        <v>5.4446901668118814E-3</v>
      </c>
      <c r="AB10" s="22">
        <v>5.9630516736838965E-3</v>
      </c>
      <c r="AC10" s="22">
        <v>6.6971343397447527E-3</v>
      </c>
      <c r="AE10" s="21" t="s">
        <v>8</v>
      </c>
      <c r="AF10" s="22">
        <v>5.1491076324116022E-3</v>
      </c>
      <c r="AG10" s="22">
        <v>5.8280189805035116E-3</v>
      </c>
      <c r="AH10" s="22">
        <v>8.1241132093164102E-3</v>
      </c>
      <c r="AI10" s="22">
        <v>7.0295866123336152E-3</v>
      </c>
      <c r="AJ10" s="22">
        <v>9.1470539880094178E-3</v>
      </c>
      <c r="AK10" s="22">
        <v>5.7628675481705425E-3</v>
      </c>
      <c r="AL10" s="22">
        <v>5.7462736966964485E-3</v>
      </c>
      <c r="AM10" s="22">
        <v>5.7470451901666577E-3</v>
      </c>
      <c r="AN10" s="22">
        <v>5.595408896557531E-3</v>
      </c>
      <c r="AO10" s="22">
        <v>5.7010077618259722E-3</v>
      </c>
      <c r="AP10" s="22">
        <v>5.8694995167877049E-3</v>
      </c>
      <c r="AQ10" s="22">
        <v>6.0147119086950383E-3</v>
      </c>
      <c r="AR10" s="22">
        <v>6.5079285021626887E-3</v>
      </c>
    </row>
    <row r="11" spans="1:44" x14ac:dyDescent="0.2">
      <c r="A11" s="21" t="s">
        <v>19</v>
      </c>
      <c r="B11" s="22">
        <v>28.432600000000001</v>
      </c>
      <c r="C11" s="22">
        <v>28.4285</v>
      </c>
      <c r="D11" s="22">
        <v>28.4343</v>
      </c>
      <c r="E11" s="22">
        <v>28.433800000000002</v>
      </c>
      <c r="F11" s="23">
        <v>28.436299999999999</v>
      </c>
      <c r="G11" s="23">
        <v>28.4361</v>
      </c>
      <c r="H11" s="23">
        <v>28.433900000000001</v>
      </c>
      <c r="I11" s="23">
        <v>28.437799999999999</v>
      </c>
      <c r="J11" s="23">
        <v>28.44</v>
      </c>
      <c r="K11" s="23">
        <v>28.438700000000001</v>
      </c>
      <c r="L11" s="23">
        <v>28.437000000000001</v>
      </c>
      <c r="M11" s="23">
        <v>28.440999999999999</v>
      </c>
      <c r="N11" s="23">
        <v>28.4316</v>
      </c>
      <c r="P11" s="21" t="s">
        <v>19</v>
      </c>
      <c r="Q11" s="22"/>
      <c r="R11" s="22"/>
      <c r="S11" s="22"/>
      <c r="T11" s="22"/>
      <c r="U11" s="23">
        <v>28.430099999999999</v>
      </c>
      <c r="V11" s="23">
        <v>28.4313</v>
      </c>
      <c r="W11" s="23">
        <v>28.433199999999999</v>
      </c>
      <c r="X11" s="23"/>
      <c r="Y11" s="23"/>
      <c r="Z11" s="23">
        <v>28.443300000000001</v>
      </c>
      <c r="AA11" s="23">
        <v>28.4391</v>
      </c>
      <c r="AB11" s="23">
        <v>28.446200000000001</v>
      </c>
      <c r="AC11" s="23">
        <v>28.4452</v>
      </c>
      <c r="AE11" s="21" t="s">
        <v>19</v>
      </c>
      <c r="AF11" s="22">
        <v>28.4331</v>
      </c>
      <c r="AG11" s="22">
        <v>28.434799999999999</v>
      </c>
      <c r="AH11" s="22">
        <v>28.436499999999999</v>
      </c>
      <c r="AI11" s="22">
        <v>28.435500000000001</v>
      </c>
      <c r="AJ11" s="23">
        <v>28.438300000000002</v>
      </c>
      <c r="AK11" s="23">
        <v>28.435400000000001</v>
      </c>
      <c r="AL11" s="23">
        <v>28.437100000000001</v>
      </c>
      <c r="AM11" s="23">
        <v>28.435600000000001</v>
      </c>
      <c r="AN11" s="23">
        <v>28.437799999999999</v>
      </c>
      <c r="AO11" s="23">
        <v>28.4392</v>
      </c>
      <c r="AP11" s="23">
        <v>28.437799999999999</v>
      </c>
      <c r="AQ11" s="23">
        <v>28.435199999999998</v>
      </c>
      <c r="AR11" s="23">
        <v>28.436800000000002</v>
      </c>
    </row>
    <row r="12" spans="1:44" x14ac:dyDescent="0.2">
      <c r="A12" s="21" t="s">
        <v>20</v>
      </c>
      <c r="B12" s="22">
        <v>28.4</v>
      </c>
      <c r="C12" s="22">
        <v>28.401599999999998</v>
      </c>
      <c r="D12" s="22">
        <v>28.4023</v>
      </c>
      <c r="E12" s="22">
        <v>28.397400000000001</v>
      </c>
      <c r="F12" s="23">
        <v>28.391999999999999</v>
      </c>
      <c r="G12" s="23">
        <v>28.398</v>
      </c>
      <c r="H12" s="23">
        <v>28.402000000000001</v>
      </c>
      <c r="I12" s="23">
        <v>28.3874</v>
      </c>
      <c r="J12" s="23">
        <v>28.396699999999999</v>
      </c>
      <c r="K12" s="23">
        <v>28.396899999999999</v>
      </c>
      <c r="L12" s="23">
        <v>28.395399999999999</v>
      </c>
      <c r="M12" s="23">
        <v>28.396899999999999</v>
      </c>
      <c r="N12" s="23">
        <v>28.393000000000001</v>
      </c>
      <c r="P12" s="21" t="s">
        <v>20</v>
      </c>
      <c r="Q12" s="22"/>
      <c r="R12" s="22"/>
      <c r="S12" s="22"/>
      <c r="T12" s="22"/>
      <c r="U12" s="23">
        <v>28.400600000000001</v>
      </c>
      <c r="V12" s="23">
        <v>28.4054</v>
      </c>
      <c r="W12" s="23">
        <v>28.406700000000001</v>
      </c>
      <c r="X12" s="23"/>
      <c r="Y12" s="23"/>
      <c r="Z12" s="23">
        <v>28.4071</v>
      </c>
      <c r="AA12" s="23">
        <v>28.408000000000001</v>
      </c>
      <c r="AB12" s="23">
        <v>28.409099999999999</v>
      </c>
      <c r="AC12" s="23">
        <v>28.398</v>
      </c>
      <c r="AE12" s="21" t="s">
        <v>20</v>
      </c>
      <c r="AF12" s="22">
        <v>28.4024</v>
      </c>
      <c r="AG12" s="22">
        <v>28.4039</v>
      </c>
      <c r="AH12" s="22">
        <v>28.390899999999998</v>
      </c>
      <c r="AI12" s="22">
        <v>28.3917</v>
      </c>
      <c r="AJ12" s="23">
        <v>28.380700000000001</v>
      </c>
      <c r="AK12" s="23">
        <v>28.403500000000001</v>
      </c>
      <c r="AL12" s="23">
        <v>28.404399999999999</v>
      </c>
      <c r="AM12" s="23">
        <v>28.402999999999999</v>
      </c>
      <c r="AN12" s="23">
        <v>28.4008</v>
      </c>
      <c r="AO12" s="23">
        <v>28.4069</v>
      </c>
      <c r="AP12" s="23">
        <v>28.408200000000001</v>
      </c>
      <c r="AQ12" s="23">
        <v>28.398800000000001</v>
      </c>
      <c r="AR12" s="23">
        <v>28.398399999999999</v>
      </c>
    </row>
    <row r="13" spans="1:44" x14ac:dyDescent="0.2">
      <c r="A13" s="24" t="s">
        <v>21</v>
      </c>
      <c r="B13" s="25">
        <f t="shared" ref="B13:N13" si="1">IFERROR(IF(B8="","",IF(B$25=0,((B9-B$26)/3/B10),IF(B$26=0,((B$25-B9)/3/B10),MIN((((B$25)-B9)/(3*B10)),((B9-(B$26))/(3*B10)))))),"")</f>
        <v>3.9027693461147188</v>
      </c>
      <c r="C13" s="25">
        <f t="shared" si="1"/>
        <v>4.7056130663576328</v>
      </c>
      <c r="D13" s="25">
        <f t="shared" si="1"/>
        <v>4.0759650673256882</v>
      </c>
      <c r="E13" s="25">
        <f t="shared" si="1"/>
        <v>3.8973521244355549</v>
      </c>
      <c r="F13" s="25">
        <f t="shared" si="1"/>
        <v>3.317615456437824</v>
      </c>
      <c r="G13" s="25">
        <f t="shared" si="1"/>
        <v>3.2950816058325296</v>
      </c>
      <c r="H13" s="25">
        <f t="shared" si="1"/>
        <v>3.5501965183269082</v>
      </c>
      <c r="I13" s="25">
        <f t="shared" si="1"/>
        <v>3.4189169203106595</v>
      </c>
      <c r="J13" s="25">
        <f t="shared" si="1"/>
        <v>3.0544710522983611</v>
      </c>
      <c r="K13" s="25">
        <f t="shared" si="1"/>
        <v>3.5077679076653236</v>
      </c>
      <c r="L13" s="25">
        <f t="shared" si="1"/>
        <v>3.7039742369063418</v>
      </c>
      <c r="M13" s="25">
        <f t="shared" si="1"/>
        <v>3.2648052126205505</v>
      </c>
      <c r="N13" s="25">
        <f t="shared" si="1"/>
        <v>3.3169893101896784</v>
      </c>
      <c r="P13" s="24" t="s">
        <v>21</v>
      </c>
      <c r="Q13" s="25"/>
      <c r="R13" s="25"/>
      <c r="S13" s="25"/>
      <c r="T13" s="25"/>
      <c r="U13" s="25">
        <f t="shared" ref="U13:W13" si="2">IFERROR(IF(U8="","",IF(F$25=0,((U9-F$26)/3/U10),IF(F$26=0,((F$25-U9)/3/U10),MIN((((F$25)-U9)/(3*U10)),((U9-(F$26))/(3*U10)))))),"")</f>
        <v>4.4946254306365896</v>
      </c>
      <c r="V13" s="25">
        <f t="shared" si="2"/>
        <v>4.5920696971069761</v>
      </c>
      <c r="W13" s="25">
        <f t="shared" si="2"/>
        <v>4.8779287620578717</v>
      </c>
      <c r="X13" s="25"/>
      <c r="Y13" s="25"/>
      <c r="Z13" s="25">
        <f>IFERROR(IF(Z8="","",IF(K$25=0,((Z9-K$26)/3/Z10),IF(K$26=0,((K$25-Z9)/3/Z10),MIN((((K$25)-Z9)/(3*Z10)),((Z9-(K$26))/(3*Z10)))))),"")</f>
        <v>3.3558363440913221</v>
      </c>
      <c r="AA13" s="25">
        <f>IFERROR(IF(AA8="","",IF(L$25=0,((AA9-L$26)/3/AA10),IF(L$26=0,((L$25-AA9)/3/AA10),MIN((((L$25)-AA9)/(3*AA10)),((AA9-(L$26))/(3*AA10)))))),"")</f>
        <v>3.5243879986492832</v>
      </c>
      <c r="AB13" s="25">
        <f>IFERROR(IF(AB8="","",IF(M$25=0,((AB9-M$26)/3/AB10),IF(M$26=0,((M$25-AB9)/3/AB10),MIN((((M$25)-AB9)/(3*AB10)),((AB9-(M$26))/(3*AB10)))))),"")</f>
        <v>3.312972008545211</v>
      </c>
      <c r="AC13" s="25">
        <f>IFERROR(IF(AC8="","",IF($N$25=0,((AC9-$N$26)/3/AC10),IF($N$26=0,(($N$25-AC9)/3/AC10),MIN(((($N$25)-AC9)/(3*AC10)),((AC9-($N$26))/(3*AC10)))))),"")</f>
        <v>2.9624848067355245</v>
      </c>
      <c r="AE13" s="24" t="s">
        <v>21</v>
      </c>
      <c r="AF13" s="25">
        <f t="shared" ref="AF13:AP13" si="3">IFERROR(IF(AF8="","",IF($M$25=0,((AF9-$M$26)/3/AF10),IF($M$26=0,(($M$25-AF9)/3/AF10),MIN(((($M$25)-AF9)/(3*AF10)),((AF9-($M$26))/(3*AF10)))))),"")</f>
        <v>4.0773130624370388</v>
      </c>
      <c r="AG13" s="25">
        <f t="shared" si="3"/>
        <v>3.6762619934836063</v>
      </c>
      <c r="AH13" s="25">
        <f t="shared" si="3"/>
        <v>2.6320088783001356</v>
      </c>
      <c r="AI13" s="25">
        <f t="shared" si="3"/>
        <v>2.9762179961689479</v>
      </c>
      <c r="AJ13" s="25">
        <f t="shared" si="3"/>
        <v>2.3486831688317658</v>
      </c>
      <c r="AK13" s="25">
        <f t="shared" si="3"/>
        <v>3.6074550630417153</v>
      </c>
      <c r="AL13" s="25">
        <f t="shared" si="3"/>
        <v>3.5808747710313917</v>
      </c>
      <c r="AM13" s="25">
        <f t="shared" si="3"/>
        <v>3.6052481099296791</v>
      </c>
      <c r="AN13" s="25">
        <f t="shared" si="3"/>
        <v>3.6608304980202524</v>
      </c>
      <c r="AO13" s="25">
        <f t="shared" si="3"/>
        <v>3.6024481796926753</v>
      </c>
      <c r="AP13" s="25">
        <f t="shared" si="3"/>
        <v>3.5385916372176713</v>
      </c>
      <c r="AQ13" s="25">
        <f>IFERROR(IF(AQ8="","",IF($M$25=0,((AQ9-$M$26)/3/AQ10),IF($M$26=0,(($M$25-AQ9)/3/AQ10),MIN(((($M$25)-AQ9)/(3*AQ10)),((AQ9-($M$26))/(3*AQ10)))))),"")</f>
        <v>3.5362893896916039</v>
      </c>
      <c r="AR13" s="25">
        <f>IFERROR(IF(AR8="","",IF($M$25=0,((AR9-$M$26)/3/AR10),IF($M$26=0,(($M$25-AR9)/3/AR10),MIN(((($M$25)-AR9)/(3*AR10)),((AR9-($M$26))/(3*AR10)))))),"")</f>
        <v>3.4120240143910956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-6.8335839597821746E-4</v>
      </c>
      <c r="AE17" s="27" t="s">
        <v>30</v>
      </c>
      <c r="AR17" s="16">
        <f>AR19-AQ19</f>
        <v>-2.6261904762847621E-4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</row>
    <row r="19" spans="1:62" x14ac:dyDescent="0.2">
      <c r="A19" s="30" t="s">
        <v>18</v>
      </c>
      <c r="B19" s="30">
        <v>28.405958874458882</v>
      </c>
      <c r="C19" s="30">
        <v>28.405000510204115</v>
      </c>
      <c r="D19" s="30">
        <v>28.405944387755095</v>
      </c>
      <c r="E19" s="30">
        <v>28.406282812500002</v>
      </c>
      <c r="F19" s="30">
        <v>28.40479056122448</v>
      </c>
      <c r="G19" s="30">
        <v>28.4059049689441</v>
      </c>
      <c r="H19" s="30">
        <v>28.406324624060161</v>
      </c>
      <c r="I19" s="30">
        <v>28.408002619047561</v>
      </c>
      <c r="J19" s="30">
        <v>28.407761813186827</v>
      </c>
      <c r="K19" s="30">
        <v>28.407990575396834</v>
      </c>
      <c r="L19" s="30">
        <v>28.408030184331835</v>
      </c>
      <c r="M19" s="30">
        <v>28.407494472789121</v>
      </c>
      <c r="N19" s="30">
        <v>28.406551231527086</v>
      </c>
      <c r="P19" s="30" t="s">
        <v>18</v>
      </c>
      <c r="Q19" s="30"/>
      <c r="R19" s="30"/>
      <c r="S19" s="30"/>
      <c r="T19" s="30"/>
      <c r="U19" s="30">
        <v>28.406442380952363</v>
      </c>
      <c r="V19" s="30">
        <v>28.406033646616546</v>
      </c>
      <c r="W19" s="30">
        <v>28.404394047619046</v>
      </c>
      <c r="X19" s="30"/>
      <c r="Y19" s="30">
        <v>28.408640848214311</v>
      </c>
      <c r="Z19" s="30">
        <v>28.408313293650771</v>
      </c>
      <c r="AA19" s="30">
        <v>28.407811904761907</v>
      </c>
      <c r="AB19" s="30">
        <v>28.40807669172932</v>
      </c>
      <c r="AC19" s="30">
        <v>28.407393333333342</v>
      </c>
      <c r="AE19" s="30" t="s">
        <v>18</v>
      </c>
      <c r="AF19" s="30">
        <v>28.405315178571438</v>
      </c>
      <c r="AG19" s="30">
        <v>28.406271753246763</v>
      </c>
      <c r="AH19" s="30">
        <v>28.403184375000013</v>
      </c>
      <c r="AI19" s="30">
        <v>28.403930462184888</v>
      </c>
      <c r="AJ19" s="30">
        <v>28.403687244897945</v>
      </c>
      <c r="AK19" s="30">
        <v>28.404050000000009</v>
      </c>
      <c r="AL19" s="30">
        <v>28.405148291925475</v>
      </c>
      <c r="AM19" s="30">
        <v>28.407714795918359</v>
      </c>
      <c r="AN19" s="30">
        <v>28.407935374149631</v>
      </c>
      <c r="AO19" s="30">
        <v>28.406506390977444</v>
      </c>
      <c r="AP19" s="30">
        <v>28.40667047619046</v>
      </c>
      <c r="AQ19" s="30">
        <v>28.405731428571432</v>
      </c>
      <c r="AR19" s="30">
        <v>28.405468809523803</v>
      </c>
      <c r="BD19" s="32"/>
      <c r="BE19" s="32"/>
      <c r="BF19" s="32"/>
      <c r="BG19" s="32" t="e">
        <f>I5/3</f>
        <v>#VALUE!</v>
      </c>
      <c r="BH19" s="32"/>
      <c r="BI19" s="32"/>
      <c r="BJ19" s="32"/>
    </row>
    <row r="20" spans="1:62" x14ac:dyDescent="0.2">
      <c r="A20" s="21" t="s">
        <v>8</v>
      </c>
      <c r="B20" s="22">
        <v>5.6547276675339231E-3</v>
      </c>
      <c r="C20" s="22">
        <v>5.4840020200312622E-3</v>
      </c>
      <c r="D20" s="22">
        <v>7.0510751413436811E-3</v>
      </c>
      <c r="E20" s="22">
        <v>5.4551575014770799E-3</v>
      </c>
      <c r="F20" s="22">
        <v>6.5063747258265513E-3</v>
      </c>
      <c r="G20" s="22">
        <v>6.571329416071337E-3</v>
      </c>
      <c r="H20" s="22">
        <v>5.9335846628887972E-3</v>
      </c>
      <c r="I20" s="22">
        <v>5.851556055399461E-3</v>
      </c>
      <c r="J20" s="22">
        <v>5.8412859107085597E-3</v>
      </c>
      <c r="K20" s="22">
        <v>6.1190798733790222E-3</v>
      </c>
      <c r="L20" s="22">
        <v>6.3121757783748183E-3</v>
      </c>
      <c r="M20" s="22">
        <v>6.4654692658921318E-3</v>
      </c>
      <c r="N20" s="22">
        <v>6.5410256823494892E-3</v>
      </c>
      <c r="P20" s="21" t="s">
        <v>8</v>
      </c>
      <c r="Q20" s="22"/>
      <c r="R20" s="22"/>
      <c r="S20" s="22"/>
      <c r="T20" s="22"/>
      <c r="U20" s="22">
        <v>5.846853307681513E-3</v>
      </c>
      <c r="V20" s="22">
        <v>5.8295318889578333E-3</v>
      </c>
      <c r="W20" s="22">
        <v>5.6150690366956304E-3</v>
      </c>
      <c r="X20" s="22"/>
      <c r="Y20" s="22">
        <v>5.6420327460154664E-3</v>
      </c>
      <c r="Z20" s="22">
        <v>6.1898077149288412E-3</v>
      </c>
      <c r="AA20" s="22">
        <v>5.5199962981618E-3</v>
      </c>
      <c r="AB20" s="22">
        <v>6.0521666565060365E-3</v>
      </c>
      <c r="AC20" s="22">
        <v>6.621315354569811E-3</v>
      </c>
      <c r="AE20" s="21" t="s">
        <v>8</v>
      </c>
      <c r="AF20" s="22">
        <v>4.5720522430312896E-3</v>
      </c>
      <c r="AG20" s="22">
        <v>5.0271070592507374E-3</v>
      </c>
      <c r="AH20" s="22">
        <v>5.226440827640939E-3</v>
      </c>
      <c r="AI20" s="22">
        <v>5.4579210035206752E-3</v>
      </c>
      <c r="AJ20" s="22">
        <v>6.3108472817062066E-3</v>
      </c>
      <c r="AK20" s="22">
        <v>5.6481865248311147E-3</v>
      </c>
      <c r="AL20" s="22">
        <v>5.9131569200116018E-3</v>
      </c>
      <c r="AM20" s="22">
        <v>4.9710914123929518E-3</v>
      </c>
      <c r="AN20" s="22">
        <v>5.3928187813357051E-3</v>
      </c>
      <c r="AO20" s="22">
        <v>6.4262611915060636E-3</v>
      </c>
      <c r="AP20" s="22">
        <v>5.0325607825895229E-3</v>
      </c>
      <c r="AQ20" s="22">
        <v>5.587303443357566E-3</v>
      </c>
      <c r="AR20" s="22">
        <v>6.395706608227943E-3</v>
      </c>
      <c r="BD20" s="32">
        <f>F5</f>
        <v>28.334</v>
      </c>
      <c r="BE20" s="32"/>
      <c r="BF20" s="32"/>
      <c r="BG20" s="32" t="s">
        <v>7</v>
      </c>
      <c r="BH20" s="32"/>
      <c r="BI20" s="32"/>
      <c r="BJ20" s="32">
        <f>E5</f>
        <v>28.483999999999998</v>
      </c>
    </row>
    <row r="21" spans="1:62" x14ac:dyDescent="0.2">
      <c r="A21" s="21" t="s">
        <v>19</v>
      </c>
      <c r="B21" s="22">
        <v>28.424700000000001</v>
      </c>
      <c r="C21" s="22">
        <v>28.424600000000002</v>
      </c>
      <c r="D21" s="22">
        <v>28.4222</v>
      </c>
      <c r="E21" s="22">
        <v>28.426100000000002</v>
      </c>
      <c r="F21" s="22">
        <v>28.421399999999998</v>
      </c>
      <c r="G21" s="22">
        <v>28.426100000000002</v>
      </c>
      <c r="H21" s="22">
        <v>28.430699999999998</v>
      </c>
      <c r="I21" s="22">
        <v>28.425699999999999</v>
      </c>
      <c r="J21" s="22">
        <v>28.424800000000001</v>
      </c>
      <c r="K21" s="22">
        <v>28.428699999999999</v>
      </c>
      <c r="L21" s="22">
        <v>28.4267</v>
      </c>
      <c r="M21" s="22">
        <v>28.427900000000001</v>
      </c>
      <c r="N21" s="22">
        <v>28.428599999999999</v>
      </c>
      <c r="P21" s="21" t="s">
        <v>19</v>
      </c>
      <c r="Q21" s="22"/>
      <c r="R21" s="22"/>
      <c r="S21" s="22"/>
      <c r="T21" s="22"/>
      <c r="U21" s="22">
        <v>28.4269</v>
      </c>
      <c r="V21" s="22">
        <v>28.426500000000001</v>
      </c>
      <c r="W21" s="22">
        <v>28.418099999999999</v>
      </c>
      <c r="X21" s="22"/>
      <c r="Y21" s="22">
        <v>28.423500000000001</v>
      </c>
      <c r="Z21" s="22">
        <v>28.423500000000001</v>
      </c>
      <c r="AA21" s="22">
        <v>28.424700000000001</v>
      </c>
      <c r="AB21" s="22">
        <v>28.4236</v>
      </c>
      <c r="AC21" s="22">
        <v>28.423200000000001</v>
      </c>
      <c r="AE21" s="21" t="s">
        <v>19</v>
      </c>
      <c r="AF21" s="22">
        <v>28.418800000000001</v>
      </c>
      <c r="AG21" s="22">
        <v>28.4191</v>
      </c>
      <c r="AH21" s="22">
        <v>28.418099999999999</v>
      </c>
      <c r="AI21" s="22">
        <v>28.425699999999999</v>
      </c>
      <c r="AJ21" s="22">
        <v>28.4192</v>
      </c>
      <c r="AK21" s="22">
        <v>28.418700000000001</v>
      </c>
      <c r="AL21" s="22">
        <v>28.4237</v>
      </c>
      <c r="AM21" s="22">
        <v>28.426600000000001</v>
      </c>
      <c r="AN21" s="22">
        <v>28.423300000000001</v>
      </c>
      <c r="AO21" s="22">
        <v>28.4268</v>
      </c>
      <c r="AP21" s="22">
        <v>28.419799999999999</v>
      </c>
      <c r="AQ21" s="22">
        <v>28.4221</v>
      </c>
      <c r="AR21" s="22">
        <v>28.4268</v>
      </c>
      <c r="BD21" s="33">
        <f>BE21-$BG$22</f>
        <v>28.363999999999997</v>
      </c>
      <c r="BE21" s="32">
        <f>BF21-$BG$22</f>
        <v>28.378999999999998</v>
      </c>
      <c r="BF21" s="32">
        <f>BG21-$BG$22</f>
        <v>28.393999999999998</v>
      </c>
      <c r="BG21" s="33">
        <f>D5</f>
        <v>28.408999999999999</v>
      </c>
      <c r="BH21" s="32">
        <f>BG21+$BG$22</f>
        <v>28.423999999999999</v>
      </c>
      <c r="BI21" s="32">
        <f>BH21+$BG$22</f>
        <v>28.439</v>
      </c>
      <c r="BJ21" s="33">
        <f>BI21+$BG$22</f>
        <v>28.454000000000001</v>
      </c>
    </row>
    <row r="22" spans="1:62" x14ac:dyDescent="0.2">
      <c r="A22" s="21" t="s">
        <v>20</v>
      </c>
      <c r="B22" s="22">
        <v>28.382100000000001</v>
      </c>
      <c r="C22" s="22">
        <v>28.3855</v>
      </c>
      <c r="D22" s="22">
        <v>28.380199999999999</v>
      </c>
      <c r="E22" s="22">
        <v>28.389299999999999</v>
      </c>
      <c r="F22" s="22">
        <v>28.378799999999998</v>
      </c>
      <c r="G22" s="22">
        <v>28.389399999999998</v>
      </c>
      <c r="H22" s="22">
        <v>28.387</v>
      </c>
      <c r="I22" s="22">
        <v>28.391500000000001</v>
      </c>
      <c r="J22" s="22">
        <v>28.3918</v>
      </c>
      <c r="K22" s="22">
        <v>28.385000000000002</v>
      </c>
      <c r="L22" s="22">
        <v>28.386700000000001</v>
      </c>
      <c r="M22" s="22">
        <v>28.383900000000001</v>
      </c>
      <c r="N22" s="22">
        <v>28.386500000000002</v>
      </c>
      <c r="P22" s="21" t="s">
        <v>20</v>
      </c>
      <c r="Q22" s="22"/>
      <c r="R22" s="22"/>
      <c r="S22" s="22"/>
      <c r="T22" s="22"/>
      <c r="U22" s="22">
        <v>28.387499999999999</v>
      </c>
      <c r="V22" s="22">
        <v>28.3872</v>
      </c>
      <c r="W22" s="22">
        <v>28.392700000000001</v>
      </c>
      <c r="X22" s="22"/>
      <c r="Y22" s="22">
        <v>28.394100000000002</v>
      </c>
      <c r="Z22" s="22">
        <v>28.3935</v>
      </c>
      <c r="AA22" s="22">
        <v>28.391400000000001</v>
      </c>
      <c r="AB22" s="22">
        <v>28.394500000000001</v>
      </c>
      <c r="AC22" s="22">
        <v>28.389800000000001</v>
      </c>
      <c r="AE22" s="21" t="s">
        <v>20</v>
      </c>
      <c r="AF22" s="22">
        <v>28.392700000000001</v>
      </c>
      <c r="AG22" s="22">
        <v>28.393599999999999</v>
      </c>
      <c r="AH22" s="22">
        <v>28.3812</v>
      </c>
      <c r="AI22" s="22">
        <v>28.383199999999999</v>
      </c>
      <c r="AJ22" s="22">
        <v>28.3811</v>
      </c>
      <c r="AK22" s="22">
        <v>28.388500000000001</v>
      </c>
      <c r="AL22" s="22">
        <v>28.3795</v>
      </c>
      <c r="AM22" s="22">
        <v>28.3933</v>
      </c>
      <c r="AN22" s="22">
        <v>28.386899999999994</v>
      </c>
      <c r="AO22" s="22">
        <v>28.387100000000007</v>
      </c>
      <c r="AP22" s="22">
        <v>28.392900000000001</v>
      </c>
      <c r="AQ22" s="22">
        <v>28.390899999999998</v>
      </c>
      <c r="AR22" s="22">
        <v>28.380500000000001</v>
      </c>
      <c r="BD22" s="32"/>
      <c r="BE22" s="32"/>
      <c r="BF22" s="32"/>
      <c r="BG22" s="34">
        <v>1.4999999999999999E-2</v>
      </c>
      <c r="BH22" s="32"/>
      <c r="BI22" s="32"/>
      <c r="BJ22" s="32"/>
    </row>
    <row r="23" spans="1:62" x14ac:dyDescent="0.2">
      <c r="A23" s="24" t="s">
        <v>21</v>
      </c>
      <c r="B23" s="25">
        <f t="shared" ref="B23:K23" si="4">IFERROR(IF(B18="","",IF(Q25=0,((B19-Q26)/3/B20),IF(Q26=0,((Q25-B19)/3/B20),MIN((((Q25)-B19)/(3*B20)),((B19-(Q26))/(3*B20)))))),"")</f>
        <v>4.3007596916214998</v>
      </c>
      <c r="C23" s="25">
        <f t="shared" si="4"/>
        <v>4.37639701451109</v>
      </c>
      <c r="D23" s="25">
        <f t="shared" si="4"/>
        <v>3.4483813363150415</v>
      </c>
      <c r="E23" s="25">
        <f t="shared" si="4"/>
        <v>4.4778916392519585</v>
      </c>
      <c r="F23" s="25">
        <f t="shared" si="4"/>
        <v>3.6779601672552191</v>
      </c>
      <c r="G23" s="25">
        <f>IFERROR(IF(G18="","",IF(V25=0,((G19-V26)/3/G20),IF(V26=0,((V25-G19)/3/G20),MIN((((V25)-G19)/(3*G20)),((G19-(V26))/(3*G20)))))),"")</f>
        <v>3.698133935465977</v>
      </c>
      <c r="H23" s="25">
        <f t="shared" si="4"/>
        <v>4.1191864179935713</v>
      </c>
      <c r="I23" s="25">
        <f t="shared" si="4"/>
        <v>4.2722186624323113</v>
      </c>
      <c r="J23" s="25">
        <f t="shared" si="4"/>
        <v>4.2662873854406884</v>
      </c>
      <c r="K23" s="25">
        <f t="shared" si="4"/>
        <v>4.0850681773838575</v>
      </c>
      <c r="L23" s="25">
        <f>IFERROR(IF(L18="","",IF(AA25=0,((L19-AA26)/3/L20),IF(AA26=0,((AA25-L19)/3/L20),MIN((((AA25)-L19)/(3*L20)),((L19-(AA26))/(3*L20)))))),"")</f>
        <v>3.9590054893067639</v>
      </c>
      <c r="M23" s="25">
        <f>IFERROR(IF(M18="","",IF($E$5=0,((M19-$F$5)/3/M20),IF($F$5=0,(($E$5-M19)/3/M20),MIN(((($E$5)-M19)/(3*M20)),((M19-($F$5))/(3*M20)))))),"")</f>
        <v>3.7890764906441139</v>
      </c>
      <c r="N23" s="25">
        <f>IFERROR(IF(N18="","",IF($E$5=0,((N19-$F$5)/3/N20),IF($F$5=0,(($E$5-N19)/3/N20),MIN(((($E$5)-N19)/(3*N20)),((N19-($F$5))/(3*N20)))))),"")</f>
        <v>3.6972403131851701</v>
      </c>
      <c r="P23" s="24" t="s">
        <v>21</v>
      </c>
      <c r="Q23" s="25"/>
      <c r="R23" s="25"/>
      <c r="S23" s="25"/>
      <c r="T23" s="25"/>
      <c r="U23" s="25">
        <f t="shared" ref="U23:AB23" si="5">IFERROR(IF(U18="","",IF(U25=0,((U19-U26)/3/U20),IF(U26=0,((U25-U19)/3/U20),MIN((((U25)-U19)/(3*U20)),((U19-(U26))/(3*U20)))))),"")</f>
        <v>4.1870032242171273</v>
      </c>
      <c r="V23" s="25">
        <f t="shared" si="5"/>
        <v>4.1760726823184928</v>
      </c>
      <c r="W23" s="25">
        <f t="shared" si="5"/>
        <v>4.2382410113731259</v>
      </c>
      <c r="X23" s="25"/>
      <c r="Y23" s="25">
        <f t="shared" si="5"/>
        <v>4.3931655565217662</v>
      </c>
      <c r="Z23" s="25">
        <f>IFERROR(IF(Z18="","",IF(Z25=0,((Z19-Z26)/3/Z20),IF(Z26=0,((Z25-Z19)/3/Z20),MIN((((Z25)-Z19)/(3*Z20)),((Z19-(Z26))/(3*Z20)))))),"")</f>
        <v>4.0220261968772206</v>
      </c>
      <c r="AA23" s="25">
        <f t="shared" si="5"/>
        <v>4.5176301287748952</v>
      </c>
      <c r="AB23" s="25">
        <f t="shared" si="5"/>
        <v>4.1265281522575687</v>
      </c>
      <c r="AC23" s="25">
        <f>IFERROR(IF(AC18="","",IF($N$25=0,((AC19-$N$26)/3/AC20),IF($N$26=0,(($N$25-AC19)/3/AC20),MIN(((($N$25)-AC19)/(3*AC20)),((AC19-($N$26))/(3*AC20)))))),"")</f>
        <v>3.6948012795619172</v>
      </c>
      <c r="AE23" s="24" t="s">
        <v>21</v>
      </c>
      <c r="AF23" s="25">
        <f t="shared" ref="AF23:AP23" si="6">IFERROR(IF(AF18="","",IF($Q$25=0,((AF19-$Q$26)/3/AF20),IF($Q$26=0,(($Q$25-AF19)/3/AF20),MIN(((($Q$25)-AF19)/(3*AF20)),((AF19-($Q$26))/(3*AF20)))))),"")</f>
        <v>5.2722624857476239</v>
      </c>
      <c r="AG23" s="25">
        <f t="shared" si="6"/>
        <v>4.858443924319487</v>
      </c>
      <c r="AH23" s="25">
        <f t="shared" si="6"/>
        <v>4.4762377377244702</v>
      </c>
      <c r="AI23" s="25">
        <f t="shared" si="6"/>
        <v>4.3319585204166113</v>
      </c>
      <c r="AJ23" s="25">
        <f t="shared" si="6"/>
        <v>3.7336373254164239</v>
      </c>
      <c r="AK23" s="25">
        <f t="shared" si="6"/>
        <v>4.1930862639214492</v>
      </c>
      <c r="AL23" s="25">
        <f t="shared" si="6"/>
        <v>4.0671050958304349</v>
      </c>
      <c r="AM23" s="25">
        <f t="shared" si="6"/>
        <v>5.0099525248515091</v>
      </c>
      <c r="AN23" s="25">
        <f t="shared" si="6"/>
        <v>4.6318000034277951</v>
      </c>
      <c r="AO23" s="25">
        <f t="shared" si="6"/>
        <v>3.8128127064302886</v>
      </c>
      <c r="AP23" s="25">
        <f t="shared" si="6"/>
        <v>4.8795884357274284</v>
      </c>
      <c r="AQ23" s="25">
        <f t="shared" ref="AQ23:AR23" si="7">IFERROR(IF(AQ18="","",IF($Q$25=0,((AQ19-$Q$26)/3/AQ20),IF($Q$26=0,(($Q$25-AQ19)/3/AQ20),MIN(((($Q$25)-AQ19)/(3*AQ20)),((AQ19-($Q$26))/(3*AQ20)))))),"")</f>
        <v>4.3390894676808935</v>
      </c>
      <c r="AR23" s="25">
        <f t="shared" si="7"/>
        <v>3.7769509017487821</v>
      </c>
    </row>
    <row r="24" spans="1:62" x14ac:dyDescent="0.2">
      <c r="A24" s="35" t="s">
        <v>10</v>
      </c>
      <c r="B24" s="44">
        <f>$D$5</f>
        <v>28.408999999999999</v>
      </c>
      <c r="C24" s="44">
        <f t="shared" ref="C24:N24" si="8">$D$5</f>
        <v>28.408999999999999</v>
      </c>
      <c r="D24" s="44">
        <f t="shared" si="8"/>
        <v>28.408999999999999</v>
      </c>
      <c r="E24" s="44">
        <f t="shared" si="8"/>
        <v>28.408999999999999</v>
      </c>
      <c r="F24" s="44">
        <f t="shared" si="8"/>
        <v>28.408999999999999</v>
      </c>
      <c r="G24" s="44">
        <f t="shared" si="8"/>
        <v>28.408999999999999</v>
      </c>
      <c r="H24" s="44">
        <f t="shared" si="8"/>
        <v>28.408999999999999</v>
      </c>
      <c r="I24" s="44">
        <f t="shared" si="8"/>
        <v>28.408999999999999</v>
      </c>
      <c r="J24" s="44">
        <f t="shared" si="8"/>
        <v>28.408999999999999</v>
      </c>
      <c r="K24" s="44">
        <f t="shared" si="8"/>
        <v>28.408999999999999</v>
      </c>
      <c r="L24" s="44">
        <f t="shared" si="8"/>
        <v>28.408999999999999</v>
      </c>
      <c r="M24" s="44">
        <f t="shared" si="8"/>
        <v>28.408999999999999</v>
      </c>
      <c r="N24" s="44">
        <f t="shared" si="8"/>
        <v>28.408999999999999</v>
      </c>
      <c r="O24" s="35"/>
      <c r="P24" s="35" t="s">
        <v>10</v>
      </c>
      <c r="Q24" s="16">
        <f t="shared" ref="Q24:AC24" si="9">$J$5</f>
        <v>28.408000000000001</v>
      </c>
      <c r="R24" s="16">
        <f t="shared" si="9"/>
        <v>28.408000000000001</v>
      </c>
      <c r="S24" s="16">
        <f t="shared" si="9"/>
        <v>28.408000000000001</v>
      </c>
      <c r="T24" s="16">
        <f t="shared" si="9"/>
        <v>28.408000000000001</v>
      </c>
      <c r="U24" s="16">
        <f t="shared" si="9"/>
        <v>28.408000000000001</v>
      </c>
      <c r="V24" s="16">
        <f t="shared" si="9"/>
        <v>28.408000000000001</v>
      </c>
      <c r="W24" s="16">
        <f t="shared" si="9"/>
        <v>28.408000000000001</v>
      </c>
      <c r="X24" s="16">
        <f t="shared" si="9"/>
        <v>28.408000000000001</v>
      </c>
      <c r="Y24" s="16">
        <f t="shared" si="9"/>
        <v>28.408000000000001</v>
      </c>
      <c r="Z24" s="16">
        <f t="shared" si="9"/>
        <v>28.408000000000001</v>
      </c>
      <c r="AA24" s="16">
        <f t="shared" si="9"/>
        <v>28.408000000000001</v>
      </c>
      <c r="AB24" s="16">
        <f t="shared" si="9"/>
        <v>28.408000000000001</v>
      </c>
      <c r="AC24" s="16">
        <f t="shared" si="9"/>
        <v>28.408000000000001</v>
      </c>
      <c r="AE24" s="29"/>
      <c r="AF24" s="29"/>
      <c r="AG24" s="29"/>
      <c r="AH24" s="29"/>
      <c r="AI24" s="29"/>
      <c r="AJ24" s="29"/>
      <c r="AK24" s="29"/>
      <c r="AL24" s="29"/>
      <c r="AM24" s="29"/>
    </row>
    <row r="25" spans="1:62" x14ac:dyDescent="0.2">
      <c r="A25" s="35" t="s">
        <v>11</v>
      </c>
      <c r="B25" s="44">
        <f>$E$5</f>
        <v>28.483999999999998</v>
      </c>
      <c r="C25" s="44">
        <f t="shared" ref="C25:N25" si="10">$E$5</f>
        <v>28.483999999999998</v>
      </c>
      <c r="D25" s="44">
        <f t="shared" si="10"/>
        <v>28.483999999999998</v>
      </c>
      <c r="E25" s="44">
        <f t="shared" si="10"/>
        <v>28.483999999999998</v>
      </c>
      <c r="F25" s="44">
        <f t="shared" si="10"/>
        <v>28.483999999999998</v>
      </c>
      <c r="G25" s="44">
        <f t="shared" si="10"/>
        <v>28.483999999999998</v>
      </c>
      <c r="H25" s="44">
        <f t="shared" si="10"/>
        <v>28.483999999999998</v>
      </c>
      <c r="I25" s="44">
        <f t="shared" si="10"/>
        <v>28.483999999999998</v>
      </c>
      <c r="J25" s="44">
        <f t="shared" si="10"/>
        <v>28.483999999999998</v>
      </c>
      <c r="K25" s="44">
        <f t="shared" si="10"/>
        <v>28.483999999999998</v>
      </c>
      <c r="L25" s="44">
        <f t="shared" si="10"/>
        <v>28.483999999999998</v>
      </c>
      <c r="M25" s="44">
        <f t="shared" si="10"/>
        <v>28.483999999999998</v>
      </c>
      <c r="N25" s="44">
        <f t="shared" si="10"/>
        <v>28.483999999999998</v>
      </c>
      <c r="O25" s="35"/>
      <c r="P25" s="35" t="s">
        <v>11</v>
      </c>
      <c r="Q25" s="16">
        <f t="shared" ref="Q25:AC25" si="11">$K$5</f>
        <v>28.483000000000001</v>
      </c>
      <c r="R25" s="16">
        <f t="shared" si="11"/>
        <v>28.483000000000001</v>
      </c>
      <c r="S25" s="16">
        <f t="shared" si="11"/>
        <v>28.483000000000001</v>
      </c>
      <c r="T25" s="16">
        <f t="shared" si="11"/>
        <v>28.483000000000001</v>
      </c>
      <c r="U25" s="16">
        <f t="shared" si="11"/>
        <v>28.483000000000001</v>
      </c>
      <c r="V25" s="16">
        <f t="shared" si="11"/>
        <v>28.483000000000001</v>
      </c>
      <c r="W25" s="16">
        <f t="shared" si="11"/>
        <v>28.483000000000001</v>
      </c>
      <c r="X25" s="16">
        <f t="shared" si="11"/>
        <v>28.483000000000001</v>
      </c>
      <c r="Y25" s="16">
        <f t="shared" si="11"/>
        <v>28.483000000000001</v>
      </c>
      <c r="Z25" s="16">
        <f t="shared" si="11"/>
        <v>28.483000000000001</v>
      </c>
      <c r="AA25" s="16">
        <f t="shared" si="11"/>
        <v>28.483000000000001</v>
      </c>
      <c r="AB25" s="16">
        <f t="shared" si="11"/>
        <v>28.483000000000001</v>
      </c>
      <c r="AC25" s="16">
        <f t="shared" si="11"/>
        <v>28.483000000000001</v>
      </c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44">
        <f>$F$5</f>
        <v>28.334</v>
      </c>
      <c r="C26" s="44">
        <f t="shared" ref="C26:N26" si="12">$F$5</f>
        <v>28.334</v>
      </c>
      <c r="D26" s="44">
        <f t="shared" si="12"/>
        <v>28.334</v>
      </c>
      <c r="E26" s="44">
        <f t="shared" si="12"/>
        <v>28.334</v>
      </c>
      <c r="F26" s="44">
        <f t="shared" si="12"/>
        <v>28.334</v>
      </c>
      <c r="G26" s="44">
        <f t="shared" si="12"/>
        <v>28.334</v>
      </c>
      <c r="H26" s="44">
        <f t="shared" si="12"/>
        <v>28.334</v>
      </c>
      <c r="I26" s="44">
        <f t="shared" si="12"/>
        <v>28.334</v>
      </c>
      <c r="J26" s="44">
        <f t="shared" si="12"/>
        <v>28.334</v>
      </c>
      <c r="K26" s="44">
        <f t="shared" si="12"/>
        <v>28.334</v>
      </c>
      <c r="L26" s="44">
        <f t="shared" si="12"/>
        <v>28.334</v>
      </c>
      <c r="M26" s="44">
        <f t="shared" si="12"/>
        <v>28.334</v>
      </c>
      <c r="N26" s="44">
        <f t="shared" si="12"/>
        <v>28.334</v>
      </c>
      <c r="O26" s="35"/>
      <c r="P26" s="35" t="s">
        <v>12</v>
      </c>
      <c r="Q26" s="16">
        <f t="shared" ref="Q26:AC26" si="13">$L$5</f>
        <v>28.333000000000002</v>
      </c>
      <c r="R26" s="16">
        <f t="shared" si="13"/>
        <v>28.333000000000002</v>
      </c>
      <c r="S26" s="16">
        <f t="shared" si="13"/>
        <v>28.333000000000002</v>
      </c>
      <c r="T26" s="16">
        <f t="shared" si="13"/>
        <v>28.333000000000002</v>
      </c>
      <c r="U26" s="16">
        <f t="shared" si="13"/>
        <v>28.333000000000002</v>
      </c>
      <c r="V26" s="16">
        <f t="shared" si="13"/>
        <v>28.333000000000002</v>
      </c>
      <c r="W26" s="16">
        <f t="shared" si="13"/>
        <v>28.333000000000002</v>
      </c>
      <c r="X26" s="16">
        <f t="shared" si="13"/>
        <v>28.333000000000002</v>
      </c>
      <c r="Y26" s="16">
        <f t="shared" si="13"/>
        <v>28.333000000000002</v>
      </c>
      <c r="Z26" s="16">
        <f t="shared" si="13"/>
        <v>28.333000000000002</v>
      </c>
      <c r="AA26" s="16">
        <f t="shared" si="13"/>
        <v>28.333000000000002</v>
      </c>
      <c r="AB26" s="16">
        <f t="shared" si="13"/>
        <v>28.333000000000002</v>
      </c>
      <c r="AC26" s="16">
        <f t="shared" si="13"/>
        <v>28.333000000000002</v>
      </c>
      <c r="AE26" s="29"/>
      <c r="AF26" s="29"/>
      <c r="AG26" s="29"/>
      <c r="AH26" s="29"/>
      <c r="AI26" s="29"/>
      <c r="AJ26" s="29"/>
      <c r="AK26" s="29"/>
      <c r="AL26" s="29"/>
      <c r="AM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6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AE28" s="29"/>
      <c r="AF28" s="29"/>
      <c r="AG28" s="29"/>
      <c r="AH28" s="29"/>
      <c r="AI28" s="29"/>
      <c r="AJ28" s="29"/>
      <c r="AK28" s="29"/>
      <c r="AL28" s="29"/>
      <c r="AM28" s="29"/>
    </row>
    <row r="29" spans="1:62" x14ac:dyDescent="0.2">
      <c r="A29" s="38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9.9499999999999993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  <c r="AW30" s="29"/>
      <c r="AX30" s="29"/>
      <c r="AY30" s="29"/>
      <c r="AZ30" s="29"/>
      <c r="BA30" s="29"/>
    </row>
    <row r="31" spans="1:62" ht="9.9499999999999993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S31" s="29"/>
      <c r="AT31" s="29"/>
      <c r="AU31" s="29"/>
      <c r="AV31" s="29"/>
      <c r="AW31" s="29"/>
      <c r="AX31" s="29"/>
      <c r="AY31" s="29"/>
      <c r="AZ31" s="29"/>
      <c r="BA31" s="29"/>
    </row>
    <row r="32" spans="1:62" ht="12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  <c r="AW32" s="29"/>
      <c r="AX32" s="29"/>
      <c r="AY32" s="29"/>
      <c r="AZ32" s="29"/>
      <c r="BA32" s="29"/>
    </row>
    <row r="33" spans="1:45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5" ht="12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AE34" s="29"/>
      <c r="AF34" s="29"/>
      <c r="AG34" s="29"/>
      <c r="AH34" s="29"/>
      <c r="AI34" s="29"/>
      <c r="AJ34" s="29"/>
      <c r="AK34" s="29"/>
      <c r="AL34" s="29"/>
      <c r="AM34" s="29"/>
    </row>
    <row r="35" spans="1:45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5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6.8319551224435499E-3</v>
      </c>
      <c r="Q36" s="40">
        <f>ROUND(P36*3,2)</f>
        <v>0.02</v>
      </c>
      <c r="R36" s="41">
        <f>ROUND(Q36/5,5)</f>
        <v>4.0000000000000001E-3</v>
      </c>
      <c r="T36" s="18" t="s">
        <v>22</v>
      </c>
      <c r="AE36" s="29"/>
      <c r="AF36" s="29"/>
      <c r="AG36" s="29"/>
      <c r="AH36" s="29"/>
      <c r="AI36" s="29"/>
      <c r="AJ36" s="29"/>
      <c r="AK36" s="29"/>
      <c r="AL36" s="29"/>
      <c r="AM36" s="29"/>
    </row>
    <row r="37" spans="1:45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4.7056130663576328</v>
      </c>
      <c r="Q37" s="40">
        <v>11</v>
      </c>
      <c r="R37" s="41">
        <f>ROUND(Q37/5,5)</f>
        <v>2.2000000000000002</v>
      </c>
      <c r="T37" s="20">
        <v>28.416414285714289</v>
      </c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5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5.256862483897104E-3</v>
      </c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5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T39" s="3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5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9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29"/>
      <c r="AF40" s="29"/>
      <c r="AG40" s="29"/>
      <c r="AH40" s="29"/>
      <c r="AI40" s="29"/>
      <c r="AJ40" s="29"/>
      <c r="AK40" s="29"/>
      <c r="AL40" s="29"/>
      <c r="AM40" s="29"/>
      <c r="AS40" s="38"/>
    </row>
    <row r="41" spans="1:45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25">
        <v>4.2855546435881706</v>
      </c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29"/>
      <c r="AF41" s="29"/>
      <c r="AG41" s="29"/>
      <c r="AH41" s="29"/>
      <c r="AI41" s="29"/>
      <c r="AJ41" s="29"/>
      <c r="AK41" s="29"/>
      <c r="AL41" s="29"/>
      <c r="AM41" s="29"/>
      <c r="AS41" s="38"/>
    </row>
    <row r="42" spans="1:45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29"/>
      <c r="AF42" s="29"/>
      <c r="AG42" s="29"/>
      <c r="AH42" s="29"/>
      <c r="AI42" s="29"/>
      <c r="AJ42" s="29"/>
      <c r="AK42" s="29"/>
      <c r="AL42" s="29"/>
      <c r="AM42" s="29"/>
      <c r="AS42" s="38"/>
    </row>
    <row r="43" spans="1:45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29"/>
      <c r="AF43" s="29"/>
      <c r="AG43" s="29"/>
      <c r="AH43" s="29"/>
      <c r="AI43" s="29"/>
      <c r="AJ43" s="29"/>
      <c r="AK43" s="29"/>
      <c r="AL43" s="29"/>
      <c r="AM43" s="29"/>
      <c r="AS43" s="38"/>
    </row>
    <row r="44" spans="1:45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29"/>
      <c r="AF44" s="29"/>
      <c r="AG44" s="29"/>
      <c r="AH44" s="29"/>
      <c r="AI44" s="29"/>
      <c r="AJ44" s="29"/>
      <c r="AK44" s="29"/>
      <c r="AL44" s="29"/>
      <c r="AM44" s="29"/>
      <c r="AS44" s="38"/>
    </row>
    <row r="45" spans="1:45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29"/>
      <c r="AF45" s="29"/>
      <c r="AG45" s="29"/>
      <c r="AH45" s="29"/>
      <c r="AI45" s="29"/>
      <c r="AJ45" s="29"/>
      <c r="AK45" s="29"/>
      <c r="AL45" s="29"/>
      <c r="AM45" s="29"/>
      <c r="AS45" s="38"/>
    </row>
    <row r="46" spans="1:45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29"/>
      <c r="AF46" s="29"/>
      <c r="AG46" s="29"/>
      <c r="AH46" s="29"/>
      <c r="AI46" s="29"/>
      <c r="AJ46" s="29"/>
      <c r="AK46" s="29"/>
      <c r="AL46" s="29"/>
      <c r="AM46" s="29"/>
      <c r="AS46" s="38"/>
    </row>
    <row r="47" spans="1:45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29"/>
      <c r="AF47" s="29"/>
      <c r="AG47" s="29"/>
      <c r="AH47" s="29"/>
      <c r="AI47" s="29"/>
      <c r="AJ47" s="29"/>
      <c r="AK47" s="29"/>
      <c r="AL47" s="29"/>
      <c r="AM47" s="29"/>
      <c r="AS47" s="38"/>
    </row>
    <row r="48" spans="1:45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29"/>
      <c r="AF48" s="29"/>
      <c r="AG48" s="29"/>
      <c r="AH48" s="29"/>
      <c r="AI48" s="29"/>
      <c r="AJ48" s="29"/>
      <c r="AK48" s="29"/>
      <c r="AL48" s="29"/>
      <c r="AM48" s="29"/>
      <c r="AS48" s="38"/>
    </row>
    <row r="49" spans="1:45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29"/>
      <c r="AF49" s="29"/>
      <c r="AG49" s="29"/>
      <c r="AH49" s="29"/>
      <c r="AI49" s="29"/>
      <c r="AJ49" s="29"/>
      <c r="AK49" s="29"/>
      <c r="AL49" s="29"/>
      <c r="AM49" s="29"/>
      <c r="AS49" s="38"/>
    </row>
    <row r="50" spans="1:45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29"/>
      <c r="AF50" s="29"/>
      <c r="AG50" s="29"/>
      <c r="AH50" s="29"/>
      <c r="AI50" s="29"/>
      <c r="AJ50" s="29"/>
      <c r="AK50" s="29"/>
      <c r="AL50" s="29"/>
      <c r="AM50" s="29"/>
      <c r="AS50" s="38"/>
    </row>
    <row r="51" spans="1:45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29"/>
      <c r="AF51" s="29"/>
      <c r="AG51" s="29"/>
      <c r="AH51" s="29"/>
      <c r="AI51" s="29"/>
      <c r="AJ51" s="29"/>
      <c r="AK51" s="29"/>
      <c r="AL51" s="29"/>
      <c r="AM51" s="29"/>
      <c r="AS51" s="38"/>
    </row>
    <row r="52" spans="1:45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29"/>
      <c r="AF52" s="29"/>
      <c r="AG52" s="29"/>
      <c r="AH52" s="29"/>
      <c r="AI52" s="29"/>
      <c r="AJ52" s="29"/>
      <c r="AK52" s="29"/>
      <c r="AL52" s="29"/>
      <c r="AM52" s="29"/>
      <c r="AS52" s="38"/>
    </row>
    <row r="53" spans="1:45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29"/>
      <c r="AF53" s="29"/>
      <c r="AG53" s="29"/>
      <c r="AH53" s="29"/>
      <c r="AI53" s="29"/>
      <c r="AJ53" s="29"/>
      <c r="AK53" s="29"/>
      <c r="AL53" s="29"/>
      <c r="AM53" s="29"/>
      <c r="AS53" s="38"/>
    </row>
    <row r="54" spans="1:45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29"/>
      <c r="AF54" s="29"/>
      <c r="AG54" s="29"/>
      <c r="AH54" s="29"/>
      <c r="AI54" s="29"/>
      <c r="AJ54" s="29"/>
      <c r="AK54" s="29"/>
      <c r="AL54" s="29"/>
      <c r="AM54" s="29"/>
      <c r="AS54" s="38"/>
    </row>
    <row r="55" spans="1:45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29"/>
      <c r="AF55" s="29"/>
      <c r="AG55" s="29"/>
      <c r="AH55" s="29"/>
      <c r="AI55" s="29"/>
      <c r="AJ55" s="29"/>
      <c r="AK55" s="29"/>
      <c r="AL55" s="29"/>
      <c r="AM55" s="29"/>
      <c r="AS55" s="38"/>
    </row>
    <row r="56" spans="1:45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29"/>
      <c r="AF56" s="29"/>
      <c r="AG56" s="29"/>
      <c r="AH56" s="29"/>
      <c r="AI56" s="29"/>
      <c r="AJ56" s="29"/>
      <c r="AK56" s="29"/>
      <c r="AL56" s="29"/>
      <c r="AM56" s="29"/>
      <c r="AS56" s="38"/>
    </row>
    <row r="57" spans="1:45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29"/>
      <c r="AF57" s="29"/>
      <c r="AG57" s="29"/>
      <c r="AH57" s="29"/>
      <c r="AI57" s="29"/>
      <c r="AJ57" s="29"/>
      <c r="AK57" s="29"/>
      <c r="AL57" s="29"/>
      <c r="AM57" s="29"/>
      <c r="AS57" s="38"/>
    </row>
    <row r="58" spans="1:45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29"/>
      <c r="AF58" s="29"/>
      <c r="AG58" s="29"/>
      <c r="AH58" s="29"/>
      <c r="AI58" s="29"/>
      <c r="AJ58" s="29"/>
      <c r="AK58" s="29"/>
      <c r="AL58" s="29"/>
      <c r="AM58" s="29"/>
      <c r="AS58" s="38"/>
    </row>
    <row r="59" spans="1:45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29"/>
      <c r="AF59" s="29"/>
      <c r="AG59" s="29"/>
      <c r="AH59" s="29"/>
      <c r="AI59" s="29"/>
      <c r="AJ59" s="29"/>
      <c r="AK59" s="29"/>
      <c r="AL59" s="29"/>
      <c r="AM59" s="29"/>
      <c r="AS59" s="38"/>
    </row>
    <row r="60" spans="1:45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29"/>
      <c r="AF60" s="29"/>
      <c r="AG60" s="29"/>
      <c r="AH60" s="29"/>
      <c r="AI60" s="29"/>
      <c r="AJ60" s="29"/>
      <c r="AK60" s="29"/>
      <c r="AL60" s="29"/>
      <c r="AM60" s="29"/>
      <c r="AS60" s="38"/>
    </row>
    <row r="61" spans="1:45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29"/>
      <c r="AF61" s="29"/>
      <c r="AG61" s="29"/>
      <c r="AH61" s="29"/>
      <c r="AI61" s="29"/>
      <c r="AJ61" s="29"/>
      <c r="AK61" s="29"/>
      <c r="AL61" s="29"/>
      <c r="AM61" s="29"/>
      <c r="AS61" s="38"/>
    </row>
    <row r="62" spans="1:45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29"/>
      <c r="AF62" s="29"/>
      <c r="AG62" s="29"/>
      <c r="AH62" s="29"/>
      <c r="AI62" s="29"/>
      <c r="AJ62" s="29"/>
      <c r="AK62" s="29"/>
      <c r="AL62" s="29"/>
      <c r="AM62" s="29"/>
      <c r="AS62" s="38"/>
    </row>
    <row r="63" spans="1:45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29"/>
      <c r="AF63" s="29"/>
      <c r="AG63" s="29"/>
      <c r="AH63" s="29"/>
      <c r="AI63" s="29"/>
      <c r="AJ63" s="29"/>
      <c r="AK63" s="29"/>
      <c r="AL63" s="29"/>
      <c r="AM63" s="29"/>
      <c r="AS63" s="38"/>
    </row>
    <row r="64" spans="1:45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29"/>
      <c r="AF64" s="29"/>
      <c r="AG64" s="29"/>
      <c r="AH64" s="29"/>
      <c r="AI64" s="29"/>
      <c r="AJ64" s="29"/>
      <c r="AK64" s="29"/>
      <c r="AL64" s="29"/>
      <c r="AM64" s="29"/>
      <c r="AS64" s="38"/>
    </row>
    <row r="65" spans="1:45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29"/>
      <c r="AF65" s="29"/>
      <c r="AG65" s="29"/>
      <c r="AH65" s="29"/>
      <c r="AI65" s="29"/>
      <c r="AJ65" s="29"/>
      <c r="AK65" s="29"/>
      <c r="AL65" s="29"/>
      <c r="AM65" s="29"/>
      <c r="AS65" s="38"/>
    </row>
    <row r="66" spans="1:45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29"/>
      <c r="AF66" s="29"/>
      <c r="AG66" s="29"/>
      <c r="AH66" s="29"/>
      <c r="AI66" s="29"/>
      <c r="AJ66" s="29"/>
      <c r="AK66" s="29"/>
      <c r="AL66" s="29"/>
      <c r="AM66" s="29"/>
      <c r="AS66" s="38"/>
    </row>
    <row r="67" spans="1:45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29"/>
      <c r="AF67" s="29"/>
      <c r="AG67" s="29"/>
      <c r="AH67" s="29"/>
      <c r="AI67" s="29"/>
      <c r="AJ67" s="29"/>
      <c r="AK67" s="29"/>
      <c r="AL67" s="29"/>
      <c r="AM67" s="29"/>
      <c r="AS67" s="38"/>
    </row>
    <row r="68" spans="1:45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S68" s="38"/>
    </row>
    <row r="69" spans="1:45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S69" s="38"/>
    </row>
    <row r="70" spans="1:45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S70" s="38"/>
    </row>
    <row r="71" spans="1:45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S71" s="38"/>
    </row>
    <row r="72" spans="1:45" x14ac:dyDescent="0.2"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S72" s="38"/>
    </row>
    <row r="73" spans="1:45" x14ac:dyDescent="0.2"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S73" s="38"/>
    </row>
    <row r="74" spans="1:45" x14ac:dyDescent="0.2"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S74" s="38"/>
    </row>
    <row r="75" spans="1:45" x14ac:dyDescent="0.2"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S75" s="38"/>
    </row>
    <row r="85" ht="15.75" customHeight="1" x14ac:dyDescent="0.2"/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BJ85"/>
  <sheetViews>
    <sheetView showGridLines="0" topLeftCell="A13" zoomScale="80" zoomScaleNormal="80" workbookViewId="0">
      <selection activeCell="AS40" sqref="AS40"/>
    </sheetView>
  </sheetViews>
  <sheetFormatPr defaultRowHeight="12.75" x14ac:dyDescent="0.2"/>
  <cols>
    <col min="1" max="1" width="10.7109375" style="1" customWidth="1"/>
    <col min="2" max="15" width="8.7109375" style="1" customWidth="1"/>
    <col min="16" max="270" width="9.140625" style="1"/>
    <col min="271" max="271" width="10.7109375" style="1" customWidth="1"/>
    <col min="272" max="285" width="8.7109375" style="1" customWidth="1"/>
    <col min="286" max="526" width="9.140625" style="1"/>
    <col min="527" max="527" width="10.7109375" style="1" customWidth="1"/>
    <col min="528" max="541" width="8.7109375" style="1" customWidth="1"/>
    <col min="542" max="782" width="9.140625" style="1"/>
    <col min="783" max="783" width="10.7109375" style="1" customWidth="1"/>
    <col min="784" max="797" width="8.7109375" style="1" customWidth="1"/>
    <col min="798" max="1038" width="9.140625" style="1"/>
    <col min="1039" max="1039" width="10.7109375" style="1" customWidth="1"/>
    <col min="1040" max="1053" width="8.7109375" style="1" customWidth="1"/>
    <col min="1054" max="1294" width="9.140625" style="1"/>
    <col min="1295" max="1295" width="10.7109375" style="1" customWidth="1"/>
    <col min="1296" max="1309" width="8.7109375" style="1" customWidth="1"/>
    <col min="1310" max="1550" width="9.140625" style="1"/>
    <col min="1551" max="1551" width="10.7109375" style="1" customWidth="1"/>
    <col min="1552" max="1565" width="8.7109375" style="1" customWidth="1"/>
    <col min="1566" max="1806" width="9.140625" style="1"/>
    <col min="1807" max="1807" width="10.7109375" style="1" customWidth="1"/>
    <col min="1808" max="1821" width="8.7109375" style="1" customWidth="1"/>
    <col min="1822" max="2062" width="9.140625" style="1"/>
    <col min="2063" max="2063" width="10.7109375" style="1" customWidth="1"/>
    <col min="2064" max="2077" width="8.7109375" style="1" customWidth="1"/>
    <col min="2078" max="2318" width="9.140625" style="1"/>
    <col min="2319" max="2319" width="10.7109375" style="1" customWidth="1"/>
    <col min="2320" max="2333" width="8.7109375" style="1" customWidth="1"/>
    <col min="2334" max="2574" width="9.140625" style="1"/>
    <col min="2575" max="2575" width="10.7109375" style="1" customWidth="1"/>
    <col min="2576" max="2589" width="8.7109375" style="1" customWidth="1"/>
    <col min="2590" max="2830" width="9.140625" style="1"/>
    <col min="2831" max="2831" width="10.7109375" style="1" customWidth="1"/>
    <col min="2832" max="2845" width="8.7109375" style="1" customWidth="1"/>
    <col min="2846" max="3086" width="9.140625" style="1"/>
    <col min="3087" max="3087" width="10.7109375" style="1" customWidth="1"/>
    <col min="3088" max="3101" width="8.7109375" style="1" customWidth="1"/>
    <col min="3102" max="3342" width="9.140625" style="1"/>
    <col min="3343" max="3343" width="10.7109375" style="1" customWidth="1"/>
    <col min="3344" max="3357" width="8.7109375" style="1" customWidth="1"/>
    <col min="3358" max="3598" width="9.140625" style="1"/>
    <col min="3599" max="3599" width="10.7109375" style="1" customWidth="1"/>
    <col min="3600" max="3613" width="8.7109375" style="1" customWidth="1"/>
    <col min="3614" max="3854" width="9.140625" style="1"/>
    <col min="3855" max="3855" width="10.7109375" style="1" customWidth="1"/>
    <col min="3856" max="3869" width="8.7109375" style="1" customWidth="1"/>
    <col min="3870" max="4110" width="9.140625" style="1"/>
    <col min="4111" max="4111" width="10.7109375" style="1" customWidth="1"/>
    <col min="4112" max="4125" width="8.7109375" style="1" customWidth="1"/>
    <col min="4126" max="4366" width="9.140625" style="1"/>
    <col min="4367" max="4367" width="10.7109375" style="1" customWidth="1"/>
    <col min="4368" max="4381" width="8.7109375" style="1" customWidth="1"/>
    <col min="4382" max="4622" width="9.140625" style="1"/>
    <col min="4623" max="4623" width="10.7109375" style="1" customWidth="1"/>
    <col min="4624" max="4637" width="8.7109375" style="1" customWidth="1"/>
    <col min="4638" max="4878" width="9.140625" style="1"/>
    <col min="4879" max="4879" width="10.7109375" style="1" customWidth="1"/>
    <col min="4880" max="4893" width="8.7109375" style="1" customWidth="1"/>
    <col min="4894" max="5134" width="9.140625" style="1"/>
    <col min="5135" max="5135" width="10.7109375" style="1" customWidth="1"/>
    <col min="5136" max="5149" width="8.7109375" style="1" customWidth="1"/>
    <col min="5150" max="5390" width="9.140625" style="1"/>
    <col min="5391" max="5391" width="10.7109375" style="1" customWidth="1"/>
    <col min="5392" max="5405" width="8.7109375" style="1" customWidth="1"/>
    <col min="5406" max="5646" width="9.140625" style="1"/>
    <col min="5647" max="5647" width="10.7109375" style="1" customWidth="1"/>
    <col min="5648" max="5661" width="8.7109375" style="1" customWidth="1"/>
    <col min="5662" max="5902" width="9.140625" style="1"/>
    <col min="5903" max="5903" width="10.7109375" style="1" customWidth="1"/>
    <col min="5904" max="5917" width="8.7109375" style="1" customWidth="1"/>
    <col min="5918" max="6158" width="9.140625" style="1"/>
    <col min="6159" max="6159" width="10.7109375" style="1" customWidth="1"/>
    <col min="6160" max="6173" width="8.7109375" style="1" customWidth="1"/>
    <col min="6174" max="6414" width="9.140625" style="1"/>
    <col min="6415" max="6415" width="10.7109375" style="1" customWidth="1"/>
    <col min="6416" max="6429" width="8.7109375" style="1" customWidth="1"/>
    <col min="6430" max="6670" width="9.140625" style="1"/>
    <col min="6671" max="6671" width="10.7109375" style="1" customWidth="1"/>
    <col min="6672" max="6685" width="8.7109375" style="1" customWidth="1"/>
    <col min="6686" max="6926" width="9.140625" style="1"/>
    <col min="6927" max="6927" width="10.7109375" style="1" customWidth="1"/>
    <col min="6928" max="6941" width="8.7109375" style="1" customWidth="1"/>
    <col min="6942" max="7182" width="9.140625" style="1"/>
    <col min="7183" max="7183" width="10.7109375" style="1" customWidth="1"/>
    <col min="7184" max="7197" width="8.7109375" style="1" customWidth="1"/>
    <col min="7198" max="7438" width="9.140625" style="1"/>
    <col min="7439" max="7439" width="10.7109375" style="1" customWidth="1"/>
    <col min="7440" max="7453" width="8.7109375" style="1" customWidth="1"/>
    <col min="7454" max="7694" width="9.140625" style="1"/>
    <col min="7695" max="7695" width="10.7109375" style="1" customWidth="1"/>
    <col min="7696" max="7709" width="8.7109375" style="1" customWidth="1"/>
    <col min="7710" max="7950" width="9.140625" style="1"/>
    <col min="7951" max="7951" width="10.7109375" style="1" customWidth="1"/>
    <col min="7952" max="7965" width="8.7109375" style="1" customWidth="1"/>
    <col min="7966" max="8206" width="9.140625" style="1"/>
    <col min="8207" max="8207" width="10.7109375" style="1" customWidth="1"/>
    <col min="8208" max="8221" width="8.7109375" style="1" customWidth="1"/>
    <col min="8222" max="8462" width="9.140625" style="1"/>
    <col min="8463" max="8463" width="10.7109375" style="1" customWidth="1"/>
    <col min="8464" max="8477" width="8.7109375" style="1" customWidth="1"/>
    <col min="8478" max="8718" width="9.140625" style="1"/>
    <col min="8719" max="8719" width="10.7109375" style="1" customWidth="1"/>
    <col min="8720" max="8733" width="8.7109375" style="1" customWidth="1"/>
    <col min="8734" max="8974" width="9.140625" style="1"/>
    <col min="8975" max="8975" width="10.7109375" style="1" customWidth="1"/>
    <col min="8976" max="8989" width="8.7109375" style="1" customWidth="1"/>
    <col min="8990" max="9230" width="9.140625" style="1"/>
    <col min="9231" max="9231" width="10.7109375" style="1" customWidth="1"/>
    <col min="9232" max="9245" width="8.7109375" style="1" customWidth="1"/>
    <col min="9246" max="9486" width="9.140625" style="1"/>
    <col min="9487" max="9487" width="10.7109375" style="1" customWidth="1"/>
    <col min="9488" max="9501" width="8.7109375" style="1" customWidth="1"/>
    <col min="9502" max="9742" width="9.140625" style="1"/>
    <col min="9743" max="9743" width="10.7109375" style="1" customWidth="1"/>
    <col min="9744" max="9757" width="8.7109375" style="1" customWidth="1"/>
    <col min="9758" max="9998" width="9.140625" style="1"/>
    <col min="9999" max="9999" width="10.7109375" style="1" customWidth="1"/>
    <col min="10000" max="10013" width="8.7109375" style="1" customWidth="1"/>
    <col min="10014" max="10254" width="9.140625" style="1"/>
    <col min="10255" max="10255" width="10.7109375" style="1" customWidth="1"/>
    <col min="10256" max="10269" width="8.7109375" style="1" customWidth="1"/>
    <col min="10270" max="10510" width="9.140625" style="1"/>
    <col min="10511" max="10511" width="10.7109375" style="1" customWidth="1"/>
    <col min="10512" max="10525" width="8.7109375" style="1" customWidth="1"/>
    <col min="10526" max="10766" width="9.140625" style="1"/>
    <col min="10767" max="10767" width="10.7109375" style="1" customWidth="1"/>
    <col min="10768" max="10781" width="8.7109375" style="1" customWidth="1"/>
    <col min="10782" max="11022" width="9.140625" style="1"/>
    <col min="11023" max="11023" width="10.7109375" style="1" customWidth="1"/>
    <col min="11024" max="11037" width="8.7109375" style="1" customWidth="1"/>
    <col min="11038" max="11278" width="9.140625" style="1"/>
    <col min="11279" max="11279" width="10.7109375" style="1" customWidth="1"/>
    <col min="11280" max="11293" width="8.7109375" style="1" customWidth="1"/>
    <col min="11294" max="11534" width="9.140625" style="1"/>
    <col min="11535" max="11535" width="10.7109375" style="1" customWidth="1"/>
    <col min="11536" max="11549" width="8.7109375" style="1" customWidth="1"/>
    <col min="11550" max="11790" width="9.140625" style="1"/>
    <col min="11791" max="11791" width="10.7109375" style="1" customWidth="1"/>
    <col min="11792" max="11805" width="8.7109375" style="1" customWidth="1"/>
    <col min="11806" max="12046" width="9.140625" style="1"/>
    <col min="12047" max="12047" width="10.7109375" style="1" customWidth="1"/>
    <col min="12048" max="12061" width="8.7109375" style="1" customWidth="1"/>
    <col min="12062" max="12302" width="9.140625" style="1"/>
    <col min="12303" max="12303" width="10.7109375" style="1" customWidth="1"/>
    <col min="12304" max="12317" width="8.7109375" style="1" customWidth="1"/>
    <col min="12318" max="12558" width="9.140625" style="1"/>
    <col min="12559" max="12559" width="10.7109375" style="1" customWidth="1"/>
    <col min="12560" max="12573" width="8.7109375" style="1" customWidth="1"/>
    <col min="12574" max="12814" width="9.140625" style="1"/>
    <col min="12815" max="12815" width="10.7109375" style="1" customWidth="1"/>
    <col min="12816" max="12829" width="8.7109375" style="1" customWidth="1"/>
    <col min="12830" max="13070" width="9.140625" style="1"/>
    <col min="13071" max="13071" width="10.7109375" style="1" customWidth="1"/>
    <col min="13072" max="13085" width="8.7109375" style="1" customWidth="1"/>
    <col min="13086" max="13326" width="9.140625" style="1"/>
    <col min="13327" max="13327" width="10.7109375" style="1" customWidth="1"/>
    <col min="13328" max="13341" width="8.7109375" style="1" customWidth="1"/>
    <col min="13342" max="13582" width="9.140625" style="1"/>
    <col min="13583" max="13583" width="10.7109375" style="1" customWidth="1"/>
    <col min="13584" max="13597" width="8.7109375" style="1" customWidth="1"/>
    <col min="13598" max="13838" width="9.140625" style="1"/>
    <col min="13839" max="13839" width="10.7109375" style="1" customWidth="1"/>
    <col min="13840" max="13853" width="8.7109375" style="1" customWidth="1"/>
    <col min="13854" max="14094" width="9.140625" style="1"/>
    <col min="14095" max="14095" width="10.7109375" style="1" customWidth="1"/>
    <col min="14096" max="14109" width="8.7109375" style="1" customWidth="1"/>
    <col min="14110" max="14350" width="9.140625" style="1"/>
    <col min="14351" max="14351" width="10.7109375" style="1" customWidth="1"/>
    <col min="14352" max="14365" width="8.7109375" style="1" customWidth="1"/>
    <col min="14366" max="14606" width="9.140625" style="1"/>
    <col min="14607" max="14607" width="10.7109375" style="1" customWidth="1"/>
    <col min="14608" max="14621" width="8.7109375" style="1" customWidth="1"/>
    <col min="14622" max="14862" width="9.140625" style="1"/>
    <col min="14863" max="14863" width="10.7109375" style="1" customWidth="1"/>
    <col min="14864" max="14877" width="8.7109375" style="1" customWidth="1"/>
    <col min="14878" max="15118" width="9.140625" style="1"/>
    <col min="15119" max="15119" width="10.7109375" style="1" customWidth="1"/>
    <col min="15120" max="15133" width="8.7109375" style="1" customWidth="1"/>
    <col min="15134" max="15374" width="9.140625" style="1"/>
    <col min="15375" max="15375" width="10.7109375" style="1" customWidth="1"/>
    <col min="15376" max="15389" width="8.7109375" style="1" customWidth="1"/>
    <col min="15390" max="15630" width="9.140625" style="1"/>
    <col min="15631" max="15631" width="10.7109375" style="1" customWidth="1"/>
    <col min="15632" max="15645" width="8.7109375" style="1" customWidth="1"/>
    <col min="15646" max="15886" width="9.140625" style="1"/>
    <col min="15887" max="15887" width="10.7109375" style="1" customWidth="1"/>
    <col min="15888" max="15901" width="8.7109375" style="1" customWidth="1"/>
    <col min="15902" max="16142" width="9.140625" style="1"/>
    <col min="16143" max="16143" width="10.7109375" style="1" customWidth="1"/>
    <col min="16144" max="16157" width="8.7109375" style="1" customWidth="1"/>
    <col min="16158" max="16384" width="9.140625" style="1"/>
  </cols>
  <sheetData>
    <row r="1" spans="1:44" ht="23.25" customHeight="1" x14ac:dyDescent="0.2">
      <c r="A1" s="1" t="s">
        <v>0</v>
      </c>
      <c r="C1" s="2" t="s">
        <v>42</v>
      </c>
      <c r="D1" s="2"/>
      <c r="E1" s="3"/>
      <c r="F1" s="3"/>
      <c r="G1" s="13"/>
      <c r="H1" s="13"/>
      <c r="M1" s="13"/>
      <c r="N1" s="13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 t="s">
        <v>43</v>
      </c>
      <c r="G2" s="13" t="s">
        <v>44</v>
      </c>
      <c r="H2" s="13"/>
      <c r="M2" s="13"/>
      <c r="N2" s="13"/>
      <c r="P2" s="6" t="s">
        <v>6</v>
      </c>
      <c r="Q2" s="7">
        <f>IF(N9="","",(ABS(N9-AVERAGE(B9:M9))/STDEV(B9:M9)))</f>
        <v>2.1306468591300578</v>
      </c>
      <c r="R2" s="7">
        <f>IF(N19="","",(ABS(N19-AVERAGE(B19:M19))/STDEV(B19:M19)))</f>
        <v>0.83652315994864079</v>
      </c>
      <c r="S2" s="7">
        <f>IF(AC9="","",(ABS(AC9-AVERAGE(Q9:AB9))/STDEV(Q9:AB9)))</f>
        <v>0.78266055733849726</v>
      </c>
      <c r="T2" s="7">
        <f>IF(AC19="","",(ABS(AC19-AVERAGE(Q19:AB19))/STDEV(Q19:AB19)))</f>
        <v>0.91212717961612255</v>
      </c>
      <c r="U2" s="7">
        <f>IF(AR9="","",(ABS(AR9-AVERAGE(AF9:AQ9))/STDEV(AF9:AQ9)))</f>
        <v>3.201610635644951</v>
      </c>
      <c r="V2" s="7">
        <f>IF(AR19="","",(ABS(AR19-AVERAGE(AF19:AQ19))/STDEV(AF19:AQ19)))</f>
        <v>1.2391611845824866</v>
      </c>
    </row>
    <row r="3" spans="1:44" x14ac:dyDescent="0.2">
      <c r="C3" s="13" t="s">
        <v>40</v>
      </c>
      <c r="D3" s="8"/>
      <c r="E3" s="9"/>
      <c r="F3" s="9"/>
      <c r="G3" s="13"/>
      <c r="H3" s="13"/>
      <c r="I3" s="8" t="s">
        <v>26</v>
      </c>
      <c r="J3" s="8"/>
      <c r="K3" s="9"/>
      <c r="L3" s="9"/>
      <c r="M3" s="13"/>
      <c r="N3" s="13"/>
      <c r="P3" s="6" t="s">
        <v>8</v>
      </c>
      <c r="Q3" s="7">
        <f>IF(N10="","",(ABS(N10-AVERAGE(B10:M10))/STDEV(B10:M10)))</f>
        <v>1.8585605661851385</v>
      </c>
      <c r="R3" s="7">
        <f>IF(N20="","",(ABS(N20-AVERAGE(B20:M20))/STDEV(B20:M20)))</f>
        <v>0.47392169430946784</v>
      </c>
      <c r="S3" s="7">
        <f>IF(AC10="","",(ABS(AC10-AVERAGE(Q10:AB10))/STDEV(Q10:AB10)))</f>
        <v>1.3570128196481859</v>
      </c>
      <c r="T3" s="7">
        <f>IF(AC20="","",(ABS(AC20-AVERAGE(Q20:AB20))/STDEV(Q20:AB20)))</f>
        <v>2.7079078048264389</v>
      </c>
      <c r="U3" s="7">
        <f t="shared" ref="U3" si="0">IF(AR10="","",(ABS(AR10-AVERAGE(AF10:AQ10))/STDEV(AF10:AQ10)))</f>
        <v>0.46431096146519774</v>
      </c>
      <c r="V3" s="7">
        <f>IF(AR20="","",(ABS(AR20-AVERAGE(AF20:AQ20))/STDEV(AF20:AQ20)))</f>
        <v>0.25924716377342732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G4" s="13"/>
      <c r="H4" s="13"/>
      <c r="I4" s="43" t="s">
        <v>9</v>
      </c>
      <c r="J4" s="43" t="s">
        <v>10</v>
      </c>
      <c r="K4" s="43" t="s">
        <v>11</v>
      </c>
      <c r="L4" s="43" t="s">
        <v>12</v>
      </c>
      <c r="M4" s="13"/>
      <c r="N4" s="13"/>
      <c r="P4" s="6" t="s">
        <v>15</v>
      </c>
      <c r="Q4" s="7">
        <f>IF(N13="","",(ABS(N13-AVERAGE(B13:M13))/STDEV(B13:M13)))</f>
        <v>0.94603678393613666</v>
      </c>
      <c r="R4" s="7">
        <f>IF(N23="","",(ABS(N23-AVERAGE(B23:M23))/STDEV(B23:M23)))</f>
        <v>0.8994654712004756</v>
      </c>
      <c r="S4" s="7">
        <f>IF(AC13="","",(ABS(AC13-AVERAGE(Q13:AB13))/STDEV(Q13:AB13)))</f>
        <v>1.0746500917937967</v>
      </c>
      <c r="T4" s="7">
        <f>IF(AC23="","",(ABS(AC23-AVERAGE(Q23:AB23))/STDEV(Q23:AB23)))</f>
        <v>2.0331329368735807</v>
      </c>
      <c r="U4" s="7">
        <f>IF(AR13="","",(ABS(AR13-AVERAGE(AF13:AQ13))/STDEV(AF13:AQ13)))</f>
        <v>0.29222931122399898</v>
      </c>
      <c r="V4" s="7">
        <f>IF(AR23="","",(ABS(AR23-AVERAGE(AF23:AQ23))/STDEV(AF23:AQ23)))</f>
        <v>0.59512082994149473</v>
      </c>
    </row>
    <row r="5" spans="1:44" ht="25.5" customHeight="1" x14ac:dyDescent="0.2">
      <c r="C5" s="11" t="s">
        <v>43</v>
      </c>
      <c r="D5" s="12">
        <v>7.1790000000000003</v>
      </c>
      <c r="E5" s="12">
        <f>D5+0.25</f>
        <v>7.4290000000000003</v>
      </c>
      <c r="F5" s="12">
        <f>D5-0.25</f>
        <v>6.9290000000000003</v>
      </c>
      <c r="G5" s="13"/>
      <c r="H5" s="13"/>
      <c r="I5" s="11" t="s">
        <v>44</v>
      </c>
      <c r="J5" s="12">
        <v>7.1740000000000004</v>
      </c>
      <c r="K5" s="12">
        <f>J5+0.25</f>
        <v>7.4240000000000004</v>
      </c>
      <c r="L5" s="12">
        <f>J5-0.25</f>
        <v>6.9240000000000004</v>
      </c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</row>
    <row r="6" spans="1:44" x14ac:dyDescent="0.2">
      <c r="AC6" s="16">
        <f>AC10-AB10</f>
        <v>2.0127792449155975E-3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-4.1722619047623866E-3</v>
      </c>
      <c r="AE7" s="14" t="s">
        <v>29</v>
      </c>
      <c r="AR7" s="16">
        <f>AR9-AQ9</f>
        <v>5.1201785714303227E-3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7.0906314935065051</v>
      </c>
      <c r="C9" s="20">
        <v>7.0910016071428528</v>
      </c>
      <c r="D9" s="20">
        <v>7.0879107142857221</v>
      </c>
      <c r="E9" s="20">
        <v>7.090479556650255</v>
      </c>
      <c r="F9" s="20">
        <v>7.0805974137931109</v>
      </c>
      <c r="G9" s="20">
        <v>7.0889296218487372</v>
      </c>
      <c r="H9" s="20">
        <v>7.0916806122448977</v>
      </c>
      <c r="I9" s="20">
        <v>7.0874251152073748</v>
      </c>
      <c r="J9" s="20">
        <v>7.0882369480519625</v>
      </c>
      <c r="K9" s="20">
        <v>7.0959103061224553</v>
      </c>
      <c r="L9" s="20">
        <v>7.0934162337662361</v>
      </c>
      <c r="M9" s="20">
        <v>7.0976576530612245</v>
      </c>
      <c r="N9" s="20">
        <v>7.0996790816326563</v>
      </c>
      <c r="P9" s="19" t="s">
        <v>18</v>
      </c>
      <c r="Q9" s="20"/>
      <c r="R9" s="20"/>
      <c r="S9" s="20"/>
      <c r="T9" s="20"/>
      <c r="U9" s="20">
        <v>7.0884970238095244</v>
      </c>
      <c r="V9" s="20">
        <v>7.0872495535714251</v>
      </c>
      <c r="W9" s="20">
        <v>7.0864120879120893</v>
      </c>
      <c r="X9" s="20"/>
      <c r="Y9" s="20"/>
      <c r="Z9" s="20">
        <v>7.0700202380952417</v>
      </c>
      <c r="AA9" s="20">
        <v>7.068626530612252</v>
      </c>
      <c r="AB9" s="20">
        <v>7.0767196428571424</v>
      </c>
      <c r="AC9" s="20">
        <v>7.07254738095238</v>
      </c>
      <c r="AE9" s="19" t="s">
        <v>18</v>
      </c>
      <c r="AF9" s="30">
        <v>7.0814159523809437</v>
      </c>
      <c r="AG9" s="30">
        <v>7.0884308441558455</v>
      </c>
      <c r="AH9" s="30">
        <v>7.0857582142857174</v>
      </c>
      <c r="AI9" s="30">
        <v>7.0848570276497735</v>
      </c>
      <c r="AJ9" s="30">
        <v>7.0899065476190462</v>
      </c>
      <c r="AK9" s="30">
        <v>7.0851600446428575</v>
      </c>
      <c r="AL9" s="30">
        <v>7.0801053571428634</v>
      </c>
      <c r="AM9" s="30">
        <v>7.0834542857142795</v>
      </c>
      <c r="AN9" s="30">
        <v>7.083816496598641</v>
      </c>
      <c r="AO9" s="30">
        <v>7.0823571428571439</v>
      </c>
      <c r="AP9" s="30">
        <v>7.0835100000000013</v>
      </c>
      <c r="AQ9" s="30">
        <v>7.0898985714285727</v>
      </c>
      <c r="AR9" s="30">
        <v>7.095018750000003</v>
      </c>
    </row>
    <row r="10" spans="1:44" x14ac:dyDescent="0.2">
      <c r="A10" s="21" t="s">
        <v>8</v>
      </c>
      <c r="B10" s="22">
        <v>1.484871099968179E-2</v>
      </c>
      <c r="C10" s="22">
        <v>1.3760105966016881E-2</v>
      </c>
      <c r="D10" s="22">
        <v>1.6933525441781672E-2</v>
      </c>
      <c r="E10" s="22">
        <v>1.6406230983774559E-2</v>
      </c>
      <c r="F10" s="22">
        <v>1.7778153531653001E-2</v>
      </c>
      <c r="G10" s="22">
        <v>1.597380304926482E-2</v>
      </c>
      <c r="H10" s="22">
        <v>1.4557208941375013E-2</v>
      </c>
      <c r="I10" s="22">
        <v>1.5749061321636393E-2</v>
      </c>
      <c r="J10" s="22">
        <v>1.5692837989632086E-2</v>
      </c>
      <c r="K10" s="22">
        <v>1.6488840003036079E-2</v>
      </c>
      <c r="L10" s="22">
        <v>1.5201924255711449E-2</v>
      </c>
      <c r="M10" s="22">
        <v>1.7861269429582022E-2</v>
      </c>
      <c r="N10" s="22">
        <v>1.8253164212081716E-2</v>
      </c>
      <c r="P10" s="21" t="s">
        <v>8</v>
      </c>
      <c r="Q10" s="22"/>
      <c r="R10" s="22"/>
      <c r="S10" s="22"/>
      <c r="T10" s="22"/>
      <c r="U10" s="22">
        <v>1.4839979987898339E-2</v>
      </c>
      <c r="V10" s="22">
        <v>1.2633459348186028E-2</v>
      </c>
      <c r="W10" s="22">
        <v>1.1529278433334501E-2</v>
      </c>
      <c r="X10" s="22"/>
      <c r="Y10" s="22"/>
      <c r="Z10" s="22">
        <v>1.7906027436562413E-2</v>
      </c>
      <c r="AA10" s="22">
        <v>1.7618522577239198E-2</v>
      </c>
      <c r="AB10" s="22">
        <v>1.6868026828792008E-2</v>
      </c>
      <c r="AC10" s="22">
        <v>1.8880806073707606E-2</v>
      </c>
      <c r="AE10" s="21" t="s">
        <v>8</v>
      </c>
      <c r="AF10" s="22">
        <v>1.4332400924987292E-2</v>
      </c>
      <c r="AG10" s="22">
        <v>1.6157736015955371E-2</v>
      </c>
      <c r="AH10" s="22">
        <v>2.3178755344253451E-2</v>
      </c>
      <c r="AI10" s="22">
        <v>1.8813968378552579E-2</v>
      </c>
      <c r="AJ10" s="22">
        <v>2.0003337452523168E-2</v>
      </c>
      <c r="AK10" s="22">
        <v>1.2568971667068772E-2</v>
      </c>
      <c r="AL10" s="22">
        <v>1.4940361357335312E-2</v>
      </c>
      <c r="AM10" s="22">
        <v>1.4571334216535376E-2</v>
      </c>
      <c r="AN10" s="22">
        <v>1.4682532007047626E-2</v>
      </c>
      <c r="AO10" s="22">
        <v>1.5721996006636971E-2</v>
      </c>
      <c r="AP10" s="22">
        <v>1.3802318126426511E-2</v>
      </c>
      <c r="AQ10" s="22">
        <v>1.8814582865899997E-2</v>
      </c>
      <c r="AR10" s="22">
        <v>1.7901466732803805E-2</v>
      </c>
    </row>
    <row r="11" spans="1:44" x14ac:dyDescent="0.2">
      <c r="A11" s="21" t="s">
        <v>19</v>
      </c>
      <c r="B11" s="22">
        <v>7.149</v>
      </c>
      <c r="C11" s="22">
        <v>7.1345999999999998</v>
      </c>
      <c r="D11" s="22">
        <v>7.1540999999999997</v>
      </c>
      <c r="E11" s="22">
        <v>7.1452999999999998</v>
      </c>
      <c r="F11" s="23">
        <v>7.1478000000000002</v>
      </c>
      <c r="G11" s="23">
        <v>7.1382000000000003</v>
      </c>
      <c r="H11" s="23">
        <v>7.1336000000000004</v>
      </c>
      <c r="I11" s="23">
        <v>7.1401000000000003</v>
      </c>
      <c r="J11" s="23">
        <v>7.1509999999999998</v>
      </c>
      <c r="K11" s="23">
        <v>7.1704999999999997</v>
      </c>
      <c r="L11" s="23">
        <v>7.1512000000000002</v>
      </c>
      <c r="M11" s="23">
        <v>7.1616999999999997</v>
      </c>
      <c r="N11" s="23">
        <v>7.1687000000000003</v>
      </c>
      <c r="P11" s="21" t="s">
        <v>19</v>
      </c>
      <c r="Q11" s="22"/>
      <c r="R11" s="22"/>
      <c r="S11" s="22"/>
      <c r="T11" s="22"/>
      <c r="U11" s="23">
        <v>7.1360999999999999</v>
      </c>
      <c r="V11" s="23">
        <v>7.1295999999999999</v>
      </c>
      <c r="W11" s="23">
        <v>7.1166</v>
      </c>
      <c r="X11" s="23"/>
      <c r="Y11" s="23"/>
      <c r="Z11" s="23">
        <v>7.1321000000000003</v>
      </c>
      <c r="AA11" s="23">
        <v>7.1242000000000001</v>
      </c>
      <c r="AB11" s="23">
        <v>7.1356999999999999</v>
      </c>
      <c r="AC11" s="23">
        <v>7.1372</v>
      </c>
      <c r="AE11" s="21" t="s">
        <v>19</v>
      </c>
      <c r="AF11" s="22">
        <v>7.1341999999999999</v>
      </c>
      <c r="AG11" s="22">
        <v>7.1359000000000004</v>
      </c>
      <c r="AH11" s="22">
        <v>7.172200000000001</v>
      </c>
      <c r="AI11" s="22">
        <v>7.1738</v>
      </c>
      <c r="AJ11" s="22">
        <v>7.1917</v>
      </c>
      <c r="AK11" s="22">
        <v>7.1287000000000003</v>
      </c>
      <c r="AL11" s="22">
        <v>7.1417000000000002</v>
      </c>
      <c r="AM11" s="22">
        <v>7.1272000000000002</v>
      </c>
      <c r="AN11" s="22">
        <v>7.1292</v>
      </c>
      <c r="AO11" s="22">
        <v>7.1346999999999996</v>
      </c>
      <c r="AP11" s="22">
        <v>7.1322999999999999</v>
      </c>
      <c r="AQ11" s="22">
        <v>7.1406999999999998</v>
      </c>
      <c r="AR11" s="22">
        <v>7.1473000000000004</v>
      </c>
    </row>
    <row r="12" spans="1:44" x14ac:dyDescent="0.2">
      <c r="A12" s="21" t="s">
        <v>20</v>
      </c>
      <c r="B12" s="22">
        <v>7.0408999999999997</v>
      </c>
      <c r="C12" s="22">
        <v>7.0503999999999998</v>
      </c>
      <c r="D12" s="22">
        <v>7.0503</v>
      </c>
      <c r="E12" s="22">
        <v>7.0507999999999997</v>
      </c>
      <c r="F12" s="23">
        <v>7.0346000000000002</v>
      </c>
      <c r="G12" s="23">
        <v>7.0396999999999998</v>
      </c>
      <c r="H12" s="23">
        <v>7.0541</v>
      </c>
      <c r="I12" s="23">
        <v>7.0362</v>
      </c>
      <c r="J12" s="23">
        <v>7.0369999999999999</v>
      </c>
      <c r="K12" s="23">
        <v>7.0332999999999997</v>
      </c>
      <c r="L12" s="23">
        <v>7.0457999999999998</v>
      </c>
      <c r="M12" s="23">
        <v>7.0324000000000053</v>
      </c>
      <c r="N12" s="23">
        <v>7.0559000000000003</v>
      </c>
      <c r="P12" s="21" t="s">
        <v>20</v>
      </c>
      <c r="Q12" s="22"/>
      <c r="R12" s="22"/>
      <c r="S12" s="22"/>
      <c r="T12" s="22"/>
      <c r="U12" s="23">
        <v>7.0484999999999998</v>
      </c>
      <c r="V12" s="23">
        <v>7.0435999999999996</v>
      </c>
      <c r="W12" s="23">
        <v>7.0320999999999998</v>
      </c>
      <c r="X12" s="23"/>
      <c r="Y12" s="23"/>
      <c r="Z12" s="23">
        <v>7.0233999999999996</v>
      </c>
      <c r="AA12" s="23">
        <v>7.0175000000000001</v>
      </c>
      <c r="AB12" s="23">
        <v>7.0174000000000003</v>
      </c>
      <c r="AC12" s="23">
        <v>7.0175000000000001</v>
      </c>
      <c r="AE12" s="21" t="s">
        <v>20</v>
      </c>
      <c r="AF12" s="22">
        <v>7.0488</v>
      </c>
      <c r="AG12" s="22">
        <v>7.0557999999999996</v>
      </c>
      <c r="AH12" s="22">
        <v>7.0404</v>
      </c>
      <c r="AI12" s="22">
        <v>7.0410000000000004</v>
      </c>
      <c r="AJ12" s="22">
        <v>7.0429000000000004</v>
      </c>
      <c r="AK12" s="22">
        <v>7.0552000000000001</v>
      </c>
      <c r="AL12" s="22">
        <v>7.0404999999999998</v>
      </c>
      <c r="AM12" s="22">
        <v>7.05</v>
      </c>
      <c r="AN12" s="22">
        <v>7.0517000000000003</v>
      </c>
      <c r="AO12" s="22">
        <v>7.0244</v>
      </c>
      <c r="AP12" s="22">
        <v>7.0505000000000004</v>
      </c>
      <c r="AQ12" s="22">
        <v>7.0411999999999999</v>
      </c>
      <c r="AR12" s="22">
        <v>7.0503</v>
      </c>
    </row>
    <row r="13" spans="1:44" x14ac:dyDescent="0.2">
      <c r="A13" s="24" t="s">
        <v>21</v>
      </c>
      <c r="B13" s="25">
        <f t="shared" ref="B13:N13" si="1">IFERROR(IF(B8="","",IF(B$25=0,((B9-B$26)/3/B10),IF(B$26=0,((B$25-B9)/3/B10),MIN((((B$25)-B9)/(3*B10)),((B9-(B$26))/(3*B10)))))),"")</f>
        <v>3.6284068363457864</v>
      </c>
      <c r="C13" s="25">
        <f t="shared" si="1"/>
        <v>3.9244273152872839</v>
      </c>
      <c r="D13" s="25">
        <f t="shared" si="1"/>
        <v>3.1281281784679149</v>
      </c>
      <c r="E13" s="25">
        <f t="shared" si="1"/>
        <v>3.2808582871136949</v>
      </c>
      <c r="F13" s="25">
        <f t="shared" si="1"/>
        <v>2.8423914313935921</v>
      </c>
      <c r="G13" s="25">
        <f t="shared" si="1"/>
        <v>3.3373313659349595</v>
      </c>
      <c r="H13" s="25">
        <f t="shared" si="1"/>
        <v>3.7250870662557851</v>
      </c>
      <c r="I13" s="25">
        <f t="shared" si="1"/>
        <v>3.3531123320500549</v>
      </c>
      <c r="J13" s="25">
        <f t="shared" si="1"/>
        <v>3.3823698886750453</v>
      </c>
      <c r="K13" s="25">
        <f t="shared" si="1"/>
        <v>3.3742075668901301</v>
      </c>
      <c r="L13" s="25">
        <f t="shared" si="1"/>
        <v>3.6051627631825123</v>
      </c>
      <c r="M13" s="25">
        <f t="shared" si="1"/>
        <v>3.1475488295341369</v>
      </c>
      <c r="N13" s="25">
        <f t="shared" si="1"/>
        <v>3.116885738267122</v>
      </c>
      <c r="P13" s="24" t="s">
        <v>21</v>
      </c>
      <c r="Q13" s="25"/>
      <c r="R13" s="25"/>
      <c r="S13" s="25"/>
      <c r="T13" s="25"/>
      <c r="U13" s="25">
        <f t="shared" ref="U13:W13" si="2">IFERROR(IF(U8="","",IF(F$25=0,((U9-F$26)/3/U10),IF(F$26=0,((F$25-U9)/3/U10),MIN((((F$25)-U9)/(3*U10)),((U9-(F$26))/(3*U10)))))),"")</f>
        <v>3.5825974594662582</v>
      </c>
      <c r="V13" s="25">
        <f t="shared" si="2"/>
        <v>4.1754083134837492</v>
      </c>
      <c r="W13" s="25">
        <f t="shared" si="2"/>
        <v>4.55108238335092</v>
      </c>
      <c r="X13" s="25"/>
      <c r="Y13" s="25"/>
      <c r="Z13" s="25">
        <f>IFERROR(IF(Z8="","",IF(K$25=0,((Z9-K$26)/3/Z10),IF(K$26=0,((K$25-Z9)/3/Z10),MIN((((K$25)-Z9)/(3*Z10)),((Z9-(K$26))/(3*Z10)))))),"")</f>
        <v>2.6251912211283575</v>
      </c>
      <c r="AA13" s="25">
        <f>IFERROR(IF(AA8="","",IF(L$25=0,((AA9-L$26)/3/AA10),IF(L$26=0,((L$25-AA9)/3/AA10),MIN((((L$25)-AA9)/(3*AA10)),((AA9-(L$26))/(3*AA10)))))),"")</f>
        <v>2.6416617322315612</v>
      </c>
      <c r="AB13" s="25">
        <f>IFERROR(IF(AB8="","",IF(M$25=0,((AB9-M$26)/3/AB10),IF(M$26=0,((M$25-AB9)/3/AB10),MIN((((M$25)-AB9)/(3*AB10)),((AB9-(M$26))/(3*AB10)))))),"")</f>
        <v>2.9191251266172538</v>
      </c>
      <c r="AC13" s="25">
        <f>IFERROR(IF(AC8="","",IF($N$25=0,((AC9-$N$26)/3/AC10),IF($N$26=0,(($N$25-AC9)/3/AC10),MIN(((($N$25)-AC9)/(3*AC10)),((AC9-($N$26))/(3*AC10)))))),"")</f>
        <v>2.5342735261053657</v>
      </c>
      <c r="AE13" s="24" t="s">
        <v>21</v>
      </c>
      <c r="AF13" s="25">
        <f t="shared" ref="AF13:AP13" si="3">IFERROR(IF(AF8="","",IF($M$25=0,((AF9-$M$26)/3/AF10),IF($M$26=0,(($M$25-AF9)/3/AF10),MIN(((($M$25)-AF9)/(3*AF10)),((AF9-($M$26))/(3*AF10)))))),"")</f>
        <v>3.5447876267359941</v>
      </c>
      <c r="AG13" s="25">
        <f t="shared" si="3"/>
        <v>3.2890508092307629</v>
      </c>
      <c r="AH13" s="25">
        <f t="shared" si="3"/>
        <v>2.254337531035449</v>
      </c>
      <c r="AI13" s="25">
        <f t="shared" si="3"/>
        <v>2.7613707807199628</v>
      </c>
      <c r="AJ13" s="25">
        <f t="shared" si="3"/>
        <v>2.6813283533468488</v>
      </c>
      <c r="AK13" s="25">
        <f t="shared" si="3"/>
        <v>4.1414166244536688</v>
      </c>
      <c r="AL13" s="25">
        <f t="shared" si="3"/>
        <v>3.3713008123611967</v>
      </c>
      <c r="AM13" s="25">
        <f t="shared" si="3"/>
        <v>3.5332908531008402</v>
      </c>
      <c r="AN13" s="25">
        <f t="shared" si="3"/>
        <v>3.5147547331375062</v>
      </c>
      <c r="AO13" s="25">
        <f t="shared" si="3"/>
        <v>3.251434970309635</v>
      </c>
      <c r="AP13" s="25">
        <f t="shared" si="3"/>
        <v>3.7314987860425548</v>
      </c>
      <c r="AQ13" s="25">
        <f>IFERROR(IF(AQ8="","",IF($M$25=0,((AQ9-$M$26)/3/AQ10),IF($M$26=0,(($M$25-AQ9)/3/AQ10),MIN(((($M$25)-AQ9)/(3*AQ10)),((AQ9-($M$26))/(3*AQ10)))))),"")</f>
        <v>2.8506003840278047</v>
      </c>
      <c r="AR13" s="25">
        <f>IFERROR(IF(AR8="","",IF($M$25=0,((AR9-$M$26)/3/AR10),IF($M$26=0,(($M$25-AR9)/3/AR10),MIN(((($M$25)-AR9)/(3*AR10)),((AR9-($M$26))/(3*AR10)))))),"")</f>
        <v>3.0913435284007442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-2.3557894736985219E-3</v>
      </c>
      <c r="AE17" s="27" t="s">
        <v>30</v>
      </c>
      <c r="AR17" s="16">
        <f>AR19-AQ19</f>
        <v>-6.0804761904789117E-3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</row>
    <row r="19" spans="1:62" x14ac:dyDescent="0.2">
      <c r="A19" s="30" t="s">
        <v>18</v>
      </c>
      <c r="B19" s="30">
        <v>7.1265821428571483</v>
      </c>
      <c r="C19" s="30">
        <v>7.1306432397959147</v>
      </c>
      <c r="D19" s="30">
        <v>7.1255790816326572</v>
      </c>
      <c r="E19" s="30">
        <v>7.1287862723214221</v>
      </c>
      <c r="F19" s="30">
        <v>7.1297128826530676</v>
      </c>
      <c r="G19" s="30">
        <v>7.1238007763975117</v>
      </c>
      <c r="H19" s="30">
        <v>7.1238585526315816</v>
      </c>
      <c r="I19" s="30">
        <v>7.1200578571428599</v>
      </c>
      <c r="J19" s="30">
        <v>7.1182233516483553</v>
      </c>
      <c r="K19" s="30">
        <v>7.1197668650793604</v>
      </c>
      <c r="L19" s="30">
        <v>7.1212684331797167</v>
      </c>
      <c r="M19" s="30">
        <v>7.120859013605453</v>
      </c>
      <c r="N19" s="30">
        <v>7.1205913793103521</v>
      </c>
      <c r="P19" s="30" t="s">
        <v>18</v>
      </c>
      <c r="Q19" s="30"/>
      <c r="R19" s="30"/>
      <c r="S19" s="30"/>
      <c r="T19" s="30"/>
      <c r="U19" s="30">
        <v>7.1258797619047574</v>
      </c>
      <c r="V19" s="30">
        <v>7.1296355263157878</v>
      </c>
      <c r="W19" s="30">
        <v>7.1283261904761908</v>
      </c>
      <c r="X19" s="30"/>
      <c r="Y19" s="30">
        <v>7.1204881696428517</v>
      </c>
      <c r="Z19" s="30">
        <v>7.122397420634921</v>
      </c>
      <c r="AA19" s="30">
        <v>7.1237109523809519</v>
      </c>
      <c r="AB19" s="30">
        <v>7.1243872180451202</v>
      </c>
      <c r="AC19" s="30">
        <v>7.1220314285714217</v>
      </c>
      <c r="AE19" s="30" t="s">
        <v>18</v>
      </c>
      <c r="AF19" s="30">
        <v>7.1311890624999981</v>
      </c>
      <c r="AG19" s="30">
        <v>7.1285737012986967</v>
      </c>
      <c r="AH19" s="30">
        <v>7.1345647321428514</v>
      </c>
      <c r="AI19" s="30">
        <v>7.1336434873949575</v>
      </c>
      <c r="AJ19" s="30">
        <v>7.1282045918367363</v>
      </c>
      <c r="AK19" s="30">
        <v>7.1320120879120896</v>
      </c>
      <c r="AL19" s="30">
        <v>7.1257155279503257</v>
      </c>
      <c r="AM19" s="30">
        <v>7.1240252551020422</v>
      </c>
      <c r="AN19" s="30">
        <v>7.1211676870748306</v>
      </c>
      <c r="AO19" s="30">
        <v>7.1236422932330887</v>
      </c>
      <c r="AP19" s="30">
        <v>7.126498095238091</v>
      </c>
      <c r="AQ19" s="30">
        <v>7.1291083333333356</v>
      </c>
      <c r="AR19" s="30">
        <v>7.1230278571428567</v>
      </c>
      <c r="BD19" s="32"/>
      <c r="BE19" s="32"/>
      <c r="BF19" s="32"/>
      <c r="BG19" s="32" t="e">
        <f>I5/3</f>
        <v>#VALUE!</v>
      </c>
      <c r="BH19" s="32"/>
      <c r="BI19" s="32"/>
      <c r="BJ19" s="32"/>
    </row>
    <row r="20" spans="1:62" x14ac:dyDescent="0.2">
      <c r="A20" s="21" t="s">
        <v>8</v>
      </c>
      <c r="B20" s="22">
        <v>1.6075292622208966E-2</v>
      </c>
      <c r="C20" s="22">
        <v>1.6170062216815401E-2</v>
      </c>
      <c r="D20" s="22">
        <v>1.9428161457374582E-2</v>
      </c>
      <c r="E20" s="22">
        <v>1.5421910016174611E-2</v>
      </c>
      <c r="F20" s="22">
        <v>1.7853939821748752E-2</v>
      </c>
      <c r="G20" s="22">
        <v>1.7088774230002088E-2</v>
      </c>
      <c r="H20" s="22">
        <v>1.5056913107739269E-2</v>
      </c>
      <c r="I20" s="22">
        <v>1.5243977225390396E-2</v>
      </c>
      <c r="J20" s="22">
        <v>1.6145083348980419E-2</v>
      </c>
      <c r="K20" s="22">
        <v>1.805026726272661E-2</v>
      </c>
      <c r="L20" s="22">
        <v>1.8314439096893523E-2</v>
      </c>
      <c r="M20" s="22">
        <v>1.9131142138848797E-2</v>
      </c>
      <c r="N20" s="22">
        <v>1.7721739443311905E-2</v>
      </c>
      <c r="P20" s="21" t="s">
        <v>8</v>
      </c>
      <c r="Q20" s="22"/>
      <c r="R20" s="22"/>
      <c r="S20" s="22"/>
      <c r="T20" s="22"/>
      <c r="U20" s="22">
        <v>1.6615074816574236E-2</v>
      </c>
      <c r="V20" s="22">
        <v>1.5161297152977652E-2</v>
      </c>
      <c r="W20" s="22">
        <v>1.2760359543293666E-2</v>
      </c>
      <c r="X20" s="22"/>
      <c r="Y20" s="22">
        <v>1.5542542274542622E-2</v>
      </c>
      <c r="Z20" s="22">
        <v>1.6991431979950237E-2</v>
      </c>
      <c r="AA20" s="22">
        <v>1.7119555010823458E-2</v>
      </c>
      <c r="AB20" s="22">
        <v>1.7073779915640644E-2</v>
      </c>
      <c r="AC20" s="22">
        <v>2.0190439687045522E-2</v>
      </c>
      <c r="AE20" s="21" t="s">
        <v>8</v>
      </c>
      <c r="AF20" s="22">
        <v>1.3564186330074487E-2</v>
      </c>
      <c r="AG20" s="22">
        <v>1.4604978511818537E-2</v>
      </c>
      <c r="AH20" s="22">
        <v>1.5814812158131866E-2</v>
      </c>
      <c r="AI20" s="22">
        <v>1.451093452037385E-2</v>
      </c>
      <c r="AJ20" s="22">
        <v>1.5916509447072767E-2</v>
      </c>
      <c r="AK20" s="22">
        <v>1.3913414540239892E-2</v>
      </c>
      <c r="AL20" s="22">
        <v>1.4360074290351407E-2</v>
      </c>
      <c r="AM20" s="22">
        <v>1.2259445961381177E-2</v>
      </c>
      <c r="AN20" s="22">
        <v>1.3444861595773634E-2</v>
      </c>
      <c r="AO20" s="22">
        <v>1.6760398487000328E-2</v>
      </c>
      <c r="AP20" s="22">
        <v>1.5644169651851773E-2</v>
      </c>
      <c r="AQ20" s="22">
        <v>1.715473875215634E-2</v>
      </c>
      <c r="AR20" s="22">
        <v>1.5206238833271117E-2</v>
      </c>
      <c r="BD20" s="32">
        <f>F5</f>
        <v>6.9290000000000003</v>
      </c>
      <c r="BE20" s="32"/>
      <c r="BF20" s="32"/>
      <c r="BG20" s="32" t="s">
        <v>7</v>
      </c>
      <c r="BH20" s="32"/>
      <c r="BI20" s="32"/>
      <c r="BJ20" s="32">
        <f>E5</f>
        <v>7.4290000000000003</v>
      </c>
    </row>
    <row r="21" spans="1:62" x14ac:dyDescent="0.2">
      <c r="A21" s="21" t="s">
        <v>19</v>
      </c>
      <c r="B21" s="22">
        <v>7.1696999999999997</v>
      </c>
      <c r="C21" s="22">
        <v>7.1619999999999999</v>
      </c>
      <c r="D21" s="22">
        <v>7.1928000000000001</v>
      </c>
      <c r="E21" s="22">
        <v>7.1829000000000001</v>
      </c>
      <c r="F21" s="22">
        <v>7.2278000000000002</v>
      </c>
      <c r="G21" s="22">
        <v>7.1862000000000004</v>
      </c>
      <c r="H21" s="22">
        <v>7.1982999999999997</v>
      </c>
      <c r="I21" s="22">
        <v>7.1577000000000002</v>
      </c>
      <c r="J21" s="22">
        <v>7.1994999999999996</v>
      </c>
      <c r="K21" s="22">
        <v>7.1929999999999996</v>
      </c>
      <c r="L21" s="22">
        <v>7.1974</v>
      </c>
      <c r="M21" s="22">
        <v>7.1864999999999997</v>
      </c>
      <c r="N21" s="22">
        <v>7.1955999999999998</v>
      </c>
      <c r="P21" s="21" t="s">
        <v>19</v>
      </c>
      <c r="Q21" s="22"/>
      <c r="R21" s="22"/>
      <c r="S21" s="22"/>
      <c r="T21" s="22"/>
      <c r="U21" s="22">
        <v>7.1905000000000001</v>
      </c>
      <c r="V21" s="22">
        <v>7.1715</v>
      </c>
      <c r="W21" s="22">
        <v>7.1501000000000001</v>
      </c>
      <c r="X21" s="22"/>
      <c r="Y21" s="22">
        <v>7.1551</v>
      </c>
      <c r="Z21" s="22">
        <v>7.1730999999999998</v>
      </c>
      <c r="AA21" s="22">
        <v>7.1615000000000002</v>
      </c>
      <c r="AB21" s="22">
        <v>7.1805000000000003</v>
      </c>
      <c r="AC21" s="22">
        <v>7.1753</v>
      </c>
      <c r="AE21" s="21" t="s">
        <v>19</v>
      </c>
      <c r="AF21" s="22">
        <v>7.1820000000000004</v>
      </c>
      <c r="AG21" s="22">
        <v>7.1551999999999998</v>
      </c>
      <c r="AH21" s="22">
        <v>7.1837999999999997</v>
      </c>
      <c r="AI21" s="22">
        <v>7.1738</v>
      </c>
      <c r="AJ21" s="22">
        <v>7.1994999999999996</v>
      </c>
      <c r="AK21" s="22">
        <v>7.1921999999999997</v>
      </c>
      <c r="AL21" s="22">
        <v>7.1787999999999998</v>
      </c>
      <c r="AM21" s="22">
        <v>7.1505000000000001</v>
      </c>
      <c r="AN21" s="22">
        <v>7.1523000000000003</v>
      </c>
      <c r="AO21" s="22">
        <v>7.1826999999999996</v>
      </c>
      <c r="AP21" s="22">
        <v>7.1807999999999996</v>
      </c>
      <c r="AQ21" s="22">
        <v>7.2042000000000002</v>
      </c>
      <c r="AR21" s="22">
        <v>7.1689999999999996</v>
      </c>
      <c r="BD21" s="33">
        <f>BE21-$BG$22</f>
        <v>7.1340000000000012</v>
      </c>
      <c r="BE21" s="32">
        <f>BF21-$BG$22</f>
        <v>7.1490000000000009</v>
      </c>
      <c r="BF21" s="32">
        <f>BG21-$BG$22</f>
        <v>7.1640000000000006</v>
      </c>
      <c r="BG21" s="33">
        <f>D5</f>
        <v>7.1790000000000003</v>
      </c>
      <c r="BH21" s="32">
        <f>BG21+$BG$22</f>
        <v>7.194</v>
      </c>
      <c r="BI21" s="32">
        <f>BH21+$BG$22</f>
        <v>7.2089999999999996</v>
      </c>
      <c r="BJ21" s="33">
        <f>BI21+$BG$22</f>
        <v>7.2239999999999993</v>
      </c>
    </row>
    <row r="22" spans="1:62" x14ac:dyDescent="0.2">
      <c r="A22" s="21" t="s">
        <v>20</v>
      </c>
      <c r="B22" s="22">
        <v>7.0704000000000002</v>
      </c>
      <c r="C22" s="22">
        <v>7.0678999999999998</v>
      </c>
      <c r="D22" s="22">
        <v>7.0781000000000001</v>
      </c>
      <c r="E22" s="22">
        <v>7.0757000000000003</v>
      </c>
      <c r="F22" s="22">
        <v>7.0529000000000002</v>
      </c>
      <c r="G22" s="22">
        <v>7.0674000000000001</v>
      </c>
      <c r="H22" s="22">
        <v>7.0805999999999996</v>
      </c>
      <c r="I22" s="22">
        <v>7.0704000000000002</v>
      </c>
      <c r="J22" s="22">
        <v>7.0635000000000003</v>
      </c>
      <c r="K22" s="22">
        <v>7.0631000000000004</v>
      </c>
      <c r="L22" s="22">
        <v>7.0602</v>
      </c>
      <c r="M22" s="22">
        <v>7.0475000000000003</v>
      </c>
      <c r="N22" s="22">
        <v>7.0461</v>
      </c>
      <c r="P22" s="21" t="s">
        <v>20</v>
      </c>
      <c r="Q22" s="22"/>
      <c r="R22" s="22"/>
      <c r="S22" s="22"/>
      <c r="T22" s="22"/>
      <c r="U22" s="22">
        <v>7.0781000000000001</v>
      </c>
      <c r="V22" s="22">
        <v>7.0796999999999999</v>
      </c>
      <c r="W22" s="22">
        <v>7.0850999999999997</v>
      </c>
      <c r="X22" s="22"/>
      <c r="Y22" s="22">
        <v>7.0812999999999997</v>
      </c>
      <c r="Z22" s="22">
        <v>7.0720999999999998</v>
      </c>
      <c r="AA22" s="22">
        <v>7.0594999999999999</v>
      </c>
      <c r="AB22" s="22">
        <v>7.06</v>
      </c>
      <c r="AC22" s="22">
        <v>7.0597000000000003</v>
      </c>
      <c r="AE22" s="21" t="s">
        <v>20</v>
      </c>
      <c r="AF22" s="22">
        <v>7.0644</v>
      </c>
      <c r="AG22" s="22">
        <v>7.0849000000000002</v>
      </c>
      <c r="AH22" s="22">
        <v>7.0865999999999998</v>
      </c>
      <c r="AI22" s="22">
        <v>7.0631000000000004</v>
      </c>
      <c r="AJ22" s="22">
        <v>7.0876999999999999</v>
      </c>
      <c r="AK22" s="22">
        <v>7.0808999999999997</v>
      </c>
      <c r="AL22" s="22">
        <v>7.0739999999999998</v>
      </c>
      <c r="AM22" s="22">
        <v>7.0861000000000001</v>
      </c>
      <c r="AN22" s="22">
        <v>7.0656999999999996</v>
      </c>
      <c r="AO22" s="22">
        <v>7.0712000000000002</v>
      </c>
      <c r="AP22" s="22">
        <v>7.0735000000000001</v>
      </c>
      <c r="AQ22" s="22">
        <v>7.0838999999999999</v>
      </c>
      <c r="AR22" s="22">
        <v>7.069</v>
      </c>
      <c r="BD22" s="32"/>
      <c r="BE22" s="32"/>
      <c r="BF22" s="32"/>
      <c r="BG22" s="34">
        <v>1.4999999999999999E-2</v>
      </c>
      <c r="BH22" s="32"/>
      <c r="BI22" s="32"/>
      <c r="BJ22" s="32"/>
    </row>
    <row r="23" spans="1:62" x14ac:dyDescent="0.2">
      <c r="A23" s="24" t="s">
        <v>21</v>
      </c>
      <c r="B23" s="25">
        <f t="shared" ref="B23:L23" si="4">IFERROR(IF(B18="","",IF(Q25=0,((B19-Q26)/3/B20),IF(Q26=0,((Q25-B19)/3/B20),MIN((((Q25)-B19)/(3*B20)),((B19-(Q26))/(3*B20)))))),"")</f>
        <v>4.2006937316394222</v>
      </c>
      <c r="C23" s="25">
        <f t="shared" si="4"/>
        <v>4.2597906556192076</v>
      </c>
      <c r="D23" s="25">
        <f t="shared" si="4"/>
        <v>3.4585376160429391</v>
      </c>
      <c r="E23" s="25">
        <f t="shared" si="4"/>
        <v>4.4263058662781383</v>
      </c>
      <c r="F23" s="25">
        <f t="shared" si="4"/>
        <v>3.8406627091251933</v>
      </c>
      <c r="G23" s="25">
        <f>IFERROR(IF(G18="","",IF(V25=0,((G19-V26)/3/G20),IF(V26=0,((V25-G19)/3/G20),MIN((((V25)-G19)/(3*G20)),((G19-(V26))/(3*G20)))))),"")</f>
        <v>3.8973104742786644</v>
      </c>
      <c r="H23" s="25">
        <f t="shared" si="4"/>
        <v>4.4245136481273786</v>
      </c>
      <c r="I23" s="25">
        <f t="shared" si="4"/>
        <v>4.2871107770200805</v>
      </c>
      <c r="J23" s="25">
        <f t="shared" si="4"/>
        <v>4.0099586862898908</v>
      </c>
      <c r="K23" s="25">
        <f t="shared" si="4"/>
        <v>3.6152163701127789</v>
      </c>
      <c r="L23" s="25">
        <f t="shared" si="4"/>
        <v>3.5903990313518399</v>
      </c>
      <c r="M23" s="25">
        <f>IFERROR(IF(M18="","",IF($E$5=0,((M19-$F$5)/3/M20),IF($F$5=0,(($E$5-M19)/3/M20),MIN(((($E$5)-M19)/(3*M20)),((M19-($F$5))/(3*M20)))))),"")</f>
        <v>3.3428743600876958</v>
      </c>
      <c r="N23" s="25">
        <f>IFERROR(IF(N18="","",IF($E$5=0,((N19-$F$5)/3/N20),IF($F$5=0,(($E$5-N19)/3/N20),MIN(((($E$5)-N19)/(3*N20)),((N19-($F$5))/(3*N20)))))),"")</f>
        <v>3.6036977807814736</v>
      </c>
      <c r="P23" s="24" t="s">
        <v>21</v>
      </c>
      <c r="Q23" s="25"/>
      <c r="R23" s="25"/>
      <c r="S23" s="25"/>
      <c r="T23" s="25"/>
      <c r="U23" s="25">
        <f t="shared" ref="U23:AB23" si="5">IFERROR(IF(U18="","",IF(U25=0,((U19-U26)/3/U20),IF(U26=0,((U25-U19)/3/U20),MIN((((U25)-U19)/(3*U20)),((U19-(U26))/(3*U20)))))),"")</f>
        <v>4.0501324677228938</v>
      </c>
      <c r="V23" s="25">
        <f t="shared" si="5"/>
        <v>4.5210627261621639</v>
      </c>
      <c r="W23" s="25">
        <f t="shared" si="5"/>
        <v>5.3375243799086638</v>
      </c>
      <c r="X23" s="25"/>
      <c r="Y23" s="25">
        <f t="shared" si="5"/>
        <v>4.2139860642292826</v>
      </c>
      <c r="Z23" s="25">
        <f>IFERROR(IF(Z18="","",IF(Z25=0,((Z19-Z26)/3/Z20),IF(Z26=0,((Z25-Z19)/3/Z20),MIN((((Z25)-Z19)/(3*Z20)),((Z19-(Z26))/(3*Z20)))))),"")</f>
        <v>3.8921071292289762</v>
      </c>
      <c r="AA23" s="25">
        <f t="shared" si="5"/>
        <v>3.8885541953765483</v>
      </c>
      <c r="AB23" s="25">
        <f t="shared" si="5"/>
        <v>3.9121822864299793</v>
      </c>
      <c r="AC23" s="25">
        <f>IFERROR(IF(AC18="","",IF($N$25=0,((AC19-$N$26)/3/AC20),IF($N$26=0,(($N$25-AC19)/3/AC20),MIN(((($N$25)-AC19)/(3*AC20)),((AC19-($N$26))/(3*AC20)))))),"")</f>
        <v>3.1868453843078544</v>
      </c>
      <c r="AE23" s="24" t="s">
        <v>21</v>
      </c>
      <c r="AF23" s="25">
        <f t="shared" ref="AF23:AP23" si="6">IFERROR(IF(AF18="","",IF($Q$25=0,((AF19-$Q$26)/3/AF20),IF($Q$26=0,(($Q$25-AF19)/3/AF20),MIN(((($Q$25)-AF19)/(3*AF20)),((AF19-($Q$26))/(3*AF20)))))),"")</f>
        <v>5.0915712268126372</v>
      </c>
      <c r="AG23" s="25">
        <f t="shared" si="6"/>
        <v>4.6690403351878187</v>
      </c>
      <c r="AH23" s="25">
        <f t="shared" si="6"/>
        <v>4.4381332731496714</v>
      </c>
      <c r="AI23" s="25">
        <f t="shared" si="6"/>
        <v>4.8157589276466064</v>
      </c>
      <c r="AJ23" s="25">
        <f t="shared" si="6"/>
        <v>4.276578197327713</v>
      </c>
      <c r="AK23" s="25">
        <f t="shared" si="6"/>
        <v>4.983490029483991</v>
      </c>
      <c r="AL23" s="25">
        <f t="shared" si="6"/>
        <v>4.6823232218201651</v>
      </c>
      <c r="AM23" s="25">
        <f t="shared" si="6"/>
        <v>5.4386703317628706</v>
      </c>
      <c r="AN23" s="25">
        <f t="shared" si="6"/>
        <v>4.8883033782167384</v>
      </c>
      <c r="AO23" s="25">
        <f t="shared" si="6"/>
        <v>3.9705160428799782</v>
      </c>
      <c r="AP23" s="25">
        <f t="shared" si="6"/>
        <v>4.3146658839367511</v>
      </c>
      <c r="AQ23" s="25">
        <f t="shared" ref="AQ23:AR23" si="7">IFERROR(IF(AQ18="","",IF($Q$25=0,((AQ19-$Q$26)/3/AQ20),IF($Q$26=0,(($Q$25-AQ19)/3/AQ20),MIN(((($Q$25)-AQ19)/(3*AQ20)),((AQ19-($Q$26))/(3*AQ20)))))),"")</f>
        <v>3.9854552979334108</v>
      </c>
      <c r="AR23" s="25">
        <f t="shared" si="7"/>
        <v>4.3628552579656779</v>
      </c>
    </row>
    <row r="24" spans="1:62" x14ac:dyDescent="0.2">
      <c r="A24" s="35" t="s">
        <v>10</v>
      </c>
      <c r="B24" s="44">
        <f>$D$5</f>
        <v>7.1790000000000003</v>
      </c>
      <c r="C24" s="44">
        <f t="shared" ref="C24:N24" si="8">$D$5</f>
        <v>7.1790000000000003</v>
      </c>
      <c r="D24" s="44">
        <f t="shared" si="8"/>
        <v>7.1790000000000003</v>
      </c>
      <c r="E24" s="44">
        <f t="shared" si="8"/>
        <v>7.1790000000000003</v>
      </c>
      <c r="F24" s="44">
        <f t="shared" si="8"/>
        <v>7.1790000000000003</v>
      </c>
      <c r="G24" s="44">
        <f t="shared" si="8"/>
        <v>7.1790000000000003</v>
      </c>
      <c r="H24" s="44">
        <f t="shared" si="8"/>
        <v>7.1790000000000003</v>
      </c>
      <c r="I24" s="44">
        <f t="shared" si="8"/>
        <v>7.1790000000000003</v>
      </c>
      <c r="J24" s="44">
        <f t="shared" si="8"/>
        <v>7.1790000000000003</v>
      </c>
      <c r="K24" s="44">
        <f t="shared" si="8"/>
        <v>7.1790000000000003</v>
      </c>
      <c r="L24" s="44">
        <f t="shared" si="8"/>
        <v>7.1790000000000003</v>
      </c>
      <c r="M24" s="44">
        <f t="shared" si="8"/>
        <v>7.1790000000000003</v>
      </c>
      <c r="N24" s="44">
        <f t="shared" si="8"/>
        <v>7.1790000000000003</v>
      </c>
      <c r="O24" s="35" t="s">
        <v>10</v>
      </c>
      <c r="P24" s="16">
        <f>$J$5</f>
        <v>7.1740000000000004</v>
      </c>
      <c r="Q24" s="16">
        <f t="shared" ref="Q24:AC24" si="9">$J$5</f>
        <v>7.1740000000000004</v>
      </c>
      <c r="R24" s="16">
        <f t="shared" si="9"/>
        <v>7.1740000000000004</v>
      </c>
      <c r="S24" s="16">
        <f t="shared" si="9"/>
        <v>7.1740000000000004</v>
      </c>
      <c r="T24" s="16">
        <f t="shared" si="9"/>
        <v>7.1740000000000004</v>
      </c>
      <c r="U24" s="16">
        <f t="shared" si="9"/>
        <v>7.1740000000000004</v>
      </c>
      <c r="V24" s="16">
        <f t="shared" si="9"/>
        <v>7.1740000000000004</v>
      </c>
      <c r="W24" s="16">
        <f t="shared" si="9"/>
        <v>7.1740000000000004</v>
      </c>
      <c r="X24" s="16">
        <f t="shared" si="9"/>
        <v>7.1740000000000004</v>
      </c>
      <c r="Y24" s="16">
        <f t="shared" si="9"/>
        <v>7.1740000000000004</v>
      </c>
      <c r="Z24" s="16">
        <f t="shared" si="9"/>
        <v>7.1740000000000004</v>
      </c>
      <c r="AA24" s="16">
        <f t="shared" si="9"/>
        <v>7.1740000000000004</v>
      </c>
      <c r="AB24" s="16">
        <f t="shared" si="9"/>
        <v>7.1740000000000004</v>
      </c>
      <c r="AC24" s="16">
        <f t="shared" si="9"/>
        <v>7.1740000000000004</v>
      </c>
      <c r="AE24" s="29"/>
      <c r="AF24" s="29"/>
      <c r="AG24" s="29"/>
      <c r="AH24" s="29"/>
      <c r="AI24" s="29"/>
      <c r="AJ24" s="29"/>
      <c r="AK24" s="29"/>
      <c r="AL24" s="29"/>
      <c r="AM24" s="29"/>
    </row>
    <row r="25" spans="1:62" x14ac:dyDescent="0.2">
      <c r="A25" s="35" t="s">
        <v>11</v>
      </c>
      <c r="B25" s="44">
        <f>$E$5</f>
        <v>7.4290000000000003</v>
      </c>
      <c r="C25" s="44">
        <f t="shared" ref="C25:N25" si="10">$E$5</f>
        <v>7.4290000000000003</v>
      </c>
      <c r="D25" s="44">
        <f t="shared" si="10"/>
        <v>7.4290000000000003</v>
      </c>
      <c r="E25" s="44">
        <f t="shared" si="10"/>
        <v>7.4290000000000003</v>
      </c>
      <c r="F25" s="44">
        <f t="shared" si="10"/>
        <v>7.4290000000000003</v>
      </c>
      <c r="G25" s="44">
        <f t="shared" si="10"/>
        <v>7.4290000000000003</v>
      </c>
      <c r="H25" s="44">
        <f t="shared" si="10"/>
        <v>7.4290000000000003</v>
      </c>
      <c r="I25" s="44">
        <f t="shared" si="10"/>
        <v>7.4290000000000003</v>
      </c>
      <c r="J25" s="44">
        <f t="shared" si="10"/>
        <v>7.4290000000000003</v>
      </c>
      <c r="K25" s="44">
        <f t="shared" si="10"/>
        <v>7.4290000000000003</v>
      </c>
      <c r="L25" s="44">
        <f t="shared" si="10"/>
        <v>7.4290000000000003</v>
      </c>
      <c r="M25" s="44">
        <f t="shared" si="10"/>
        <v>7.4290000000000003</v>
      </c>
      <c r="N25" s="44">
        <f t="shared" si="10"/>
        <v>7.4290000000000003</v>
      </c>
      <c r="O25" s="35" t="s">
        <v>11</v>
      </c>
      <c r="P25" s="16">
        <f>$K$5</f>
        <v>7.4240000000000004</v>
      </c>
      <c r="Q25" s="16">
        <f t="shared" ref="Q25:AC25" si="11">$K$5</f>
        <v>7.4240000000000004</v>
      </c>
      <c r="R25" s="16">
        <f t="shared" si="11"/>
        <v>7.4240000000000004</v>
      </c>
      <c r="S25" s="16">
        <f t="shared" si="11"/>
        <v>7.4240000000000004</v>
      </c>
      <c r="T25" s="16">
        <f t="shared" si="11"/>
        <v>7.4240000000000004</v>
      </c>
      <c r="U25" s="16">
        <f t="shared" si="11"/>
        <v>7.4240000000000004</v>
      </c>
      <c r="V25" s="16">
        <f t="shared" si="11"/>
        <v>7.4240000000000004</v>
      </c>
      <c r="W25" s="16">
        <f t="shared" si="11"/>
        <v>7.4240000000000004</v>
      </c>
      <c r="X25" s="16">
        <f t="shared" si="11"/>
        <v>7.4240000000000004</v>
      </c>
      <c r="Y25" s="16">
        <f t="shared" si="11"/>
        <v>7.4240000000000004</v>
      </c>
      <c r="Z25" s="16">
        <f t="shared" si="11"/>
        <v>7.4240000000000004</v>
      </c>
      <c r="AA25" s="16">
        <f t="shared" si="11"/>
        <v>7.4240000000000004</v>
      </c>
      <c r="AB25" s="16">
        <f t="shared" si="11"/>
        <v>7.4240000000000004</v>
      </c>
      <c r="AC25" s="16">
        <f t="shared" si="11"/>
        <v>7.4240000000000004</v>
      </c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44">
        <f>$F$5</f>
        <v>6.9290000000000003</v>
      </c>
      <c r="C26" s="44">
        <f t="shared" ref="C26:N26" si="12">$F$5</f>
        <v>6.9290000000000003</v>
      </c>
      <c r="D26" s="44">
        <f t="shared" si="12"/>
        <v>6.9290000000000003</v>
      </c>
      <c r="E26" s="44">
        <f t="shared" si="12"/>
        <v>6.9290000000000003</v>
      </c>
      <c r="F26" s="44">
        <f t="shared" si="12"/>
        <v>6.9290000000000003</v>
      </c>
      <c r="G26" s="44">
        <f t="shared" si="12"/>
        <v>6.9290000000000003</v>
      </c>
      <c r="H26" s="44">
        <f t="shared" si="12"/>
        <v>6.9290000000000003</v>
      </c>
      <c r="I26" s="44">
        <f t="shared" si="12"/>
        <v>6.9290000000000003</v>
      </c>
      <c r="J26" s="44">
        <f t="shared" si="12"/>
        <v>6.9290000000000003</v>
      </c>
      <c r="K26" s="44">
        <f t="shared" si="12"/>
        <v>6.9290000000000003</v>
      </c>
      <c r="L26" s="44">
        <f t="shared" si="12"/>
        <v>6.9290000000000003</v>
      </c>
      <c r="M26" s="44">
        <f t="shared" si="12"/>
        <v>6.9290000000000003</v>
      </c>
      <c r="N26" s="44">
        <f t="shared" si="12"/>
        <v>6.9290000000000003</v>
      </c>
      <c r="O26" s="35" t="s">
        <v>12</v>
      </c>
      <c r="P26" s="16">
        <f>$L$5</f>
        <v>6.9240000000000004</v>
      </c>
      <c r="Q26" s="16">
        <f t="shared" ref="Q26:AC26" si="13">$L$5</f>
        <v>6.9240000000000004</v>
      </c>
      <c r="R26" s="16">
        <f t="shared" si="13"/>
        <v>6.9240000000000004</v>
      </c>
      <c r="S26" s="16">
        <f t="shared" si="13"/>
        <v>6.9240000000000004</v>
      </c>
      <c r="T26" s="16">
        <f t="shared" si="13"/>
        <v>6.9240000000000004</v>
      </c>
      <c r="U26" s="16">
        <f t="shared" si="13"/>
        <v>6.9240000000000004</v>
      </c>
      <c r="V26" s="16">
        <f t="shared" si="13"/>
        <v>6.9240000000000004</v>
      </c>
      <c r="W26" s="16">
        <f t="shared" si="13"/>
        <v>6.9240000000000004</v>
      </c>
      <c r="X26" s="16">
        <f t="shared" si="13"/>
        <v>6.9240000000000004</v>
      </c>
      <c r="Y26" s="16">
        <f t="shared" si="13"/>
        <v>6.9240000000000004</v>
      </c>
      <c r="Z26" s="16">
        <f t="shared" si="13"/>
        <v>6.9240000000000004</v>
      </c>
      <c r="AA26" s="16">
        <f t="shared" si="13"/>
        <v>6.9240000000000004</v>
      </c>
      <c r="AB26" s="16">
        <f t="shared" si="13"/>
        <v>6.9240000000000004</v>
      </c>
      <c r="AC26" s="16">
        <f t="shared" si="13"/>
        <v>6.9240000000000004</v>
      </c>
      <c r="AE26" s="29"/>
      <c r="AF26" s="29"/>
      <c r="AG26" s="29"/>
      <c r="AH26" s="29"/>
      <c r="AI26" s="29"/>
      <c r="AJ26" s="29"/>
      <c r="AK26" s="29"/>
      <c r="AL26" s="29"/>
      <c r="AM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6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AE28" s="29"/>
      <c r="AF28" s="29"/>
      <c r="AG28" s="29"/>
      <c r="AH28" s="29"/>
      <c r="AI28" s="29"/>
      <c r="AJ28" s="29"/>
      <c r="AK28" s="29"/>
      <c r="AL28" s="29"/>
      <c r="AM28" s="29"/>
    </row>
    <row r="29" spans="1:62" x14ac:dyDescent="0.2">
      <c r="A29" s="38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9.9499999999999993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  <c r="AW30" s="29"/>
      <c r="AX30" s="29"/>
      <c r="AY30" s="29"/>
      <c r="AZ30" s="29"/>
      <c r="BA30" s="29"/>
    </row>
    <row r="31" spans="1:62" ht="9.9499999999999993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S31" s="29"/>
      <c r="AT31" s="29"/>
      <c r="AU31" s="29"/>
      <c r="AV31" s="29"/>
      <c r="AW31" s="29"/>
      <c r="AX31" s="29"/>
      <c r="AY31" s="29"/>
      <c r="AZ31" s="29"/>
      <c r="BA31" s="29"/>
    </row>
    <row r="32" spans="1:62" ht="12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  <c r="AW32" s="29"/>
      <c r="AX32" s="29"/>
      <c r="AY32" s="29"/>
      <c r="AZ32" s="29"/>
      <c r="BA32" s="29"/>
    </row>
    <row r="33" spans="1:45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5" ht="12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AE34" s="29"/>
      <c r="AF34" s="29"/>
      <c r="AG34" s="29"/>
      <c r="AH34" s="29"/>
      <c r="AI34" s="29"/>
      <c r="AJ34" s="29"/>
      <c r="AK34" s="29"/>
      <c r="AL34" s="29"/>
      <c r="AM34" s="29"/>
    </row>
    <row r="35" spans="1:45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5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1.8253164212081716E-2</v>
      </c>
      <c r="Q36" s="40">
        <f>ROUND(P36*3,2)</f>
        <v>0.05</v>
      </c>
      <c r="R36" s="41">
        <f>ROUND(Q36/5,5)</f>
        <v>0.01</v>
      </c>
      <c r="T36" s="18" t="s">
        <v>22</v>
      </c>
      <c r="AE36" s="29"/>
      <c r="AF36" s="29"/>
      <c r="AG36" s="29"/>
      <c r="AH36" s="29"/>
      <c r="AI36" s="29"/>
      <c r="AJ36" s="29"/>
      <c r="AK36" s="29"/>
      <c r="AL36" s="29"/>
      <c r="AM36" s="29"/>
    </row>
    <row r="37" spans="1:45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3.9244273152872839</v>
      </c>
      <c r="Q37" s="40">
        <v>11</v>
      </c>
      <c r="R37" s="41">
        <f>ROUND(Q37/5,5)</f>
        <v>2.2000000000000002</v>
      </c>
      <c r="T37" s="20">
        <v>7.0974928571428588</v>
      </c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5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1.0550686429184782E-2</v>
      </c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5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T39" s="3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5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9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29"/>
      <c r="AF40" s="29"/>
      <c r="AG40" s="29"/>
      <c r="AH40" s="29"/>
      <c r="AI40" s="29"/>
      <c r="AJ40" s="29"/>
      <c r="AK40" s="29"/>
      <c r="AL40" s="29"/>
      <c r="AM40" s="29"/>
      <c r="AS40" s="38"/>
    </row>
    <row r="41" spans="1:45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25">
        <v>5.3232826215863405</v>
      </c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29"/>
      <c r="AF41" s="29"/>
      <c r="AG41" s="29"/>
      <c r="AH41" s="29"/>
      <c r="AI41" s="29"/>
      <c r="AJ41" s="29"/>
      <c r="AK41" s="29"/>
      <c r="AL41" s="29"/>
      <c r="AM41" s="29"/>
      <c r="AS41" s="38"/>
    </row>
    <row r="42" spans="1:45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29"/>
      <c r="AF42" s="29"/>
      <c r="AG42" s="29"/>
      <c r="AH42" s="29"/>
      <c r="AI42" s="29"/>
      <c r="AJ42" s="29"/>
      <c r="AK42" s="29"/>
      <c r="AL42" s="29"/>
      <c r="AM42" s="29"/>
      <c r="AS42" s="38"/>
    </row>
    <row r="43" spans="1:45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29"/>
      <c r="AF43" s="29"/>
      <c r="AG43" s="29"/>
      <c r="AH43" s="29"/>
      <c r="AI43" s="29"/>
      <c r="AJ43" s="29"/>
      <c r="AK43" s="29"/>
      <c r="AL43" s="29"/>
      <c r="AM43" s="29"/>
      <c r="AS43" s="38"/>
    </row>
    <row r="44" spans="1:45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29"/>
      <c r="AF44" s="29"/>
      <c r="AG44" s="29"/>
      <c r="AH44" s="29"/>
      <c r="AI44" s="29"/>
      <c r="AJ44" s="29"/>
      <c r="AK44" s="29"/>
      <c r="AL44" s="29"/>
      <c r="AM44" s="29"/>
      <c r="AS44" s="38"/>
    </row>
    <row r="45" spans="1:45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29"/>
      <c r="AF45" s="29"/>
      <c r="AG45" s="29"/>
      <c r="AH45" s="29"/>
      <c r="AI45" s="29"/>
      <c r="AJ45" s="29"/>
      <c r="AK45" s="29"/>
      <c r="AL45" s="29"/>
      <c r="AM45" s="29"/>
      <c r="AS45" s="38"/>
    </row>
    <row r="46" spans="1:45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29"/>
      <c r="AF46" s="29"/>
      <c r="AG46" s="29"/>
      <c r="AH46" s="29"/>
      <c r="AI46" s="29"/>
      <c r="AJ46" s="29"/>
      <c r="AK46" s="29"/>
      <c r="AL46" s="29"/>
      <c r="AM46" s="29"/>
      <c r="AS46" s="38"/>
    </row>
    <row r="47" spans="1:45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29"/>
      <c r="AF47" s="29"/>
      <c r="AG47" s="29"/>
      <c r="AH47" s="29"/>
      <c r="AI47" s="29"/>
      <c r="AJ47" s="29"/>
      <c r="AK47" s="29"/>
      <c r="AL47" s="29"/>
      <c r="AM47" s="29"/>
      <c r="AS47" s="38"/>
    </row>
    <row r="48" spans="1:45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29"/>
      <c r="AF48" s="29"/>
      <c r="AG48" s="29"/>
      <c r="AH48" s="29"/>
      <c r="AI48" s="29"/>
      <c r="AJ48" s="29"/>
      <c r="AK48" s="29"/>
      <c r="AL48" s="29"/>
      <c r="AM48" s="29"/>
      <c r="AS48" s="38"/>
    </row>
    <row r="49" spans="1:45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29"/>
      <c r="AF49" s="29"/>
      <c r="AG49" s="29"/>
      <c r="AH49" s="29"/>
      <c r="AI49" s="29"/>
      <c r="AJ49" s="29"/>
      <c r="AK49" s="29"/>
      <c r="AL49" s="29"/>
      <c r="AM49" s="29"/>
      <c r="AS49" s="38"/>
    </row>
    <row r="50" spans="1:45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29"/>
      <c r="AF50" s="29"/>
      <c r="AG50" s="29"/>
      <c r="AH50" s="29"/>
      <c r="AI50" s="29"/>
      <c r="AJ50" s="29"/>
      <c r="AK50" s="29"/>
      <c r="AL50" s="29"/>
      <c r="AM50" s="29"/>
      <c r="AS50" s="38"/>
    </row>
    <row r="51" spans="1:45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29"/>
      <c r="AF51" s="29"/>
      <c r="AG51" s="29"/>
      <c r="AH51" s="29"/>
      <c r="AI51" s="29"/>
      <c r="AJ51" s="29"/>
      <c r="AK51" s="29"/>
      <c r="AL51" s="29"/>
      <c r="AM51" s="29"/>
      <c r="AS51" s="38"/>
    </row>
    <row r="52" spans="1:45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29"/>
      <c r="AF52" s="29"/>
      <c r="AG52" s="29"/>
      <c r="AH52" s="29"/>
      <c r="AI52" s="29"/>
      <c r="AJ52" s="29"/>
      <c r="AK52" s="29"/>
      <c r="AL52" s="29"/>
      <c r="AM52" s="29"/>
      <c r="AS52" s="38"/>
    </row>
    <row r="53" spans="1:45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29"/>
      <c r="AF53" s="29"/>
      <c r="AG53" s="29"/>
      <c r="AH53" s="29"/>
      <c r="AI53" s="29"/>
      <c r="AJ53" s="29"/>
      <c r="AK53" s="29"/>
      <c r="AL53" s="29"/>
      <c r="AM53" s="29"/>
      <c r="AS53" s="38"/>
    </row>
    <row r="54" spans="1:45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29"/>
      <c r="AF54" s="29"/>
      <c r="AG54" s="29"/>
      <c r="AH54" s="29"/>
      <c r="AI54" s="29"/>
      <c r="AJ54" s="29"/>
      <c r="AK54" s="29"/>
      <c r="AL54" s="29"/>
      <c r="AM54" s="29"/>
      <c r="AS54" s="38"/>
    </row>
    <row r="55" spans="1:45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29"/>
      <c r="AF55" s="29"/>
      <c r="AG55" s="29"/>
      <c r="AH55" s="29"/>
      <c r="AI55" s="29"/>
      <c r="AJ55" s="29"/>
      <c r="AK55" s="29"/>
      <c r="AL55" s="29"/>
      <c r="AM55" s="29"/>
      <c r="AS55" s="38"/>
    </row>
    <row r="56" spans="1:45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29"/>
      <c r="AF56" s="29"/>
      <c r="AG56" s="29"/>
      <c r="AH56" s="29"/>
      <c r="AI56" s="29"/>
      <c r="AJ56" s="29"/>
      <c r="AK56" s="29"/>
      <c r="AL56" s="29"/>
      <c r="AM56" s="29"/>
      <c r="AS56" s="38"/>
    </row>
    <row r="57" spans="1:45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29"/>
      <c r="AF57" s="29"/>
      <c r="AG57" s="29"/>
      <c r="AH57" s="29"/>
      <c r="AI57" s="29"/>
      <c r="AJ57" s="29"/>
      <c r="AK57" s="29"/>
      <c r="AL57" s="29"/>
      <c r="AM57" s="29"/>
      <c r="AS57" s="38"/>
    </row>
    <row r="58" spans="1:45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29"/>
      <c r="AF58" s="29"/>
      <c r="AG58" s="29"/>
      <c r="AH58" s="29"/>
      <c r="AI58" s="29"/>
      <c r="AJ58" s="29"/>
      <c r="AK58" s="29"/>
      <c r="AL58" s="29"/>
      <c r="AM58" s="29"/>
      <c r="AS58" s="38"/>
    </row>
    <row r="59" spans="1:45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29"/>
      <c r="AF59" s="29"/>
      <c r="AG59" s="29"/>
      <c r="AH59" s="29"/>
      <c r="AI59" s="29"/>
      <c r="AJ59" s="29"/>
      <c r="AK59" s="29"/>
      <c r="AL59" s="29"/>
      <c r="AM59" s="29"/>
      <c r="AS59" s="38"/>
    </row>
    <row r="60" spans="1:45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29"/>
      <c r="AF60" s="29"/>
      <c r="AG60" s="29"/>
      <c r="AH60" s="29"/>
      <c r="AI60" s="29"/>
      <c r="AJ60" s="29"/>
      <c r="AK60" s="29"/>
      <c r="AL60" s="29"/>
      <c r="AM60" s="29"/>
      <c r="AS60" s="38"/>
    </row>
    <row r="61" spans="1:45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29"/>
      <c r="AF61" s="29"/>
      <c r="AG61" s="29"/>
      <c r="AH61" s="29"/>
      <c r="AI61" s="29"/>
      <c r="AJ61" s="29"/>
      <c r="AK61" s="29"/>
      <c r="AL61" s="29"/>
      <c r="AM61" s="29"/>
      <c r="AS61" s="38"/>
    </row>
    <row r="62" spans="1:45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29"/>
      <c r="AF62" s="29"/>
      <c r="AG62" s="29"/>
      <c r="AH62" s="29"/>
      <c r="AI62" s="29"/>
      <c r="AJ62" s="29"/>
      <c r="AK62" s="29"/>
      <c r="AL62" s="29"/>
      <c r="AM62" s="29"/>
      <c r="AS62" s="38"/>
    </row>
    <row r="63" spans="1:45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29"/>
      <c r="AF63" s="29"/>
      <c r="AG63" s="29"/>
      <c r="AH63" s="29"/>
      <c r="AI63" s="29"/>
      <c r="AJ63" s="29"/>
      <c r="AK63" s="29"/>
      <c r="AL63" s="29"/>
      <c r="AM63" s="29"/>
      <c r="AS63" s="38"/>
    </row>
    <row r="64" spans="1:45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29"/>
      <c r="AF64" s="29"/>
      <c r="AG64" s="29"/>
      <c r="AH64" s="29"/>
      <c r="AI64" s="29"/>
      <c r="AJ64" s="29"/>
      <c r="AK64" s="29"/>
      <c r="AL64" s="29"/>
      <c r="AM64" s="29"/>
      <c r="AS64" s="38"/>
    </row>
    <row r="65" spans="1:45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29"/>
      <c r="AF65" s="29"/>
      <c r="AG65" s="29"/>
      <c r="AH65" s="29"/>
      <c r="AI65" s="29"/>
      <c r="AJ65" s="29"/>
      <c r="AK65" s="29"/>
      <c r="AL65" s="29"/>
      <c r="AM65" s="29"/>
      <c r="AS65" s="38"/>
    </row>
    <row r="66" spans="1:45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29"/>
      <c r="AF66" s="29"/>
      <c r="AG66" s="29"/>
      <c r="AH66" s="29"/>
      <c r="AI66" s="29"/>
      <c r="AJ66" s="29"/>
      <c r="AK66" s="29"/>
      <c r="AL66" s="29"/>
      <c r="AM66" s="29"/>
      <c r="AS66" s="38"/>
    </row>
    <row r="67" spans="1:45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29"/>
      <c r="AF67" s="29"/>
      <c r="AG67" s="29"/>
      <c r="AH67" s="29"/>
      <c r="AI67" s="29"/>
      <c r="AJ67" s="29"/>
      <c r="AK67" s="29"/>
      <c r="AL67" s="29"/>
      <c r="AM67" s="29"/>
      <c r="AS67" s="38"/>
    </row>
    <row r="68" spans="1:45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S68" s="38"/>
    </row>
    <row r="69" spans="1:45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S69" s="38"/>
    </row>
    <row r="70" spans="1:45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S70" s="38"/>
    </row>
    <row r="71" spans="1:45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S71" s="38"/>
    </row>
    <row r="72" spans="1:45" x14ac:dyDescent="0.2"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S72" s="38"/>
    </row>
    <row r="73" spans="1:45" x14ac:dyDescent="0.2"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S73" s="38"/>
    </row>
    <row r="74" spans="1:45" x14ac:dyDescent="0.2"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S74" s="38"/>
    </row>
    <row r="75" spans="1:45" x14ac:dyDescent="0.2"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S75" s="38"/>
    </row>
    <row r="85" ht="15.75" customHeight="1" x14ac:dyDescent="0.2"/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BJ85"/>
  <sheetViews>
    <sheetView showGridLines="0" topLeftCell="A16" zoomScale="80" zoomScaleNormal="80" workbookViewId="0">
      <selection activeCell="S72" sqref="S72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45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0.47189899759012621</v>
      </c>
      <c r="R2" s="7">
        <f>IF(N19="","",(ABS(N19-AVERAGE(B19:M19))/STDEV(B19:M19)))</f>
        <v>0.29095851773676218</v>
      </c>
      <c r="S2" s="7">
        <f>IF(AC9="","",(ABS(AC9-AVERAGE(Q9:AB9))/STDEV(Q9:AB9)))</f>
        <v>2.3568961804633823</v>
      </c>
      <c r="T2" s="7">
        <f>IF(AC19="","",(ABS(AC19-AVERAGE(Q19:AB19))/STDEV(Q19:AB19)))</f>
        <v>5.1789305047898228E-2</v>
      </c>
      <c r="U2" s="7">
        <f>IF(AR9="","",(ABS(AR9-AVERAGE(AF9:AQ9))/STDEV(AF9:AQ9)))</f>
        <v>4.5577546541716897E-2</v>
      </c>
      <c r="V2" s="7">
        <f>IF(AR19="","",(ABS(AR19-AVERAGE(AF19:AQ19))/STDEV(AF19:AQ19)))</f>
        <v>0.21650125056193512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0.39001945874223859</v>
      </c>
      <c r="R3" s="7">
        <f>IF(N20="","",(ABS(N20-AVERAGE(B20:M20))/STDEV(B20:M20)))</f>
        <v>5.2963519435922625E-2</v>
      </c>
      <c r="S3" s="7">
        <f>IF(AC10="","",(ABS(AC10-AVERAGE(Q10:AB10))/STDEV(Q10:AB10)))</f>
        <v>0.11972049900789626</v>
      </c>
      <c r="T3" s="7">
        <f>IF(AC20="","",(ABS(AC20-AVERAGE(Q20:AB20))/STDEV(Q20:AB20)))</f>
        <v>0.69613886298377115</v>
      </c>
      <c r="U3" s="7">
        <f t="shared" ref="U3" si="0">IF(AR10="","",(ABS(AR10-AVERAGE(AF10:AQ10))/STDEV(AF10:AQ10)))</f>
        <v>3.2326209223190253E-2</v>
      </c>
      <c r="V3" s="7">
        <f>IF(AR20="","",(ABS(AR20-AVERAGE(AF20:AQ20))/STDEV(AF20:AQ20)))</f>
        <v>0.56750166327654061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0.82878585544399475</v>
      </c>
      <c r="R4" s="7">
        <f>IF(N23="","",(ABS(N23-AVERAGE(B23:M23))/STDEV(B23:M23)))</f>
        <v>0.42950865033908647</v>
      </c>
      <c r="S4" s="7">
        <f>IF(AC13="","",(ABS(AC13-AVERAGE(Q13:AB13))/STDEV(Q13:AB13)))</f>
        <v>2.1511493010418166</v>
      </c>
      <c r="T4" s="7">
        <f>IF(AC23="","",(ABS(AC23-AVERAGE(Q23:AB23))/STDEV(Q23:AB23)))</f>
        <v>0.21561830569325921</v>
      </c>
      <c r="U4" s="7">
        <f>IF(AR13="","",(ABS(AR13-AVERAGE(AF13:AQ13))/STDEV(AF13:AQ13)))</f>
        <v>5.8672365502312106E-2</v>
      </c>
      <c r="V4" s="7">
        <f>IF(AR23="","",(ABS(AR23-AVERAGE(AF23:AQ23))/STDEV(AF23:AQ23)))</f>
        <v>0.27937505030530146</v>
      </c>
    </row>
    <row r="5" spans="1:44" ht="25.5" customHeight="1" x14ac:dyDescent="0.2">
      <c r="C5" s="42" t="s">
        <v>46</v>
      </c>
      <c r="D5" s="12">
        <v>1.9850000000000001</v>
      </c>
      <c r="E5" s="12">
        <v>1.994</v>
      </c>
      <c r="F5" s="12">
        <v>1.9760000000000002</v>
      </c>
      <c r="G5" s="13">
        <v>1.994</v>
      </c>
      <c r="H5" s="13">
        <v>1.9760000000000002</v>
      </c>
      <c r="I5" s="13">
        <v>8.9999999999999993E-3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-8.4067125965806315E-5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-6.0670634920700905E-4</v>
      </c>
      <c r="AE7" s="14" t="s">
        <v>29</v>
      </c>
      <c r="AR7" s="16">
        <f>AR9-AQ9</f>
        <v>-3.272321428593461E-4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1.9842365800865804</v>
      </c>
      <c r="C9" s="20">
        <v>1.98339</v>
      </c>
      <c r="D9" s="20">
        <v>1.9830979591836724</v>
      </c>
      <c r="E9" s="20">
        <v>1.982958004926106</v>
      </c>
      <c r="F9" s="20">
        <v>1.9830179802955639</v>
      </c>
      <c r="G9" s="20">
        <v>1.9829430672268911</v>
      </c>
      <c r="H9" s="20">
        <v>1.9828726190476176</v>
      </c>
      <c r="I9" s="20">
        <v>1.9834842165898603</v>
      </c>
      <c r="J9" s="20">
        <v>1.9832617532467531</v>
      </c>
      <c r="K9" s="20">
        <v>1.9831776530612257</v>
      </c>
      <c r="L9" s="20">
        <v>1.983152380952379</v>
      </c>
      <c r="M9" s="20">
        <v>1.982844302721088</v>
      </c>
      <c r="N9" s="20">
        <v>1.9830230867346945</v>
      </c>
      <c r="P9" s="19" t="s">
        <v>18</v>
      </c>
      <c r="Q9" s="20"/>
      <c r="R9" s="20"/>
      <c r="S9" s="20"/>
      <c r="T9" s="20"/>
      <c r="U9" s="20">
        <v>1.9834470238095236</v>
      </c>
      <c r="V9" s="20">
        <v>1.9831417410714287</v>
      </c>
      <c r="W9" s="20">
        <v>1.9836813186813158</v>
      </c>
      <c r="X9" s="20"/>
      <c r="Y9" s="20"/>
      <c r="Z9" s="20">
        <v>1.9829769047619046</v>
      </c>
      <c r="AA9" s="20">
        <v>1.9830392857142838</v>
      </c>
      <c r="AB9" s="20">
        <v>1.9832307539682537</v>
      </c>
      <c r="AC9" s="20">
        <v>1.9826240476190466</v>
      </c>
      <c r="AE9" s="19" t="s">
        <v>18</v>
      </c>
      <c r="AF9" s="20">
        <v>1.9840969047619037</v>
      </c>
      <c r="AG9" s="20">
        <v>1.9834425324675324</v>
      </c>
      <c r="AH9" s="20">
        <v>1.9826967857142852</v>
      </c>
      <c r="AI9" s="20">
        <v>1.9822854838709663</v>
      </c>
      <c r="AJ9" s="20">
        <v>1.9820092261904758</v>
      </c>
      <c r="AK9" s="20">
        <v>1.9827142857142859</v>
      </c>
      <c r="AL9" s="20">
        <v>1.9830697916666626</v>
      </c>
      <c r="AM9" s="20">
        <v>1.9831735714285716</v>
      </c>
      <c r="AN9" s="20">
        <v>1.9833824829931943</v>
      </c>
      <c r="AO9" s="20">
        <v>1.983291326530612</v>
      </c>
      <c r="AP9" s="20">
        <v>1.9824314285714275</v>
      </c>
      <c r="AQ9" s="20">
        <v>1.9832910714285732</v>
      </c>
      <c r="AR9" s="20">
        <v>1.9829638392857138</v>
      </c>
    </row>
    <row r="10" spans="1:44" x14ac:dyDescent="0.2">
      <c r="A10" s="21" t="s">
        <v>8</v>
      </c>
      <c r="B10" s="22">
        <v>1.5948738281466152E-3</v>
      </c>
      <c r="C10" s="22">
        <v>1.6794155214653805E-3</v>
      </c>
      <c r="D10" s="22">
        <v>1.5466971388253302E-3</v>
      </c>
      <c r="E10" s="22">
        <v>1.5648961894716201E-3</v>
      </c>
      <c r="F10" s="22">
        <v>1.5936748774141602E-3</v>
      </c>
      <c r="G10" s="22">
        <v>1.5496465619779217E-3</v>
      </c>
      <c r="H10" s="22">
        <v>1.5768173402378404E-3</v>
      </c>
      <c r="I10" s="22">
        <v>1.7523139314948905E-3</v>
      </c>
      <c r="J10" s="22">
        <v>1.5850047126344125E-3</v>
      </c>
      <c r="K10" s="22">
        <v>1.4841693067827314E-3</v>
      </c>
      <c r="L10" s="22">
        <v>1.5789393843743487E-3</v>
      </c>
      <c r="M10" s="22">
        <v>1.4632234390335919E-3</v>
      </c>
      <c r="N10" s="22">
        <v>1.6108080558287872E-3</v>
      </c>
      <c r="P10" s="21" t="s">
        <v>8</v>
      </c>
      <c r="Q10" s="22"/>
      <c r="R10" s="22"/>
      <c r="S10" s="22"/>
      <c r="T10" s="22"/>
      <c r="U10" s="22">
        <v>1.6396914742642015E-3</v>
      </c>
      <c r="V10" s="22">
        <v>1.5702843484678725E-3</v>
      </c>
      <c r="W10" s="22">
        <v>1.6212372983315263E-3</v>
      </c>
      <c r="X10" s="22"/>
      <c r="Y10" s="22"/>
      <c r="Z10" s="22">
        <v>1.5624669743071913E-3</v>
      </c>
      <c r="AA10" s="22">
        <v>1.4572290911318425E-3</v>
      </c>
      <c r="AB10" s="22">
        <v>1.6604948563534499E-3</v>
      </c>
      <c r="AC10" s="22">
        <v>1.5764277303876436E-3</v>
      </c>
      <c r="AE10" s="21" t="s">
        <v>8</v>
      </c>
      <c r="AF10" s="22">
        <v>1.6623917957433653E-3</v>
      </c>
      <c r="AG10" s="22">
        <v>1.6652931823877924E-3</v>
      </c>
      <c r="AH10" s="22">
        <v>1.2128746432148627E-3</v>
      </c>
      <c r="AI10" s="22">
        <v>1.4668883247522084E-3</v>
      </c>
      <c r="AJ10" s="22">
        <v>1.6039330380275328E-3</v>
      </c>
      <c r="AK10" s="22">
        <v>1.5928451402380064E-3</v>
      </c>
      <c r="AL10" s="22">
        <v>1.6869432716715958E-3</v>
      </c>
      <c r="AM10" s="22">
        <v>1.4899236570510089E-3</v>
      </c>
      <c r="AN10" s="22">
        <v>1.6003244852131166E-3</v>
      </c>
      <c r="AO10" s="22">
        <v>1.6014079012792531E-3</v>
      </c>
      <c r="AP10" s="22">
        <v>1.4382927810122341E-3</v>
      </c>
      <c r="AQ10" s="22">
        <v>1.5571176369759234E-3</v>
      </c>
      <c r="AR10" s="22">
        <v>1.5439237879996456E-3</v>
      </c>
    </row>
    <row r="11" spans="1:44" x14ac:dyDescent="0.2">
      <c r="A11" s="21" t="s">
        <v>19</v>
      </c>
      <c r="B11" s="22">
        <v>1.9887999999999999</v>
      </c>
      <c r="C11" s="22">
        <v>1.9887999999999999</v>
      </c>
      <c r="D11" s="22">
        <v>1.9878</v>
      </c>
      <c r="E11" s="22">
        <v>1.9883</v>
      </c>
      <c r="F11" s="23">
        <v>1.9877</v>
      </c>
      <c r="G11" s="23">
        <v>1.9882</v>
      </c>
      <c r="H11" s="23">
        <v>1.9877</v>
      </c>
      <c r="I11" s="23">
        <v>1.9886999999999999</v>
      </c>
      <c r="J11" s="23">
        <v>1.9885999999999999</v>
      </c>
      <c r="K11" s="23">
        <v>1.9879</v>
      </c>
      <c r="L11" s="23">
        <v>1.9878</v>
      </c>
      <c r="M11" s="23">
        <v>1.9884999999999999</v>
      </c>
      <c r="N11" s="23">
        <v>1.9872000000000001</v>
      </c>
      <c r="P11" s="21" t="s">
        <v>19</v>
      </c>
      <c r="Q11" s="22"/>
      <c r="R11" s="22"/>
      <c r="S11" s="22"/>
      <c r="T11" s="22"/>
      <c r="U11" s="23">
        <v>1.9869000000000001</v>
      </c>
      <c r="V11" s="23">
        <v>1.9874000000000001</v>
      </c>
      <c r="W11" s="23">
        <v>1.9876</v>
      </c>
      <c r="X11" s="23"/>
      <c r="Y11" s="23"/>
      <c r="Z11" s="23">
        <v>1.9872000000000001</v>
      </c>
      <c r="AA11" s="23">
        <v>1.9873000000000001</v>
      </c>
      <c r="AB11" s="23">
        <v>1.988</v>
      </c>
      <c r="AC11" s="23">
        <v>1.9872000000000001</v>
      </c>
      <c r="AE11" s="21" t="s">
        <v>19</v>
      </c>
      <c r="AF11" s="22">
        <v>1.9888999999999999</v>
      </c>
      <c r="AG11" s="22">
        <v>1.9894000000000001</v>
      </c>
      <c r="AH11" s="22">
        <v>1.9867999999999997</v>
      </c>
      <c r="AI11" s="22">
        <v>1.9877</v>
      </c>
      <c r="AJ11" s="23">
        <v>1.9869000000000001</v>
      </c>
      <c r="AK11" s="23">
        <v>1.9879</v>
      </c>
      <c r="AL11" s="23">
        <v>1.9879</v>
      </c>
      <c r="AM11" s="23">
        <v>1.9866999999999999</v>
      </c>
      <c r="AN11" s="23">
        <v>1.9883</v>
      </c>
      <c r="AO11" s="23">
        <v>1.9885999999999999</v>
      </c>
      <c r="AP11" s="23">
        <v>1.9859</v>
      </c>
      <c r="AQ11" s="23">
        <v>1.9879</v>
      </c>
      <c r="AR11" s="23">
        <v>1.9875</v>
      </c>
    </row>
    <row r="12" spans="1:44" x14ac:dyDescent="0.2">
      <c r="A12" s="21" t="s">
        <v>20</v>
      </c>
      <c r="B12" s="22">
        <v>1.9791000000000001</v>
      </c>
      <c r="C12" s="22">
        <v>1.9798</v>
      </c>
      <c r="D12" s="22">
        <v>1.9795</v>
      </c>
      <c r="E12" s="22">
        <v>1.9793000000000001</v>
      </c>
      <c r="F12" s="23">
        <v>1.9791000000000001</v>
      </c>
      <c r="G12" s="23">
        <v>1.9795</v>
      </c>
      <c r="H12" s="23">
        <v>1.9790000000000001</v>
      </c>
      <c r="I12" s="23">
        <v>1.9793000000000001</v>
      </c>
      <c r="J12" s="23">
        <v>1.9788000000000001</v>
      </c>
      <c r="K12" s="23">
        <v>1.9790000000000001</v>
      </c>
      <c r="L12" s="23">
        <v>1.9790000000000001</v>
      </c>
      <c r="M12" s="23">
        <v>1.9791000000000001</v>
      </c>
      <c r="N12" s="23">
        <v>1.9791000000000001</v>
      </c>
      <c r="P12" s="21" t="s">
        <v>20</v>
      </c>
      <c r="Q12" s="22"/>
      <c r="R12" s="22"/>
      <c r="S12" s="22"/>
      <c r="T12" s="22"/>
      <c r="U12" s="23">
        <v>1.9796</v>
      </c>
      <c r="V12" s="23">
        <v>1.9791000000000001</v>
      </c>
      <c r="W12" s="23">
        <v>1.9797</v>
      </c>
      <c r="X12" s="23"/>
      <c r="Y12" s="23"/>
      <c r="Z12" s="23">
        <v>1.9789000000000001</v>
      </c>
      <c r="AA12" s="23">
        <v>1.9794</v>
      </c>
      <c r="AB12" s="23">
        <v>1.9790000000000001</v>
      </c>
      <c r="AC12" s="23">
        <v>1.9790999999999999</v>
      </c>
      <c r="AE12" s="21" t="s">
        <v>20</v>
      </c>
      <c r="AF12" s="22">
        <v>1.9798</v>
      </c>
      <c r="AG12" s="22">
        <v>1.9791000000000001</v>
      </c>
      <c r="AH12" s="22">
        <v>1.9794999999999998</v>
      </c>
      <c r="AI12" s="22">
        <v>1.9789999999999999</v>
      </c>
      <c r="AJ12" s="23">
        <v>1.9781</v>
      </c>
      <c r="AK12" s="23">
        <v>1.9791000000000001</v>
      </c>
      <c r="AL12" s="23">
        <v>1.9790000000000001</v>
      </c>
      <c r="AM12" s="23">
        <v>1.9797</v>
      </c>
      <c r="AN12" s="23">
        <v>1.9801</v>
      </c>
      <c r="AO12" s="23">
        <v>1.9792000000000001</v>
      </c>
      <c r="AP12" s="23">
        <v>1.9791000000000001</v>
      </c>
      <c r="AQ12" s="23">
        <v>1.9794</v>
      </c>
      <c r="AR12" s="23">
        <v>1.9792999999999998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1.7214695276035039</v>
      </c>
      <c r="C13" s="25">
        <f>IFERROR(IF(C8="","",IF($C$25=0,((C9-$C$26)/3/C10),IF($C$26=0,(($C$25-C9)/3/C10),MIN(((($C$25)-C9)/(3*C10)),((C9-($C$26))/(3*C10)))))),"")</f>
        <v>1.4667801397856981</v>
      </c>
      <c r="D13" s="25">
        <f>IFERROR(IF(D8="","",IF($D$25=0,((D9-$D$26)/3/D10),IF($D$26=0,(($D$25-D9)/3/D10),MIN(((($D$25)-D9)/(3*D10)),((D9-($D$26))/(3*D10)))))),"")</f>
        <v>1.5297024447554659</v>
      </c>
      <c r="E13" s="25">
        <f>IFERROR(IF(E8="","",IF($E$25=0,((E9-$E$26)/3/E10),IF($E$26=0,(($E$25-E9)/3/E10),MIN(((($E$25)-E9)/(3*E10)),((E9-($E$26))/(3*E10)))))),"")</f>
        <v>1.4821014908034897</v>
      </c>
      <c r="F13" s="25">
        <f>IFERROR(IF(F8="","",IF($K$25=0,((F9-$K$26)/3/F10),IF($K$26=0,(($K$25-F9)/3/F10),MIN(((($K$25)-F9)/(3*F10)),((F9-($K$26))/(3*F10)))))),"")</f>
        <v>1.4678820619821753</v>
      </c>
      <c r="G13" s="25">
        <f>IFERROR(IF(G8="","",IF($G$25=0,((G9-$G$26)/3/G10),IF($G$26=0,(($G$25-G9)/3/G10),MIN(((($G$25)-G9)/(3*G10)),((G9-($G$26))/(3*G10)))))),"")</f>
        <v>1.4934732855103305</v>
      </c>
      <c r="H13" s="25">
        <f>IFERROR(IF(H8="","",IF($H$25=0,((H9-$H$26)/3/H10),IF($H$26=0,(($H$25-H9)/3/H10),MIN(((($H$25)-H9)/(3*H10)),((H9-($H$26))/(3*H10)))))),"")</f>
        <v>1.4528461587864796</v>
      </c>
      <c r="I13" s="25">
        <f>IFERROR(IF(I8="","",IF($I$25=0,((I9-$I$26)/3/I10),IF($I$26=0,(($I$25-I9)/3/I10),MIN(((($I$25)-I9)/(3*I10)),((I9-($I$26))/(3*I10)))))),"")</f>
        <v>1.4236826052957576</v>
      </c>
      <c r="J13" s="25">
        <f>IFERROR(IF(J8="","",IF($J$25=0,((J9-$J$26)/3/J10),IF($J$26=0,(($J$25-J9)/3/J10),MIN(((($J$25)-J9)/(3*J10)),((J9-($J$26))/(3*J10)))))),"")</f>
        <v>1.5271780558690542</v>
      </c>
      <c r="K13" s="25">
        <f>IFERROR(IF(K8="","",IF($K$25=0,((K9-$K$26)/3/K10),IF($K$26=0,(($K$25-K9)/3/K10),MIN(((($K$25)-K9)/(3*K10)),((K9-($K$26))/(3*K10)))))),"")</f>
        <v>1.6120472303762292</v>
      </c>
      <c r="L13" s="25">
        <f>IFERROR(IF(L8="","",IF($L$25=0,((L9-$L$26)/3/L10),IF($L$26=0,(($L$25-L9)/3/L10),MIN(((($L$25)-L9)/(3*L10)),((L9-($L$26))/(3*L10)))))),"")</f>
        <v>1.5099547251276983</v>
      </c>
      <c r="M13" s="25">
        <f>IFERROR(IF(M8="","",IF($M$25=0,((M9-$M$26)/3/M10),IF($M$26=0,(($M$25-M9)/3/M10),MIN(((($M$25)-M9)/(3*M10)),((M9-($M$26))/(3*M10)))))),"")</f>
        <v>1.5591837715977379</v>
      </c>
      <c r="N13" s="25">
        <f>IFERROR(IF(N8="","",IF($N$25=0,((N9-$N$26)/3/N10),IF($N$26=0,(($N$25-N9)/3/N10),MIN(((($N$25)-N9)/(3*N10)),((N9-($N$26))/(3*N10)))))),"")</f>
        <v>1.4533258032163705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1.5139075300462115</v>
      </c>
      <c r="V13" s="25">
        <f>IFERROR(IF(V8="","",IF($G$25=0,((V9-$G$26)/3/V10),IF($G$26=0,(($G$25-V9)/3/V10),MIN(((($G$25)-V9)/(3*V10)),((V9-($G$26))/(3*V10)))))),"")</f>
        <v>1.516018649402938</v>
      </c>
      <c r="W13" s="25">
        <f>IFERROR(IF(W8="","",IF($H$25=0,((W9-$H$26)/3/W10),IF($H$26=0,(($H$25-W9)/3/W10),MIN(((($H$25)-W9)/(3*W10)),((W9-($H$26))/(3*W10)))))),"")</f>
        <v>1.5793120248797485</v>
      </c>
      <c r="X13" s="25"/>
      <c r="Y13" s="25"/>
      <c r="Z13" s="25">
        <f>IFERROR(IF(Z8="","",IF($K$25=0,((Z9-$K$26)/3/Z10),IF($K$26=0,(($K$25-Z9)/3/Z10),MIN(((($K$25)-Z9)/(3*Z10)),((Z9-($K$26))/(3*Z10)))))),"")</f>
        <v>1.4884378094877786</v>
      </c>
      <c r="AA13" s="25">
        <f>IFERROR(IF(AA8="","",IF($L$25=0,((AA9-$L$26)/3/AA10),IF($L$26=0,(($L$25-AA9)/3/AA10),MIN(((($L$25)-AA9)/(3*AA10)),((AA9-($L$26))/(3*AA10)))))),"")</f>
        <v>1.6101988257765081</v>
      </c>
      <c r="AB13" s="25">
        <f>IFERROR(IF(AB8="","",IF($M$25=0,((AB9-$M$26)/3/AB10),IF($M$26=0,(($M$25-AB9)/3/AB10),MIN(((($M$25)-AB9)/(3*AB10)),((AB9-($M$26))/(3*AB10)))))),"")</f>
        <v>1.4515259192336278</v>
      </c>
      <c r="AC13" s="25">
        <f>IFERROR(IF(AC8="","",IF($N$25=0,((AC9-$N$26)/3/AC10),IF($N$26=0,(($N$25-AC9)/3/AC10),MIN(((($N$25)-AC9)/(3*AC10)),((AC9-($N$26))/(3*AC10)))))),"")</f>
        <v>1.4006451614959419</v>
      </c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1.6235452201332277</v>
      </c>
      <c r="AG13" s="25">
        <f t="shared" si="1"/>
        <v>1.4897341693832573</v>
      </c>
      <c r="AH13" s="25">
        <f t="shared" si="1"/>
        <v>1.8404720695988848</v>
      </c>
      <c r="AI13" s="25">
        <f t="shared" si="1"/>
        <v>1.4283032013878363</v>
      </c>
      <c r="AJ13" s="25">
        <f t="shared" si="1"/>
        <v>1.2488522583763999</v>
      </c>
      <c r="AK13" s="25">
        <f t="shared" si="1"/>
        <v>1.4050928000199712</v>
      </c>
      <c r="AL13" s="25">
        <f t="shared" si="1"/>
        <v>1.3969629339614105</v>
      </c>
      <c r="AM13" s="25">
        <f t="shared" si="1"/>
        <v>1.6049080534255973</v>
      </c>
      <c r="AN13" s="25">
        <f t="shared" si="1"/>
        <v>1.5377054385756803</v>
      </c>
      <c r="AO13" s="25">
        <f t="shared" si="1"/>
        <v>1.5176908862065035</v>
      </c>
      <c r="AP13" s="25">
        <f t="shared" si="1"/>
        <v>1.4905237321015716</v>
      </c>
      <c r="AQ13" s="25">
        <f>IFERROR(IF(AQ8="","",IF($M$25=0,((AQ9-$M$26)/3/AQ10),IF($M$26=0,(($M$25-AQ9)/3/AQ10),MIN(((($M$25)-AQ9)/(3*AQ10)),((AQ9-($M$26))/(3*AQ10)))))),"")</f>
        <v>1.5608050959962527</v>
      </c>
      <c r="AR13" s="25">
        <f>IFERROR(IF(AR8="","",IF($M$25=0,((AR9-$M$26)/3/AR10),IF($M$26=0,(($M$25-AR9)/3/AR10),MIN(((($M$25)-AR9)/(3*AR10)),((AR9-($M$26))/(3*AR10)))))),"")</f>
        <v>1.5034937475197978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7.0615288220721162E-4</v>
      </c>
      <c r="AE17" s="27" t="s">
        <v>30</v>
      </c>
      <c r="AR17" s="16">
        <f>AR19-AQ19</f>
        <v>4.0714285714260612E-4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1.9848123376623363</v>
      </c>
      <c r="C19" s="30">
        <v>1.9843309948979586</v>
      </c>
      <c r="D19" s="30">
        <v>1.9836489795918357</v>
      </c>
      <c r="E19" s="30">
        <v>1.9833720982142842</v>
      </c>
      <c r="F19" s="30">
        <v>1.9830149234693846</v>
      </c>
      <c r="G19" s="30">
        <v>1.9831563664596275</v>
      </c>
      <c r="H19" s="30">
        <v>1.9839960526315779</v>
      </c>
      <c r="I19" s="30">
        <v>1.9840079761904754</v>
      </c>
      <c r="J19" s="30">
        <v>1.983514835164836</v>
      </c>
      <c r="K19" s="30">
        <v>1.9830339285714262</v>
      </c>
      <c r="L19" s="30">
        <v>1.9832860829493075</v>
      </c>
      <c r="M19" s="30">
        <v>1.9833951530612244</v>
      </c>
      <c r="N19" s="30">
        <v>1.9834695812807881</v>
      </c>
      <c r="P19" s="30" t="s">
        <v>18</v>
      </c>
      <c r="Q19" s="30"/>
      <c r="R19" s="30"/>
      <c r="S19" s="30"/>
      <c r="T19" s="30"/>
      <c r="U19" s="30">
        <v>1.9836811904761897</v>
      </c>
      <c r="V19" s="30">
        <v>1.9836296992481173</v>
      </c>
      <c r="W19" s="30">
        <v>1.9848952380952372</v>
      </c>
      <c r="X19" s="30"/>
      <c r="Y19" s="30">
        <v>1.9840109374999997</v>
      </c>
      <c r="Z19" s="30">
        <v>1.98382619047619</v>
      </c>
      <c r="AA19" s="30">
        <v>1.9835361904761901</v>
      </c>
      <c r="AB19" s="30">
        <v>1.9830721804511262</v>
      </c>
      <c r="AC19" s="30">
        <v>1.9837783333333334</v>
      </c>
      <c r="AD19" s="29"/>
      <c r="AE19" s="30" t="s">
        <v>18</v>
      </c>
      <c r="AF19" s="30">
        <v>1.9849698660714272</v>
      </c>
      <c r="AG19" s="30">
        <v>1.9845500000000007</v>
      </c>
      <c r="AH19" s="30">
        <v>1.9836348214285699</v>
      </c>
      <c r="AI19" s="30">
        <v>1.9833512605042007</v>
      </c>
      <c r="AJ19" s="30">
        <v>1.9841821428571405</v>
      </c>
      <c r="AK19" s="30">
        <v>1.9833802197802202</v>
      </c>
      <c r="AL19" s="30">
        <v>1.983588664596273</v>
      </c>
      <c r="AM19" s="30">
        <v>1.9838515306122455</v>
      </c>
      <c r="AN19" s="30">
        <v>1.9838209183673476</v>
      </c>
      <c r="AO19" s="30">
        <v>1.9831092105263139</v>
      </c>
      <c r="AP19" s="30">
        <v>1.9832723809523809</v>
      </c>
      <c r="AQ19" s="30">
        <v>1.9834785714285723</v>
      </c>
      <c r="AR19" s="30">
        <v>1.9838857142857149</v>
      </c>
      <c r="BD19" s="32"/>
      <c r="BE19" s="32"/>
      <c r="BF19" s="32"/>
      <c r="BG19" s="32">
        <f>I5/3</f>
        <v>2.9999999999999996E-3</v>
      </c>
      <c r="BH19" s="32"/>
      <c r="BI19" s="32"/>
      <c r="BJ19" s="32"/>
    </row>
    <row r="20" spans="1:62" x14ac:dyDescent="0.2">
      <c r="A20" s="21" t="s">
        <v>8</v>
      </c>
      <c r="B20" s="22">
        <v>1.6906278365576518E-3</v>
      </c>
      <c r="C20" s="22">
        <v>1.6896563178692451E-3</v>
      </c>
      <c r="D20" s="22">
        <v>1.7749392129979503E-3</v>
      </c>
      <c r="E20" s="22">
        <v>1.6593538674382533E-3</v>
      </c>
      <c r="F20" s="22">
        <v>1.4978807487349031E-3</v>
      </c>
      <c r="G20" s="22">
        <v>1.6035263907139862E-3</v>
      </c>
      <c r="H20" s="22">
        <v>1.5905067088290824E-3</v>
      </c>
      <c r="I20" s="22">
        <v>1.6817879410950276E-3</v>
      </c>
      <c r="J20" s="22">
        <v>1.6574857745627323E-3</v>
      </c>
      <c r="K20" s="22">
        <v>1.5358669964685345E-3</v>
      </c>
      <c r="L20" s="22">
        <v>1.522343501663185E-3</v>
      </c>
      <c r="M20" s="22">
        <v>1.5943577036507963E-3</v>
      </c>
      <c r="N20" s="22">
        <v>1.629195204115826E-3</v>
      </c>
      <c r="P20" s="21" t="s">
        <v>8</v>
      </c>
      <c r="Q20" s="22"/>
      <c r="R20" s="22"/>
      <c r="S20" s="22"/>
      <c r="T20" s="22"/>
      <c r="U20" s="22">
        <v>1.6983506000729854E-3</v>
      </c>
      <c r="V20" s="22">
        <v>1.6803230071734258E-3</v>
      </c>
      <c r="W20" s="22">
        <v>1.6169214212158538E-3</v>
      </c>
      <c r="X20" s="22"/>
      <c r="Y20" s="22">
        <v>1.6318532349525365E-3</v>
      </c>
      <c r="Z20" s="22">
        <v>1.7493505103836427E-3</v>
      </c>
      <c r="AA20" s="22">
        <v>1.7324296297010523E-3</v>
      </c>
      <c r="AB20" s="22">
        <v>1.6072741137105268E-3</v>
      </c>
      <c r="AC20" s="22">
        <v>1.6343952435844305E-3</v>
      </c>
      <c r="AD20" s="29"/>
      <c r="AE20" s="21" t="s">
        <v>8</v>
      </c>
      <c r="AF20" s="22">
        <v>1.7434846384421835E-3</v>
      </c>
      <c r="AG20" s="22">
        <v>1.7536281608095761E-3</v>
      </c>
      <c r="AH20" s="22">
        <v>1.591291165784843E-3</v>
      </c>
      <c r="AI20" s="22">
        <v>1.5791864952346751E-3</v>
      </c>
      <c r="AJ20" s="22">
        <v>1.6045929920315402E-3</v>
      </c>
      <c r="AK20" s="22">
        <v>1.5857644804245998E-3</v>
      </c>
      <c r="AL20" s="22">
        <v>1.6242176015992852E-3</v>
      </c>
      <c r="AM20" s="22">
        <v>1.7118207067484692E-3</v>
      </c>
      <c r="AN20" s="22">
        <v>1.4818795929181969E-3</v>
      </c>
      <c r="AO20" s="22">
        <v>1.5927595522792434E-3</v>
      </c>
      <c r="AP20" s="22">
        <v>1.4979378179876342E-3</v>
      </c>
      <c r="AQ20" s="22">
        <v>1.7177350511947457E-3</v>
      </c>
      <c r="AR20" s="22">
        <v>1.6748984122752655E-3</v>
      </c>
      <c r="AS20" s="29"/>
      <c r="AT20" s="29"/>
      <c r="AU20" s="29"/>
      <c r="AV20" s="29"/>
      <c r="BD20" s="32">
        <f>F5</f>
        <v>1.9760000000000002</v>
      </c>
      <c r="BE20" s="32"/>
      <c r="BF20" s="32"/>
      <c r="BG20" s="32"/>
      <c r="BH20" s="32"/>
      <c r="BI20" s="32"/>
      <c r="BJ20" s="32">
        <f>E5</f>
        <v>1.994</v>
      </c>
    </row>
    <row r="21" spans="1:62" x14ac:dyDescent="0.2">
      <c r="A21" s="21" t="s">
        <v>19</v>
      </c>
      <c r="B21" s="22">
        <v>1.9901</v>
      </c>
      <c r="C21" s="22">
        <v>1.9895</v>
      </c>
      <c r="D21" s="22">
        <v>1.9886999999999999</v>
      </c>
      <c r="E21" s="22">
        <v>1.9890000000000001</v>
      </c>
      <c r="F21" s="22">
        <v>1.9874000000000001</v>
      </c>
      <c r="G21" s="22">
        <v>1.9876</v>
      </c>
      <c r="H21" s="22">
        <v>1.9897</v>
      </c>
      <c r="I21" s="22">
        <v>1.9886999999999999</v>
      </c>
      <c r="J21" s="22">
        <v>1.9892000000000001</v>
      </c>
      <c r="K21" s="22">
        <v>1.9876</v>
      </c>
      <c r="L21" s="22">
        <v>1.9877</v>
      </c>
      <c r="M21" s="22">
        <v>1.9890000000000001</v>
      </c>
      <c r="N21" s="22">
        <v>1.9886999999999999</v>
      </c>
      <c r="P21" s="21" t="s">
        <v>19</v>
      </c>
      <c r="Q21" s="22"/>
      <c r="R21" s="22"/>
      <c r="S21" s="22"/>
      <c r="T21" s="22"/>
      <c r="U21" s="22">
        <v>1.9887999999999999</v>
      </c>
      <c r="V21" s="22">
        <v>1.9888999999999999</v>
      </c>
      <c r="W21" s="22">
        <v>1.9884999999999999</v>
      </c>
      <c r="X21" s="22"/>
      <c r="Y21" s="22">
        <v>1.9884000000000002</v>
      </c>
      <c r="Z21" s="22">
        <v>1.9887999999999999</v>
      </c>
      <c r="AA21" s="22">
        <v>1.9890000000000001</v>
      </c>
      <c r="AB21" s="22">
        <v>1.9878</v>
      </c>
      <c r="AC21" s="22">
        <v>1.9897</v>
      </c>
      <c r="AD21" s="29"/>
      <c r="AE21" s="21" t="s">
        <v>19</v>
      </c>
      <c r="AF21" s="22">
        <v>1.9894000000000001</v>
      </c>
      <c r="AG21" s="22">
        <v>1.9897</v>
      </c>
      <c r="AH21" s="22">
        <v>1.9883999999999999</v>
      </c>
      <c r="AI21" s="22">
        <v>1.9891000000000001</v>
      </c>
      <c r="AJ21" s="22">
        <v>1.9893000000000001</v>
      </c>
      <c r="AK21" s="22">
        <v>1.9882</v>
      </c>
      <c r="AL21" s="22">
        <v>1.9885999999999999</v>
      </c>
      <c r="AM21" s="22">
        <v>1.9882</v>
      </c>
      <c r="AN21" s="22">
        <v>1.9890000000000001</v>
      </c>
      <c r="AO21" s="22">
        <v>1.9878</v>
      </c>
      <c r="AP21" s="22">
        <v>1.9874000000000001</v>
      </c>
      <c r="AQ21" s="22">
        <v>1.9883</v>
      </c>
      <c r="AR21" s="22">
        <v>1.9894000000000001</v>
      </c>
      <c r="BD21" s="33">
        <f>BE21-$BG$22</f>
        <v>1.925</v>
      </c>
      <c r="BE21" s="32">
        <f>BF21-$BG$22</f>
        <v>1.9450000000000001</v>
      </c>
      <c r="BF21" s="32">
        <f>BG21-$BG$22</f>
        <v>1.9650000000000001</v>
      </c>
      <c r="BG21" s="33">
        <f>D5</f>
        <v>1.9850000000000001</v>
      </c>
      <c r="BH21" s="32">
        <f>BG21+$BG$22</f>
        <v>2.0049999999999999</v>
      </c>
      <c r="BI21" s="32">
        <f>BH21+$BG$22</f>
        <v>2.0249999999999999</v>
      </c>
      <c r="BJ21" s="33">
        <f>BI21+$BG$22</f>
        <v>2.0449999999999999</v>
      </c>
    </row>
    <row r="22" spans="1:62" x14ac:dyDescent="0.2">
      <c r="A22" s="21" t="s">
        <v>20</v>
      </c>
      <c r="B22" s="22">
        <v>1.9804999999999999</v>
      </c>
      <c r="C22" s="22">
        <v>1.9801</v>
      </c>
      <c r="D22" s="22">
        <v>1.9790000000000001</v>
      </c>
      <c r="E22" s="22">
        <v>1.9791999999999998</v>
      </c>
      <c r="F22" s="22">
        <v>1.9796999999999998</v>
      </c>
      <c r="G22" s="22">
        <v>1.9797</v>
      </c>
      <c r="H22" s="22">
        <v>1.9799</v>
      </c>
      <c r="I22" s="22">
        <v>1.9799</v>
      </c>
      <c r="J22" s="22">
        <v>1.9797</v>
      </c>
      <c r="K22" s="22">
        <v>1.9792000000000001</v>
      </c>
      <c r="L22" s="22">
        <v>1.9794</v>
      </c>
      <c r="M22" s="22">
        <v>1.9795</v>
      </c>
      <c r="N22" s="22">
        <v>1.9791000000000001</v>
      </c>
      <c r="P22" s="21" t="s">
        <v>20</v>
      </c>
      <c r="Q22" s="22"/>
      <c r="R22" s="22"/>
      <c r="S22" s="22"/>
      <c r="T22" s="22"/>
      <c r="U22" s="22">
        <v>1.9802</v>
      </c>
      <c r="V22" s="22">
        <v>1.98</v>
      </c>
      <c r="W22" s="22">
        <v>1.9815</v>
      </c>
      <c r="X22" s="22"/>
      <c r="Y22" s="22">
        <v>1.9801</v>
      </c>
      <c r="Z22" s="22">
        <v>1.9796</v>
      </c>
      <c r="AA22" s="22">
        <v>1.9798</v>
      </c>
      <c r="AB22" s="22">
        <v>1.9799</v>
      </c>
      <c r="AC22" s="22">
        <v>1.98</v>
      </c>
      <c r="AD22" s="29"/>
      <c r="AE22" s="21" t="s">
        <v>20</v>
      </c>
      <c r="AF22" s="22">
        <v>1.9798</v>
      </c>
      <c r="AG22" s="22">
        <v>1.9801</v>
      </c>
      <c r="AH22" s="22">
        <v>1.9798</v>
      </c>
      <c r="AI22" s="22">
        <v>1.9797</v>
      </c>
      <c r="AJ22" s="22">
        <v>1.98</v>
      </c>
      <c r="AK22" s="22">
        <v>1.9793000000000001</v>
      </c>
      <c r="AL22" s="22">
        <v>1.9787999999999999</v>
      </c>
      <c r="AM22" s="22">
        <v>1.9792000000000001</v>
      </c>
      <c r="AN22" s="22">
        <v>1.9798</v>
      </c>
      <c r="AO22" s="22">
        <v>1.9792000000000001</v>
      </c>
      <c r="AP22" s="22">
        <v>1.9797</v>
      </c>
      <c r="AQ22" s="22">
        <v>1.9791000000000001</v>
      </c>
      <c r="AR22" s="22">
        <v>1.9799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1.7374881827489703</v>
      </c>
      <c r="C23" s="25">
        <f>IFERROR(IF(C18="","",IF($C$25=0,((C19-$C$26)/3/C20),IF($C$26=0,(($C$25-C19)/3/C20),MIN(((($C$25)-C19)/(3*C20)),((C19-($C$26))/(3*C20)))))),"")</f>
        <v>1.6435284915345545</v>
      </c>
      <c r="D23" s="25">
        <f>IFERROR(IF(D18="","",IF($D$25=0,((D19-$D$26)/3/D20),IF($D$26=0,(($D$25-D19)/3/D20),MIN(((($D$25)-D19)/(3*D20)),((D19-($D$26))/(3*D20)))))),"")</f>
        <v>1.4364772862495316</v>
      </c>
      <c r="E23" s="25">
        <f>IFERROR(IF(E18="","",IF($E$25=0,((E19-$E$26)/3/E20),IF($E$26=0,(($E$25-E19)/3/E20),MIN(((($E$25)-E19)/(3*E20)),((E19-($E$26))/(3*E20)))))),"")</f>
        <v>1.4809174339779172</v>
      </c>
      <c r="F23" s="25">
        <f>IFERROR(IF(F18="","",IF($K$25=0,((F19-$K$26)/3/F20),IF($K$26=0,(($K$25-F19)/3/F20),MIN(((($K$25)-F19)/(3*F20)),((F19-($K$26))/(3*F20)))))),"")</f>
        <v>1.5610774256248623</v>
      </c>
      <c r="G23" s="25">
        <f>IFERROR(IF(G18="","",IF($G$25=0,((G19-$G$26)/3/G20),IF($G$26=0,(($G$25-G19)/3/G20),MIN(((($G$25)-G19)/(3*G20)),((G19-($G$26))/(3*G20)))))),"")</f>
        <v>1.4876309491110209</v>
      </c>
      <c r="H23" s="25">
        <f>IFERROR(IF(H18="","",IF($H$25=0,((H19-$H$26)/3/H20),IF($H$26=0,(($H$25-H19)/3/H20),MIN(((($H$25)-H19)/(3*H20)),((H19-($H$26))/(3*H20)))))),"")</f>
        <v>1.6757872584861715</v>
      </c>
      <c r="I23" s="25">
        <f>IFERROR(IF(I18="","",IF($I$25=0,((I19-$I$26)/3/I20),IF($I$26=0,(($I$25-I19)/3/I20),MIN(((($I$25)-I19)/(3*I20)),((I19-($I$26))/(3*I20)))))),"")</f>
        <v>1.5871949914726173</v>
      </c>
      <c r="J23" s="25">
        <f>IFERROR(IF(J18="","",IF($J$25=0,((J19-$J$26)/3/J20),IF($J$26=0,(($J$25-J19)/3/J20),MIN(((($J$25)-J19)/(3*J20)),((J19-($J$26))/(3*J20)))))),"")</f>
        <v>1.5112920384526922</v>
      </c>
      <c r="K23" s="25">
        <f>IFERROR(IF(K18="","",IF($K$25=0,((K19-$K$26)/3/K20),IF($K$26=0,(($K$25-K19)/3/K20),MIN(((($K$25)-K19)/(3*K20)),((K19-($K$26))/(3*K20)))))),"")</f>
        <v>1.5265923823697767</v>
      </c>
      <c r="L23" s="25">
        <f>IFERROR(IF(L18="","",IF($L$25=0,((L19-$L$26)/3/L20),IF($L$26=0,(($L$25-L19)/3/L20),MIN(((($L$25)-L19)/(3*L20)),((L19-($L$26))/(3*L20)))))),"")</f>
        <v>1.5953655096779324</v>
      </c>
      <c r="M23" s="25">
        <f>IFERROR(IF(M18="","",IF($M$25=0,((M19-$M$26)/3/M20),IF($M$26=0,(($M$25-M19)/3/M20),MIN(((($M$25)-M19)/(3*M20)),((M19-($M$26))/(3*M20)))))),"")</f>
        <v>1.5461091414828245</v>
      </c>
      <c r="N23" s="25">
        <f>IFERROR(IF(N18="","",IF($N$25=0,((N19-$N$26)/3/N20),IF($N$26=0,(($N$25-N19)/3/N20),MIN(((($N$25)-N19)/(3*N20)),((N19-($N$26))/(3*N20)))))),"")</f>
        <v>1.5282763051592463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1.507578485435505</v>
      </c>
      <c r="V23" s="25">
        <f>IFERROR(IF(V18="","",IF($G$25=0,((V19-$G$26)/3/V20),IF($G$26=0,(($G$25-V19)/3/V20),MIN(((($G$25)-V19)/(3*V20)),((V19-($G$26))/(3*V20)))))),"")</f>
        <v>1.5135382136936988</v>
      </c>
      <c r="W23" s="25">
        <f>IFERROR(IF(W18="","",IF($H$25=0,((W19-$H$26)/3/W20),IF($H$26=0,(($H$25-W19)/3/W20),MIN(((($H$25)-W19)/(3*W20)),((W19-($H$26))/(3*W20)))))),"")</f>
        <v>1.8337807429438202</v>
      </c>
      <c r="X23" s="25"/>
      <c r="Y23" s="25">
        <f>IFERROR(IF(Y18="","",IF($J$25=0,((Y19-$J$26)/3/Y20),IF($J$26=0,(($J$25-Y19)/3/Y20),MIN(((($J$25)-Y19)/(3*Y20)),((Y19-($J$26))/(3*Y20)))))),"")</f>
        <v>1.6363680524722526</v>
      </c>
      <c r="Z23" s="25">
        <f>IFERROR(IF(Z18="","",IF($K$25=0,((Z19-$K$26)/3/Z20),IF($K$26=0,(($K$25-Z19)/3/Z20),MIN(((($K$25)-Z19)/(3*Z20)),((Z19-($K$26))/(3*Z20)))))),"")</f>
        <v>1.4912564081613526</v>
      </c>
      <c r="AA23" s="25">
        <f>IFERROR(IF(AA18="","",IF($L$25=0,((AA19-$L$26)/3/AA20),IF($L$26=0,(($L$25-AA19)/3/AA20),MIN(((($L$25)-AA19)/(3*AA20)),((AA19-($L$26))/(3*AA20)))))),"")</f>
        <v>1.45002339431056</v>
      </c>
      <c r="AB23" s="25">
        <f>IFERROR(IF(AB18="","",IF($M$25=0,((AB19-$M$26)/3/AB20),IF($M$26=0,(($M$25-AB19)/3/AB20),MIN(((($M$25)-AB19)/(3*AB20)),((AB19-($M$26))/(3*AB20)))))),"")</f>
        <v>1.4667028253609022</v>
      </c>
      <c r="AC23" s="25">
        <f>IFERROR(IF(AC18="","",IF($N$25=0,((AC19-$N$26)/3/AC20),IF($N$26=0,(($N$25-AC19)/3/AC20),MIN(((($N$25)-AC19)/(3*AC20)),((AC19-($N$26))/(3*AC20)))))),"")</f>
        <v>1.5863835800766641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1.7149307147402737</v>
      </c>
      <c r="AG23" s="25">
        <f t="shared" si="2"/>
        <v>1.6252020033052175</v>
      </c>
      <c r="AH23" s="25">
        <f t="shared" si="2"/>
        <v>1.599292782433517</v>
      </c>
      <c r="AI23" s="25">
        <f t="shared" si="2"/>
        <v>1.5516977731643418</v>
      </c>
      <c r="AJ23" s="25">
        <f t="shared" si="2"/>
        <v>1.6997338053477389</v>
      </c>
      <c r="AK23" s="25">
        <f t="shared" si="2"/>
        <v>1.551348444514673</v>
      </c>
      <c r="AL23" s="25">
        <f t="shared" si="2"/>
        <v>1.5573989980982548</v>
      </c>
      <c r="AM23" s="25">
        <f t="shared" si="2"/>
        <v>1.5288849237719828</v>
      </c>
      <c r="AN23" s="25">
        <f t="shared" si="2"/>
        <v>1.7592338821415461</v>
      </c>
      <c r="AO23" s="25">
        <f t="shared" si="2"/>
        <v>1.4878183205452966</v>
      </c>
      <c r="AP23" s="25">
        <f t="shared" si="2"/>
        <v>1.6183094885631031</v>
      </c>
      <c r="AQ23" s="25">
        <f>IFERROR(IF(AQ18="","",IF($M$25=0,((AQ19-$M$26)/3/AQ20),IF($M$26=0,(($M$25-AQ19)/3/AQ20),MIN(((($M$25)-AQ19)/(3*AQ20)),((AQ19-($M$26))/(3*AQ20)))))),"")</f>
        <v>1.4512465942425172</v>
      </c>
      <c r="AR23" s="25">
        <f>IFERROR(IF(AR18="","",IF($M$25=0,((AR19-$M$26)/3/AR20),IF($M$26=0,(($M$25-AR19)/3/AR20),MIN(((($M$25)-AR19)/(3*AR20)),((AR19-($M$26))/(3*AR20)))))),"")</f>
        <v>1.5693915579039746</v>
      </c>
    </row>
    <row r="24" spans="1:62" x14ac:dyDescent="0.2">
      <c r="A24" s="35" t="s">
        <v>10</v>
      </c>
      <c r="B24" s="32">
        <f t="shared" ref="B24:N24" si="3">$D$5</f>
        <v>1.9850000000000001</v>
      </c>
      <c r="C24" s="32">
        <f t="shared" si="3"/>
        <v>1.9850000000000001</v>
      </c>
      <c r="D24" s="32">
        <f t="shared" si="3"/>
        <v>1.9850000000000001</v>
      </c>
      <c r="E24" s="32">
        <f t="shared" si="3"/>
        <v>1.9850000000000001</v>
      </c>
      <c r="F24" s="32">
        <f t="shared" si="3"/>
        <v>1.9850000000000001</v>
      </c>
      <c r="G24" s="32">
        <f t="shared" si="3"/>
        <v>1.9850000000000001</v>
      </c>
      <c r="H24" s="32">
        <f t="shared" si="3"/>
        <v>1.9850000000000001</v>
      </c>
      <c r="I24" s="32">
        <f t="shared" si="3"/>
        <v>1.9850000000000001</v>
      </c>
      <c r="J24" s="32">
        <f t="shared" si="3"/>
        <v>1.9850000000000001</v>
      </c>
      <c r="K24" s="32">
        <f t="shared" si="3"/>
        <v>1.9850000000000001</v>
      </c>
      <c r="L24" s="32">
        <f t="shared" si="3"/>
        <v>1.9850000000000001</v>
      </c>
      <c r="M24" s="32">
        <f t="shared" si="3"/>
        <v>1.9850000000000001</v>
      </c>
      <c r="N24" s="32">
        <f t="shared" si="3"/>
        <v>1.9850000000000001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N25" si="4">$E$5</f>
        <v>1.994</v>
      </c>
      <c r="C25" s="32">
        <f t="shared" si="4"/>
        <v>1.994</v>
      </c>
      <c r="D25" s="32">
        <f t="shared" si="4"/>
        <v>1.994</v>
      </c>
      <c r="E25" s="32">
        <f t="shared" si="4"/>
        <v>1.994</v>
      </c>
      <c r="F25" s="32">
        <f t="shared" si="4"/>
        <v>1.994</v>
      </c>
      <c r="G25" s="32">
        <f t="shared" si="4"/>
        <v>1.994</v>
      </c>
      <c r="H25" s="32">
        <f t="shared" si="4"/>
        <v>1.994</v>
      </c>
      <c r="I25" s="32">
        <f t="shared" si="4"/>
        <v>1.994</v>
      </c>
      <c r="J25" s="32">
        <f t="shared" si="4"/>
        <v>1.994</v>
      </c>
      <c r="K25" s="32">
        <f t="shared" si="4"/>
        <v>1.994</v>
      </c>
      <c r="L25" s="32">
        <f t="shared" si="4"/>
        <v>1.994</v>
      </c>
      <c r="M25" s="32">
        <f t="shared" si="4"/>
        <v>1.994</v>
      </c>
      <c r="N25" s="32">
        <f t="shared" si="4"/>
        <v>1.994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N26" si="5">$F$5</f>
        <v>1.9760000000000002</v>
      </c>
      <c r="C26" s="32">
        <f t="shared" si="5"/>
        <v>1.9760000000000002</v>
      </c>
      <c r="D26" s="32">
        <f t="shared" si="5"/>
        <v>1.9760000000000002</v>
      </c>
      <c r="E26" s="32">
        <f t="shared" si="5"/>
        <v>1.9760000000000002</v>
      </c>
      <c r="F26" s="32">
        <f t="shared" si="5"/>
        <v>1.9760000000000002</v>
      </c>
      <c r="G26" s="32">
        <f t="shared" si="5"/>
        <v>1.9760000000000002</v>
      </c>
      <c r="H26" s="32">
        <f>$F$5</f>
        <v>1.9760000000000002</v>
      </c>
      <c r="I26" s="32">
        <f t="shared" si="5"/>
        <v>1.9760000000000002</v>
      </c>
      <c r="J26" s="32">
        <f t="shared" si="5"/>
        <v>1.9760000000000002</v>
      </c>
      <c r="K26" s="32">
        <f t="shared" si="5"/>
        <v>1.9760000000000002</v>
      </c>
      <c r="L26" s="32">
        <f t="shared" si="5"/>
        <v>1.9760000000000002</v>
      </c>
      <c r="M26" s="32">
        <f t="shared" si="5"/>
        <v>1.9760000000000002</v>
      </c>
      <c r="N26" s="32">
        <f t="shared" si="5"/>
        <v>1.9760000000000002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1.7523139314948905E-3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1.7214695276035039</v>
      </c>
      <c r="Q37" s="40">
        <v>8</v>
      </c>
      <c r="R37" s="41">
        <f>ROUND(Q37/5,5)</f>
        <v>1.6</v>
      </c>
      <c r="T37" s="20">
        <v>1.98255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1.3718060547511094E-3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1.5915758104227105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A1:BJ85"/>
  <sheetViews>
    <sheetView showGridLines="0" topLeftCell="A16" zoomScale="80" zoomScaleNormal="80" workbookViewId="0">
      <selection activeCell="W20" sqref="W20:AN24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146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0.38378551628125696</v>
      </c>
      <c r="R2" s="7">
        <f>IF(N19="","",(ABS(N19-AVERAGE(B19:M19))/STDEV(B19:M19)))</f>
        <v>0.41997787464359304</v>
      </c>
      <c r="S2" s="7">
        <f>IF(AC9="","",(ABS(AC9-AVERAGE(Q9:AB9))/STDEV(Q9:AB9)))</f>
        <v>2.2610985600482194</v>
      </c>
      <c r="T2" s="7">
        <f>IF(AC19="","",(ABS(AC19-AVERAGE(Q19:AB19))/STDEV(Q19:AB19)))</f>
        <v>4.8627128262622277E-2</v>
      </c>
      <c r="U2" s="7">
        <f>IF(AR9="","",(ABS(AR9-AVERAGE(AF9:AQ9))/STDEV(AF9:AQ9)))</f>
        <v>0.34220391972668662</v>
      </c>
      <c r="V2" s="7">
        <f>IF(AR19="","",(ABS(AR19-AVERAGE(AF19:AQ19))/STDEV(AF19:AQ19)))</f>
        <v>0.25018060552467025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1.09809059411876</v>
      </c>
      <c r="R3" s="7">
        <f>IF(N20="","",(ABS(N20-AVERAGE(B20:M20))/STDEV(B20:M20)))</f>
        <v>0.23354839224483626</v>
      </c>
      <c r="S3" s="7">
        <f>IF(AC10="","",(ABS(AC10-AVERAGE(Q10:AB10))/STDEV(Q10:AB10)))</f>
        <v>0.69949988843882416</v>
      </c>
      <c r="T3" s="7">
        <f>IF(AC20="","",(ABS(AC20-AVERAGE(Q20:AB20))/STDEV(Q20:AB20)))</f>
        <v>0.26103193166880184</v>
      </c>
      <c r="U3" s="7">
        <f t="shared" ref="U3" si="0">IF(AR10="","",(ABS(AR10-AVERAGE(AF10:AQ10))/STDEV(AF10:AQ10)))</f>
        <v>0.17795423295901744</v>
      </c>
      <c r="V3" s="7">
        <f>IF(AR20="","",(ABS(AR20-AVERAGE(AF20:AQ20))/STDEV(AF20:AQ20)))</f>
        <v>8.7300356547348884E-2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1.258432451038124</v>
      </c>
      <c r="R4" s="7">
        <f>IF(N23="","",(ABS(N23-AVERAGE(B23:M23))/STDEV(B23:M23)))</f>
        <v>0.87997192948136571</v>
      </c>
      <c r="S4" s="7">
        <f>IF(AC13="","",(ABS(AC13-AVERAGE(Q13:AB13))/STDEV(Q13:AB13)))</f>
        <v>0.88779243891199555</v>
      </c>
      <c r="T4" s="7">
        <f>IF(AC23="","",(ABS(AC23-AVERAGE(Q23:AB23))/STDEV(Q23:AB23)))</f>
        <v>8.5731293103930128E-2</v>
      </c>
      <c r="U4" s="7">
        <f>IF(AR13="","",(ABS(AR13-AVERAGE(AF13:AQ13))/STDEV(AF13:AQ13)))</f>
        <v>0.23370604161223443</v>
      </c>
      <c r="V4" s="7">
        <f>IF(AR23="","",(ABS(AR23-AVERAGE(AF23:AQ23))/STDEV(AF23:AQ23)))</f>
        <v>0.33247026246349232</v>
      </c>
    </row>
    <row r="5" spans="1:44" ht="25.5" customHeight="1" x14ac:dyDescent="0.2">
      <c r="C5" s="42" t="s">
        <v>46</v>
      </c>
      <c r="D5" s="12">
        <v>1.9850000000000001</v>
      </c>
      <c r="E5" s="12">
        <v>1.994</v>
      </c>
      <c r="F5" s="12">
        <v>1.9760000000000002</v>
      </c>
      <c r="G5" s="13">
        <v>1.994</v>
      </c>
      <c r="H5" s="13">
        <v>1.9760000000000002</v>
      </c>
      <c r="I5" s="13">
        <v>8.9999999999999993E-3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-1.3017176488072961E-4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-5.3063492063709639E-4</v>
      </c>
      <c r="AE7" s="14" t="s">
        <v>29</v>
      </c>
      <c r="AR7" s="16">
        <f>AR9-AQ9</f>
        <v>-2.1982142857357445E-4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1.9849962121212121</v>
      </c>
      <c r="C9" s="20">
        <v>1.9838892857142871</v>
      </c>
      <c r="D9" s="20">
        <v>1.9831617346938779</v>
      </c>
      <c r="E9" s="20">
        <v>1.9830431034482756</v>
      </c>
      <c r="F9" s="20">
        <v>1.9832490147783255</v>
      </c>
      <c r="G9" s="20">
        <v>1.9828754201680667</v>
      </c>
      <c r="H9" s="20">
        <v>1.9829613945578222</v>
      </c>
      <c r="I9" s="20">
        <v>1.983682949308756</v>
      </c>
      <c r="J9" s="20">
        <v>1.9835779870129884</v>
      </c>
      <c r="K9" s="20">
        <v>1.9831994897959164</v>
      </c>
      <c r="L9" s="20">
        <v>1.9830792207792201</v>
      </c>
      <c r="M9" s="20">
        <v>1.9829352040816322</v>
      </c>
      <c r="N9" s="20">
        <v>1.9831581632653057</v>
      </c>
      <c r="P9" s="19" t="s">
        <v>18</v>
      </c>
      <c r="Q9" s="20"/>
      <c r="R9" s="20"/>
      <c r="S9" s="20"/>
      <c r="T9" s="20"/>
      <c r="U9" s="20">
        <v>1.983632738095239</v>
      </c>
      <c r="V9" s="20">
        <v>1.9834305803571435</v>
      </c>
      <c r="W9" s="20">
        <v>1.9843381868131864</v>
      </c>
      <c r="X9" s="20"/>
      <c r="Y9" s="20"/>
      <c r="Z9" s="20">
        <v>1.9838954761904739</v>
      </c>
      <c r="AA9" s="20">
        <v>1.9838933673469381</v>
      </c>
      <c r="AB9" s="20">
        <v>1.9836099206349211</v>
      </c>
      <c r="AC9" s="20">
        <v>1.983079285714284</v>
      </c>
      <c r="AE9" s="19" t="s">
        <v>18</v>
      </c>
      <c r="AF9" s="20">
        <v>1.9848097619047627</v>
      </c>
      <c r="AG9" s="20">
        <v>1.9843405844155841</v>
      </c>
      <c r="AH9" s="20">
        <v>1.9829857142857144</v>
      </c>
      <c r="AI9" s="20">
        <v>1.9829619815668171</v>
      </c>
      <c r="AJ9" s="20">
        <v>1.9825014880952363</v>
      </c>
      <c r="AK9" s="20">
        <v>1.9831345982142845</v>
      </c>
      <c r="AL9" s="20">
        <v>1.9833956845238068</v>
      </c>
      <c r="AM9" s="20">
        <v>1.9835921428571417</v>
      </c>
      <c r="AN9" s="20">
        <v>1.983676020408162</v>
      </c>
      <c r="AO9" s="20">
        <v>1.9835819727891155</v>
      </c>
      <c r="AP9" s="20">
        <v>1.9828471428571439</v>
      </c>
      <c r="AQ9" s="20">
        <v>1.9834385714285729</v>
      </c>
      <c r="AR9" s="20">
        <v>1.9832187499999994</v>
      </c>
    </row>
    <row r="10" spans="1:44" x14ac:dyDescent="0.2">
      <c r="A10" s="21" t="s">
        <v>8</v>
      </c>
      <c r="B10" s="22">
        <v>1.6919978454533263E-3</v>
      </c>
      <c r="C10" s="22">
        <v>1.7988347024494953E-3</v>
      </c>
      <c r="D10" s="22">
        <v>1.5330343850012984E-3</v>
      </c>
      <c r="E10" s="22">
        <v>1.5899388425955313E-3</v>
      </c>
      <c r="F10" s="22">
        <v>1.6499333812440497E-3</v>
      </c>
      <c r="G10" s="22">
        <v>1.5846516575319413E-3</v>
      </c>
      <c r="H10" s="22">
        <v>1.6669314331526444E-3</v>
      </c>
      <c r="I10" s="22">
        <v>1.7298277643491762E-3</v>
      </c>
      <c r="J10" s="22">
        <v>1.601705507465326E-3</v>
      </c>
      <c r="K10" s="22">
        <v>1.5315776429892709E-3</v>
      </c>
      <c r="L10" s="22">
        <v>1.6286243152748639E-3</v>
      </c>
      <c r="M10" s="22">
        <v>1.54754508435215E-3</v>
      </c>
      <c r="N10" s="22">
        <v>1.7198739725956186E-3</v>
      </c>
      <c r="P10" s="21" t="s">
        <v>8</v>
      </c>
      <c r="Q10" s="22"/>
      <c r="R10" s="22"/>
      <c r="S10" s="22"/>
      <c r="T10" s="22"/>
      <c r="U10" s="22">
        <v>1.7411780888729577E-3</v>
      </c>
      <c r="V10" s="22">
        <v>1.6698477801107556E-3</v>
      </c>
      <c r="W10" s="22">
        <v>1.648757110396133E-3</v>
      </c>
      <c r="X10" s="22"/>
      <c r="Y10" s="22"/>
      <c r="Z10" s="22">
        <v>1.6631635932332627E-3</v>
      </c>
      <c r="AA10" s="22">
        <v>1.5393747319864543E-3</v>
      </c>
      <c r="AB10" s="22">
        <v>1.7455142148961066E-3</v>
      </c>
      <c r="AC10" s="22">
        <v>1.615342450015377E-3</v>
      </c>
      <c r="AE10" s="21" t="s">
        <v>8</v>
      </c>
      <c r="AF10" s="22">
        <v>1.7099944703887436E-3</v>
      </c>
      <c r="AG10" s="22">
        <v>1.7969415699682944E-3</v>
      </c>
      <c r="AH10" s="22">
        <v>1.3690679888954164E-3</v>
      </c>
      <c r="AI10" s="22">
        <v>1.6313485310160798E-3</v>
      </c>
      <c r="AJ10" s="22">
        <v>1.7057140632384853E-3</v>
      </c>
      <c r="AK10" s="22">
        <v>1.7060320196518499E-3</v>
      </c>
      <c r="AL10" s="22">
        <v>1.7624910755897837E-3</v>
      </c>
      <c r="AM10" s="22">
        <v>1.6101856727302139E-3</v>
      </c>
      <c r="AN10" s="22">
        <v>1.6277155989708545E-3</v>
      </c>
      <c r="AO10" s="22">
        <v>1.6168137591561524E-3</v>
      </c>
      <c r="AP10" s="22">
        <v>1.5405600088308818E-3</v>
      </c>
      <c r="AQ10" s="22">
        <v>1.6244584745020337E-3</v>
      </c>
      <c r="AR10" s="22">
        <v>1.6218188618281806E-3</v>
      </c>
    </row>
    <row r="11" spans="1:44" x14ac:dyDescent="0.2">
      <c r="A11" s="21" t="s">
        <v>19</v>
      </c>
      <c r="B11" s="22">
        <v>1.9897</v>
      </c>
      <c r="C11" s="22">
        <v>1.9894000000000001</v>
      </c>
      <c r="D11" s="22">
        <v>1.9885999999999999</v>
      </c>
      <c r="E11" s="22">
        <v>1.9875</v>
      </c>
      <c r="F11" s="23">
        <v>1.9879</v>
      </c>
      <c r="G11" s="23">
        <v>1.9883</v>
      </c>
      <c r="H11" s="23">
        <v>1.9882</v>
      </c>
      <c r="I11" s="23">
        <v>1.9890000000000001</v>
      </c>
      <c r="J11" s="23">
        <v>1.9892000000000001</v>
      </c>
      <c r="K11" s="23">
        <v>1.9881</v>
      </c>
      <c r="L11" s="23">
        <v>1.9877999999999998</v>
      </c>
      <c r="M11" s="23">
        <v>1.9884999999999999</v>
      </c>
      <c r="N11" s="23">
        <v>1.9884999999999999</v>
      </c>
      <c r="P11" s="21" t="s">
        <v>19</v>
      </c>
      <c r="Q11" s="22"/>
      <c r="R11" s="22"/>
      <c r="S11" s="22"/>
      <c r="T11" s="22"/>
      <c r="U11" s="23">
        <v>1.9879</v>
      </c>
      <c r="V11" s="23">
        <v>1.9883</v>
      </c>
      <c r="W11" s="23">
        <v>1.9884999999999999</v>
      </c>
      <c r="X11" s="23"/>
      <c r="Y11" s="23"/>
      <c r="Z11" s="23">
        <v>1.9882</v>
      </c>
      <c r="AA11" s="23">
        <v>1.9883999999999999</v>
      </c>
      <c r="AB11" s="23">
        <v>1.9890000000000001</v>
      </c>
      <c r="AC11" s="23">
        <v>1.9883</v>
      </c>
      <c r="AE11" s="21" t="s">
        <v>19</v>
      </c>
      <c r="AF11" s="22">
        <v>1.9894000000000001</v>
      </c>
      <c r="AG11" s="22">
        <v>1.9894000000000001</v>
      </c>
      <c r="AH11" s="22">
        <v>1.9871000000000001</v>
      </c>
      <c r="AI11" s="22">
        <v>1.9883999999999999</v>
      </c>
      <c r="AJ11" s="23">
        <v>1.9870000000000001</v>
      </c>
      <c r="AK11" s="23">
        <v>1.9879</v>
      </c>
      <c r="AL11" s="23">
        <v>1.9885999999999999</v>
      </c>
      <c r="AM11" s="23">
        <v>1.9873000000000001</v>
      </c>
      <c r="AN11" s="23">
        <v>1.9887999999999999</v>
      </c>
      <c r="AO11" s="23">
        <v>1.9882</v>
      </c>
      <c r="AP11" s="23">
        <v>1.9863999999999999</v>
      </c>
      <c r="AQ11" s="23">
        <v>1.9881</v>
      </c>
      <c r="AR11" s="23">
        <v>1.9883</v>
      </c>
    </row>
    <row r="12" spans="1:44" x14ac:dyDescent="0.2">
      <c r="A12" s="21" t="s">
        <v>20</v>
      </c>
      <c r="B12" s="22">
        <v>1.98</v>
      </c>
      <c r="C12" s="22">
        <v>1.98</v>
      </c>
      <c r="D12" s="22">
        <v>1.9789000000000001</v>
      </c>
      <c r="E12" s="22">
        <v>1.9792000000000001</v>
      </c>
      <c r="F12" s="23">
        <v>1.9790999999999999</v>
      </c>
      <c r="G12" s="23">
        <v>1.9794999999999998</v>
      </c>
      <c r="H12" s="23">
        <v>1.9783999999999999</v>
      </c>
      <c r="I12" s="23">
        <v>1.9799</v>
      </c>
      <c r="J12" s="23">
        <v>1.9793000000000001</v>
      </c>
      <c r="K12" s="23">
        <v>1.9794</v>
      </c>
      <c r="L12" s="23">
        <v>1.9793000000000001</v>
      </c>
      <c r="M12" s="23">
        <v>1.9793000000000001</v>
      </c>
      <c r="N12" s="23">
        <v>1.9791999999999998</v>
      </c>
      <c r="P12" s="21" t="s">
        <v>20</v>
      </c>
      <c r="Q12" s="22"/>
      <c r="R12" s="22"/>
      <c r="S12" s="22"/>
      <c r="T12" s="22"/>
      <c r="U12" s="23">
        <v>1.9793000000000001</v>
      </c>
      <c r="V12" s="23">
        <v>1.9793000000000001</v>
      </c>
      <c r="W12" s="23">
        <v>1.9789000000000001</v>
      </c>
      <c r="X12" s="23"/>
      <c r="Y12" s="23"/>
      <c r="Z12" s="23">
        <v>1.9797</v>
      </c>
      <c r="AA12" s="23">
        <v>1.98</v>
      </c>
      <c r="AB12" s="23">
        <v>1.9792000000000001</v>
      </c>
      <c r="AC12" s="23">
        <v>1.9797</v>
      </c>
      <c r="AE12" s="21" t="s">
        <v>20</v>
      </c>
      <c r="AF12" s="22">
        <v>1.9805999999999999</v>
      </c>
      <c r="AG12" s="22">
        <v>1.9802</v>
      </c>
      <c r="AH12" s="22">
        <v>1.9802999999999999</v>
      </c>
      <c r="AI12" s="22">
        <v>1.9789000000000001</v>
      </c>
      <c r="AJ12" s="23">
        <v>1.9789999999999999</v>
      </c>
      <c r="AK12" s="23">
        <v>1.9792000000000001</v>
      </c>
      <c r="AL12" s="23">
        <v>1.9796</v>
      </c>
      <c r="AM12" s="23">
        <v>1.9796</v>
      </c>
      <c r="AN12" s="23">
        <v>1.9795</v>
      </c>
      <c r="AO12" s="23">
        <v>1.9795999999999998</v>
      </c>
      <c r="AP12" s="23">
        <v>1.9792000000000001</v>
      </c>
      <c r="AQ12" s="23">
        <v>1.9798</v>
      </c>
      <c r="AR12" s="23">
        <v>1.9792000000000001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1.7723056691800207</v>
      </c>
      <c r="C13" s="25">
        <f>IFERROR(IF(C8="","",IF($C$25=0,((C9-$C$26)/3/C10),IF($C$26=0,(($C$25-C9)/3/C10),MIN(((($C$25)-C9)/(3*C10)),((C9-($C$26))/(3*C10)))))),"")</f>
        <v>1.4619252681646242</v>
      </c>
      <c r="D13" s="25">
        <f>IFERROR(IF(D8="","",IF($D$25=0,((D9-$D$26)/3/D10),IF($D$26=0,(($D$25-D9)/3/D10),MIN(((($D$25)-D9)/(3*D10)),((D9-($D$26))/(3*D10)))))),"")</f>
        <v>1.5572024485003408</v>
      </c>
      <c r="E13" s="25">
        <f>IFERROR(IF(E8="","",IF($E$25=0,((E9-$E$26)/3/E10),IF($E$26=0,(($E$25-E9)/3/E10),MIN(((($E$25)-E9)/(3*E10)),((E9-($E$26))/(3*E10)))))),"")</f>
        <v>1.4765983989626796</v>
      </c>
      <c r="F13" s="25">
        <f>IFERROR(IF(F8="","",IF($K$25=0,((F9-$K$26)/3/F10),IF($K$26=0,(($K$25-F9)/3/F10),MIN(((($K$25)-F9)/(3*F10)),((F9-($K$26))/(3*F10)))))),"")</f>
        <v>1.4645065594223232</v>
      </c>
      <c r="G13" s="25">
        <f>IFERROR(IF(G8="","",IF($G$25=0,((G9-$G$26)/3/G10),IF($G$26=0,(($G$25-G9)/3/G10),MIN(((($G$25)-G9)/(3*G10)),((G9-($G$26))/(3*G10)))))),"")</f>
        <v>1.4462526901705821</v>
      </c>
      <c r="H13" s="25">
        <f>IFERROR(IF(H8="","",IF($H$25=0,((H9-$H$26)/3/H10),IF($H$26=0,(($H$25-H9)/3/H10),MIN(((($H$25)-H9)/(3*H10)),((H9-($H$26))/(3*H10)))))),"")</f>
        <v>1.3920577694180607</v>
      </c>
      <c r="I13" s="25">
        <f>IFERROR(IF(I8="","",IF($I$25=0,((I9-$I$26)/3/I10),IF($I$26=0,(($I$25-I9)/3/I10),MIN(((($I$25)-I9)/(3*I10)),((I9-($I$26))/(3*I10)))))),"")</f>
        <v>1.4804844480468449</v>
      </c>
      <c r="J13" s="25">
        <f>IFERROR(IF(J8="","",IF($J$25=0,((J9-$J$26)/3/J10),IF($J$26=0,(($J$25-J9)/3/J10),MIN(((($J$25)-J9)/(3*J10)),((J9-($J$26))/(3*J10)))))),"")</f>
        <v>1.5770662329765019</v>
      </c>
      <c r="K13" s="25">
        <f>IFERROR(IF(K8="","",IF($K$25=0,((K9-$K$26)/3/K10),IF($K$26=0,(($K$25-K9)/3/K10),MIN(((($K$25)-K9)/(3*K10)),((K9-($K$26))/(3*K10)))))),"")</f>
        <v>1.5669006027589856</v>
      </c>
      <c r="L13" s="25">
        <f>IFERROR(IF(L8="","",IF($L$25=0,((L9-$L$26)/3/L10),IF($L$26=0,(($L$25-L9)/3/L10),MIN(((($L$25)-L9)/(3*L10)),((L9-($L$26))/(3*L10)))))),"")</f>
        <v>1.4489162648549159</v>
      </c>
      <c r="M13" s="25">
        <f>IFERROR(IF(M8="","",IF($M$25=0,((M9-$M$26)/3/M10),IF($M$26=0,(($M$25-M9)/3/M10),MIN(((($M$25)-M9)/(3*M10)),((M9-($M$26))/(3*M10)))))),"")</f>
        <v>1.4938076552678143</v>
      </c>
      <c r="N13" s="25">
        <f>IFERROR(IF(N8="","",IF($N$25=0,((N9-$N$26)/3/N10),IF($N$26=0,(($N$25-N9)/3/N10),MIN(((($N$25)-N9)/(3*N10)),((N9-($N$26))/(3*N10)))))),"")</f>
        <v>1.3873425959039813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1.461221025009062</v>
      </c>
      <c r="V13" s="25">
        <f>IFERROR(IF(V8="","",IF($G$25=0,((V9-$G$26)/3/V10),IF($G$26=0,(($G$25-V9)/3/V10),MIN(((($G$25)-V9)/(3*V10)),((V9-($G$26))/(3*V10)))))),"")</f>
        <v>1.483284972767684</v>
      </c>
      <c r="W13" s="25">
        <f>IFERROR(IF(W8="","",IF($H$25=0,((W9-$H$26)/3/W10),IF($H$26=0,(($H$25-W9)/3/W10),MIN(((($H$25)-W9)/(3*W10)),((W9-($H$26))/(3*W10)))))),"")</f>
        <v>1.6857520048708821</v>
      </c>
      <c r="X13" s="25"/>
      <c r="Y13" s="25"/>
      <c r="Z13" s="25">
        <f>IFERROR(IF(Z8="","",IF($K$25=0,((Z9-$K$26)/3/Z10),IF($K$26=0,(($K$25-Z9)/3/Z10),MIN(((($K$25)-Z9)/(3*Z10)),((Z9-($K$26))/(3*Z10)))))),"")</f>
        <v>1.5824212407801594</v>
      </c>
      <c r="AA13" s="25">
        <f>IFERROR(IF(AA8="","",IF($L$25=0,((AA9-$L$26)/3/AA10),IF($L$26=0,(($L$25-AA9)/3/AA10),MIN(((($L$25)-AA9)/(3*AA10)),((AA9-($L$26))/(3*AA10)))))),"")</f>
        <v>1.7092150431649771</v>
      </c>
      <c r="AB13" s="25">
        <f>IFERROR(IF(AB8="","",IF($M$25=0,((AB9-$M$26)/3/AB10),IF($M$26=0,(($M$25-AB9)/3/AB10),MIN(((($M$25)-AB9)/(3*AB10)),((AB9-($M$26))/(3*AB10)))))),"")</f>
        <v>1.4532337748915409</v>
      </c>
      <c r="AC13" s="25">
        <f>IFERROR(IF(AC8="","",IF($N$25=0,((AC9-$N$26)/3/AC10),IF($N$26=0,(($N$25-AC9)/3/AC10),MIN(((($N$25)-AC9)/(3*AC10)),((AC9-($N$26))/(3*AC10)))))),"")</f>
        <v>1.4608431201314731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1.7173080687915288</v>
      </c>
      <c r="AG13" s="25">
        <f t="shared" si="1"/>
        <v>1.5471815286925001</v>
      </c>
      <c r="AH13" s="25">
        <f t="shared" si="1"/>
        <v>1.7008442586186743</v>
      </c>
      <c r="AI13" s="25">
        <f t="shared" si="1"/>
        <v>1.4225412155346691</v>
      </c>
      <c r="AJ13" s="25">
        <f t="shared" si="1"/>
        <v>1.2705310609314178</v>
      </c>
      <c r="AK13" s="25">
        <f t="shared" si="1"/>
        <v>1.3939945894138341</v>
      </c>
      <c r="AL13" s="25">
        <f t="shared" si="1"/>
        <v>1.3987181034532321</v>
      </c>
      <c r="AM13" s="25">
        <f t="shared" si="1"/>
        <v>1.5716909723974741</v>
      </c>
      <c r="AN13" s="25">
        <f t="shared" si="1"/>
        <v>1.5719413581863058</v>
      </c>
      <c r="AO13" s="25">
        <f t="shared" si="1"/>
        <v>1.5631511352040337</v>
      </c>
      <c r="AP13" s="25">
        <f t="shared" si="1"/>
        <v>1.4815268079776518</v>
      </c>
      <c r="AQ13" s="25">
        <f>IFERROR(IF(AQ8="","",IF($M$25=0,((AQ9-$M$26)/3/AQ10),IF($M$26=0,(($M$25-AQ9)/3/AQ10),MIN(((($M$25)-AQ9)/(3*AQ10)),((AQ9-($M$26))/(3*AQ10)))))),"")</f>
        <v>1.5263694630817366</v>
      </c>
      <c r="AR13" s="25">
        <f>IFERROR(IF(AR8="","",IF($M$25=0,((AR9-$M$26)/3/AR10),IF($M$26=0,(($M$25-AR9)/3/AR10),MIN(((($M$25)-AR9)/(3*AR10)),((AR9-($M$26))/(3*AR10)))))),"")</f>
        <v>1.4836737052665041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3.9424060150583529E-4</v>
      </c>
      <c r="AE17" s="27" t="s">
        <v>30</v>
      </c>
      <c r="AR17" s="16">
        <f>AR19-AQ19</f>
        <v>1.6904761904767973E-4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1.9847786796536806</v>
      </c>
      <c r="C19" s="30">
        <v>1.9843248724489808</v>
      </c>
      <c r="D19" s="30">
        <v>1.9834683673469375</v>
      </c>
      <c r="E19" s="30">
        <v>1.98282433035714</v>
      </c>
      <c r="F19" s="30">
        <v>1.9824232142857114</v>
      </c>
      <c r="G19" s="30">
        <v>1.9825166149068307</v>
      </c>
      <c r="H19" s="30">
        <v>1.9835750939849639</v>
      </c>
      <c r="I19" s="30">
        <v>1.9835363095238105</v>
      </c>
      <c r="J19" s="30">
        <v>1.9828699633699591</v>
      </c>
      <c r="K19" s="30">
        <v>1.9824209325396811</v>
      </c>
      <c r="L19" s="30">
        <v>1.982626497695853</v>
      </c>
      <c r="M19" s="30">
        <v>1.9828067176870749</v>
      </c>
      <c r="N19" s="30">
        <v>1.9828583743842378</v>
      </c>
      <c r="P19" s="30" t="s">
        <v>18</v>
      </c>
      <c r="Q19" s="30"/>
      <c r="R19" s="30"/>
      <c r="S19" s="30"/>
      <c r="T19" s="30"/>
      <c r="U19" s="30">
        <v>1.983314761904762</v>
      </c>
      <c r="V19" s="30">
        <v>1.9834483082706773</v>
      </c>
      <c r="W19" s="30">
        <v>1.9845999999999993</v>
      </c>
      <c r="X19" s="30"/>
      <c r="Y19" s="30">
        <v>1.9836066964285706</v>
      </c>
      <c r="Z19" s="30">
        <v>1.9832515873015866</v>
      </c>
      <c r="AA19" s="30">
        <v>1.9832276190476215</v>
      </c>
      <c r="AB19" s="30">
        <v>1.9830859022556375</v>
      </c>
      <c r="AC19" s="30">
        <v>1.9834801428571434</v>
      </c>
      <c r="AD19" s="29"/>
      <c r="AE19" s="30" t="s">
        <v>18</v>
      </c>
      <c r="AF19" s="20">
        <v>1.9851395089285711</v>
      </c>
      <c r="AG19" s="20">
        <v>1.9846954545454545</v>
      </c>
      <c r="AH19" s="20">
        <v>1.9835430803571417</v>
      </c>
      <c r="AI19" s="20">
        <v>1.9826149159663868</v>
      </c>
      <c r="AJ19" s="20">
        <v>1.9837693877551026</v>
      </c>
      <c r="AK19" s="20">
        <v>1.982953021978022</v>
      </c>
      <c r="AL19" s="20">
        <v>1.9830173913043478</v>
      </c>
      <c r="AM19" s="20">
        <v>1.9832438775510191</v>
      </c>
      <c r="AN19" s="20">
        <v>1.9832522108843549</v>
      </c>
      <c r="AO19" s="20">
        <v>1.9826766917293235</v>
      </c>
      <c r="AP19" s="20">
        <v>1.9828176190476192</v>
      </c>
      <c r="AQ19" s="20">
        <v>1.9830292857142855</v>
      </c>
      <c r="AR19" s="20">
        <v>1.9831983333333332</v>
      </c>
      <c r="BD19" s="32"/>
      <c r="BE19" s="32"/>
      <c r="BF19" s="32"/>
      <c r="BG19" s="32">
        <f>I5/3</f>
        <v>2.9999999999999996E-3</v>
      </c>
      <c r="BH19" s="32"/>
      <c r="BI19" s="32"/>
      <c r="BJ19" s="32"/>
    </row>
    <row r="20" spans="1:62" x14ac:dyDescent="0.2">
      <c r="A20" s="21" t="s">
        <v>8</v>
      </c>
      <c r="B20" s="22">
        <v>1.7676428377104618E-3</v>
      </c>
      <c r="C20" s="22">
        <v>1.6167012230161172E-3</v>
      </c>
      <c r="D20" s="22">
        <v>1.7027336656562158E-3</v>
      </c>
      <c r="E20" s="22">
        <v>1.6463162190104527E-3</v>
      </c>
      <c r="F20" s="22">
        <v>1.5373666344052051E-3</v>
      </c>
      <c r="G20" s="22">
        <v>1.4926216774525927E-3</v>
      </c>
      <c r="H20" s="22">
        <v>1.6691067091670771E-3</v>
      </c>
      <c r="I20" s="22">
        <v>1.658115649878396E-3</v>
      </c>
      <c r="J20" s="22">
        <v>1.5174979402480325E-3</v>
      </c>
      <c r="K20" s="22">
        <v>1.4421958333253803E-3</v>
      </c>
      <c r="L20" s="22">
        <v>1.4754314572356291E-3</v>
      </c>
      <c r="M20" s="22">
        <v>1.591364176000304E-3</v>
      </c>
      <c r="N20" s="22">
        <v>1.6165959021840631E-3</v>
      </c>
      <c r="P20" s="21" t="s">
        <v>8</v>
      </c>
      <c r="Q20" s="22"/>
      <c r="R20" s="22"/>
      <c r="S20" s="22"/>
      <c r="T20" s="22"/>
      <c r="U20" s="22">
        <v>1.8191427576662689E-3</v>
      </c>
      <c r="V20" s="22">
        <v>1.7195609288505624E-3</v>
      </c>
      <c r="W20" s="22">
        <v>1.5936621461729464E-3</v>
      </c>
      <c r="X20" s="22"/>
      <c r="Y20" s="22">
        <v>1.4817305852701415E-3</v>
      </c>
      <c r="Z20" s="22">
        <v>1.7086720281315423E-3</v>
      </c>
      <c r="AA20" s="22">
        <v>1.72629503741382E-3</v>
      </c>
      <c r="AB20" s="22">
        <v>1.5555527577494181E-3</v>
      </c>
      <c r="AC20" s="22">
        <v>1.6271576396638373E-3</v>
      </c>
      <c r="AD20" s="29"/>
      <c r="AE20" s="21" t="s">
        <v>8</v>
      </c>
      <c r="AF20" s="22">
        <v>1.748934282059389E-3</v>
      </c>
      <c r="AG20" s="22">
        <v>1.7454395080045218E-3</v>
      </c>
      <c r="AH20" s="22">
        <v>1.6384218883901825E-3</v>
      </c>
      <c r="AI20" s="22">
        <v>1.5057252818832683E-3</v>
      </c>
      <c r="AJ20" s="22">
        <v>1.6599176119366462E-3</v>
      </c>
      <c r="AK20" s="22">
        <v>1.4629554936412634E-3</v>
      </c>
      <c r="AL20" s="22">
        <v>1.5486336813433771E-3</v>
      </c>
      <c r="AM20" s="22">
        <v>1.580819582603542E-3</v>
      </c>
      <c r="AN20" s="22">
        <v>1.4880484262938102E-3</v>
      </c>
      <c r="AO20" s="22">
        <v>1.4908326124769664E-3</v>
      </c>
      <c r="AP20" s="22">
        <v>1.5644237038517814E-3</v>
      </c>
      <c r="AQ20" s="22">
        <v>1.6063788311599363E-3</v>
      </c>
      <c r="AR20" s="22">
        <v>1.5782749663891403E-3</v>
      </c>
      <c r="AS20" s="29"/>
      <c r="AT20" s="29"/>
      <c r="AU20" s="29"/>
      <c r="AV20" s="29"/>
      <c r="BD20" s="32">
        <f>F5</f>
        <v>1.9760000000000002</v>
      </c>
      <c r="BE20" s="32"/>
      <c r="BF20" s="32"/>
      <c r="BG20" s="32"/>
      <c r="BH20" s="32"/>
      <c r="BI20" s="32"/>
      <c r="BJ20" s="32">
        <f>E5</f>
        <v>1.994</v>
      </c>
    </row>
    <row r="21" spans="1:62" x14ac:dyDescent="0.2">
      <c r="A21" s="21" t="s">
        <v>19</v>
      </c>
      <c r="B21" s="22">
        <v>1.9903999999999999</v>
      </c>
      <c r="C21" s="22">
        <v>1.9886999999999999</v>
      </c>
      <c r="D21" s="22">
        <v>1.9887999999999999</v>
      </c>
      <c r="E21" s="22">
        <v>1.988</v>
      </c>
      <c r="F21" s="22">
        <v>1.9879</v>
      </c>
      <c r="G21" s="22">
        <v>1.9865999999999999</v>
      </c>
      <c r="H21" s="22">
        <v>1.9893000000000001</v>
      </c>
      <c r="I21" s="22">
        <v>1.9882</v>
      </c>
      <c r="J21" s="22">
        <v>1.9885999999999999</v>
      </c>
      <c r="K21" s="22">
        <v>1.9875</v>
      </c>
      <c r="L21" s="22">
        <v>1.9867999999999999</v>
      </c>
      <c r="M21" s="22">
        <v>1.988</v>
      </c>
      <c r="N21" s="22">
        <v>1.9873000000000001</v>
      </c>
      <c r="P21" s="21" t="s">
        <v>19</v>
      </c>
      <c r="Q21" s="22"/>
      <c r="R21" s="22"/>
      <c r="S21" s="22"/>
      <c r="T21" s="22"/>
      <c r="U21" s="22">
        <v>1.9892000000000001</v>
      </c>
      <c r="V21" s="22">
        <v>1.9881</v>
      </c>
      <c r="W21" s="22">
        <v>1.9886999999999999</v>
      </c>
      <c r="X21" s="22"/>
      <c r="Y21" s="22">
        <v>1.9872000000000001</v>
      </c>
      <c r="Z21" s="22">
        <v>1.9884999999999999</v>
      </c>
      <c r="AA21" s="22">
        <v>1.9879</v>
      </c>
      <c r="AB21" s="22">
        <v>1.9877</v>
      </c>
      <c r="AC21" s="22">
        <v>1.9881</v>
      </c>
      <c r="AD21" s="29"/>
      <c r="AE21" s="21" t="s">
        <v>19</v>
      </c>
      <c r="AF21" s="22">
        <v>1.9898</v>
      </c>
      <c r="AG21" s="22">
        <v>1.9910000000000001</v>
      </c>
      <c r="AH21" s="22">
        <v>1.9885999999999999</v>
      </c>
      <c r="AI21" s="22">
        <v>1.9876999999999998</v>
      </c>
      <c r="AJ21" s="23">
        <v>1.9878</v>
      </c>
      <c r="AK21" s="23">
        <v>1.9869000000000001</v>
      </c>
      <c r="AL21" s="23">
        <v>1.9877</v>
      </c>
      <c r="AM21" s="23">
        <v>1.9878</v>
      </c>
      <c r="AN21" s="23">
        <v>1.9883</v>
      </c>
      <c r="AO21" s="23">
        <v>1.9871000000000001</v>
      </c>
      <c r="AP21" s="23">
        <v>1.9870000000000001</v>
      </c>
      <c r="AQ21" s="23">
        <v>1.9882</v>
      </c>
      <c r="AR21" s="23">
        <v>1.9877</v>
      </c>
      <c r="BD21" s="33">
        <f>BE21-$BG$22</f>
        <v>1.925</v>
      </c>
      <c r="BE21" s="32">
        <f>BF21-$BG$22</f>
        <v>1.9450000000000001</v>
      </c>
      <c r="BF21" s="32">
        <f>BG21-$BG$22</f>
        <v>1.9650000000000001</v>
      </c>
      <c r="BG21" s="33">
        <f>D5</f>
        <v>1.9850000000000001</v>
      </c>
      <c r="BH21" s="32">
        <f>BG21+$BG$22</f>
        <v>2.0049999999999999</v>
      </c>
      <c r="BI21" s="32">
        <f>BH21+$BG$22</f>
        <v>2.0249999999999999</v>
      </c>
      <c r="BJ21" s="33">
        <f>BI21+$BG$22</f>
        <v>2.0449999999999999</v>
      </c>
    </row>
    <row r="22" spans="1:62" x14ac:dyDescent="0.2">
      <c r="A22" s="21" t="s">
        <v>20</v>
      </c>
      <c r="B22" s="22">
        <v>1.9801</v>
      </c>
      <c r="C22" s="22">
        <v>1.98</v>
      </c>
      <c r="D22" s="22">
        <v>1.9790000000000001</v>
      </c>
      <c r="E22" s="22">
        <v>1.9792000000000001</v>
      </c>
      <c r="F22" s="22">
        <v>1.9784999999999999</v>
      </c>
      <c r="G22" s="22">
        <v>1.9790000000000001</v>
      </c>
      <c r="H22" s="22">
        <v>1.9783999999999999</v>
      </c>
      <c r="I22" s="22">
        <v>1.9792000000000001</v>
      </c>
      <c r="J22" s="22">
        <v>1.9791000000000001</v>
      </c>
      <c r="K22" s="22">
        <v>1.9787999999999999</v>
      </c>
      <c r="L22" s="22">
        <v>1.9789000000000001</v>
      </c>
      <c r="M22" s="22">
        <v>1.9786999999999999</v>
      </c>
      <c r="N22" s="22">
        <v>1.9791000000000001</v>
      </c>
      <c r="P22" s="21" t="s">
        <v>20</v>
      </c>
      <c r="Q22" s="22"/>
      <c r="R22" s="22"/>
      <c r="S22" s="22"/>
      <c r="T22" s="22"/>
      <c r="U22" s="22">
        <v>1.9792000000000001</v>
      </c>
      <c r="V22" s="22">
        <v>1.9794</v>
      </c>
      <c r="W22" s="22">
        <v>1.9812000000000001</v>
      </c>
      <c r="X22" s="22"/>
      <c r="Y22" s="22">
        <v>1.98</v>
      </c>
      <c r="Z22" s="22">
        <v>1.9796</v>
      </c>
      <c r="AA22" s="22">
        <v>1.9796</v>
      </c>
      <c r="AB22" s="22">
        <v>1.9793000000000001</v>
      </c>
      <c r="AC22" s="22">
        <v>1.98</v>
      </c>
      <c r="AD22" s="29"/>
      <c r="AE22" s="21" t="s">
        <v>20</v>
      </c>
      <c r="AF22" s="22">
        <v>1.9796</v>
      </c>
      <c r="AG22" s="22">
        <v>1.9802</v>
      </c>
      <c r="AH22" s="22">
        <v>1.9798</v>
      </c>
      <c r="AI22" s="22">
        <v>1.9786999999999999</v>
      </c>
      <c r="AJ22" s="23">
        <v>1.9801</v>
      </c>
      <c r="AK22" s="23">
        <v>1.9796</v>
      </c>
      <c r="AL22" s="23">
        <v>1.9794</v>
      </c>
      <c r="AM22" s="23">
        <v>1.9791000000000001</v>
      </c>
      <c r="AN22" s="23">
        <v>1.9798</v>
      </c>
      <c r="AO22" s="23">
        <v>1.9785000000000001</v>
      </c>
      <c r="AP22" s="23">
        <v>1.9792000000000001</v>
      </c>
      <c r="AQ22" s="23">
        <v>1.9794</v>
      </c>
      <c r="AR22" s="23">
        <v>1.9794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1.6554399388832377</v>
      </c>
      <c r="C23" s="25">
        <f>IFERROR(IF(C18="","",IF($C$25=0,((C19-$C$26)/3/C20),IF($C$26=0,(($C$25-C19)/3/C20),MIN(((($C$25)-C19)/(3*C20)),((C19-($C$26))/(3*C20)))))),"")</f>
        <v>1.7164318573450315</v>
      </c>
      <c r="D23" s="25">
        <f>IFERROR(IF(D18="","",IF($D$25=0,((D19-$D$26)/3/D20),IF($D$26=0,(($D$25-D19)/3/D20),MIN(((($D$25)-D19)/(3*D20)),((D19-($D$26))/(3*D20)))))),"")</f>
        <v>1.4620347459642418</v>
      </c>
      <c r="E23" s="25">
        <f>IFERROR(IF(E18="","",IF($E$25=0,((E19-$E$26)/3/E20),IF($E$26=0,(($E$25-E19)/3/E20),MIN(((($E$25)-E19)/(3*E20)),((E19-($E$26))/(3*E20)))))),"")</f>
        <v>1.3817374569027592</v>
      </c>
      <c r="F23" s="25">
        <f>IFERROR(IF(F18="","",IF($K$25=0,((F19-$K$26)/3/F20),IF($K$26=0,(($K$25-F19)/3/F20),MIN(((($K$25)-F19)/(3*F20)),((F19-($K$26))/(3*F20)))))),"")</f>
        <v>1.3926875871081839</v>
      </c>
      <c r="G23" s="25">
        <f>IFERROR(IF(G18="","",IF($G$25=0,((G19-$G$26)/3/G20),IF($G$26=0,(($G$25-G19)/3/G20),MIN(((($G$25)-G19)/(3*G20)),((G19-($G$26))/(3*G20)))))),"")</f>
        <v>1.4552950702489726</v>
      </c>
      <c r="H23" s="25">
        <f>IFERROR(IF(H18="","",IF($H$25=0,((H19-$H$26)/3/H20),IF($H$26=0,(($H$25-H19)/3/H20),MIN(((($H$25)-H19)/(3*H20)),((H19-($H$26))/(3*H20)))))),"")</f>
        <v>1.5128040133403347</v>
      </c>
      <c r="I23" s="25">
        <f>IFERROR(IF(I18="","",IF($I$25=0,((I19-$I$26)/3/I20),IF($I$26=0,(($I$25-I19)/3/I20),MIN(((($I$25)-I19)/(3*I20)),((I19-($I$26))/(3*I20)))))),"")</f>
        <v>1.5150349583804261</v>
      </c>
      <c r="J23" s="25">
        <f>IFERROR(IF(J18="","",IF($J$25=0,((J19-$J$26)/3/J20),IF($J$26=0,(($J$25-J19)/3/J20),MIN(((($J$25)-J19)/(3*J20)),((J19-($J$26))/(3*J20)))))),"")</f>
        <v>1.5090549576706613</v>
      </c>
      <c r="K23" s="25">
        <f>IFERROR(IF(K18="","",IF($K$25=0,((K19-$K$26)/3/K20),IF($K$26=0,(($K$25-K19)/3/K20),MIN(((($K$25)-K19)/(3*K20)),((K19-($K$26))/(3*K20)))))),"")</f>
        <v>1.4840639510275269</v>
      </c>
      <c r="L23" s="25">
        <f>IFERROR(IF(L18="","",IF($L$25=0,((L19-$L$26)/3/L20),IF($L$26=0,(($L$25-L19)/3/L20),MIN(((($L$25)-L19)/(3*L20)),((L19-($L$26))/(3*L20)))))),"")</f>
        <v>1.497075688912537</v>
      </c>
      <c r="M23" s="25">
        <f>IFERROR(IF(M18="","",IF($M$25=0,((M19-$M$26)/3/M20),IF($M$26=0,(($M$25-M19)/3/M20),MIN(((($M$25)-M19)/(3*M20)),((M19-($M$26))/(3*M20)))))),"")</f>
        <v>1.4257615760800872</v>
      </c>
      <c r="N23" s="25">
        <f>IFERROR(IF(N18="","",IF($N$25=0,((N19-$N$26)/3/N20),IF($N$26=0,(($N$25-N19)/3/N20),MIN(((($N$25)-N19)/(3*N20)),((N19-($N$26))/(3*N20)))))),"")</f>
        <v>1.4141597115625906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1.3403312950446484</v>
      </c>
      <c r="V23" s="25">
        <f>IFERROR(IF(V18="","",IF($G$25=0,((V19-$G$26)/3/V20),IF($G$26=0,(($G$25-V19)/3/V20),MIN(((($G$25)-V19)/(3*V20)),((V19-($G$26))/(3*V20)))))),"")</f>
        <v>1.4438391695830393</v>
      </c>
      <c r="W23" s="25">
        <f>IFERROR(IF(W18="","",IF($H$25=0,((W19-$H$26)/3/W20),IF($H$26=0,(($H$25-W19)/3/W20),MIN(((($H$25)-W19)/(3*W20)),((W19-($H$26))/(3*W20)))))),"")</f>
        <v>1.7987919670115928</v>
      </c>
      <c r="X23" s="25"/>
      <c r="Y23" s="25">
        <f>IFERROR(IF(Y18="","",IF($J$25=0,((Y19-$J$26)/3/Y20),IF($J$26=0,(($J$25-Y19)/3/Y20),MIN(((($J$25)-Y19)/(3*Y20)),((Y19-($J$26))/(3*Y20)))))),"")</f>
        <v>1.7112189634175987</v>
      </c>
      <c r="Z23" s="25">
        <f>IFERROR(IF(Z18="","",IF($K$25=0,((Z19-$K$26)/3/Z20),IF($K$26=0,(($K$25-Z19)/3/Z20),MIN(((($K$25)-Z19)/(3*Z20)),((Z19-($K$26))/(3*Z20)))))),"")</f>
        <v>1.414663392037087</v>
      </c>
      <c r="AA23" s="25">
        <f>IFERROR(IF(AA18="","",IF($L$25=0,((AA19-$L$26)/3/AA20),IF($L$26=0,(($L$25-AA19)/3/AA20),MIN(((($L$25)-AA19)/(3*AA20)),((AA19-($L$26))/(3*AA20)))))),"")</f>
        <v>1.3955936250713796</v>
      </c>
      <c r="AB23" s="25">
        <f>IFERROR(IF(AB18="","",IF($M$25=0,((AB19-$M$26)/3/AB20),IF($M$26=0,(($M$25-AB19)/3/AB20),MIN(((($M$25)-AB19)/(3*AB20)),((AB19-($M$26))/(3*AB20)))))),"")</f>
        <v>1.5184103572051653</v>
      </c>
      <c r="AC23" s="25">
        <f>IFERROR(IF(AC18="","",IF($N$25=0,((AC19-$N$26)/3/AC20),IF($N$26=0,(($N$25-AC19)/3/AC20),MIN(((($N$25)-AC19)/(3*AC20)),((AC19-($N$26))/(3*AC20)))))),"")</f>
        <v>1.5323536525300478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1.6887409973643339</v>
      </c>
      <c r="AG23" s="25">
        <f t="shared" si="2"/>
        <v>1.6606045842278783</v>
      </c>
      <c r="AH23" s="25">
        <f t="shared" si="2"/>
        <v>1.534623125376833</v>
      </c>
      <c r="AI23" s="25">
        <f t="shared" si="2"/>
        <v>1.4643919547114879</v>
      </c>
      <c r="AJ23" s="25">
        <f t="shared" si="2"/>
        <v>1.5601954577407702</v>
      </c>
      <c r="AK23" s="25">
        <f t="shared" si="2"/>
        <v>1.584240944271863</v>
      </c>
      <c r="AL23" s="25">
        <f t="shared" si="2"/>
        <v>1.5104478631469815</v>
      </c>
      <c r="AM23" s="25">
        <f t="shared" si="2"/>
        <v>1.5274518843970999</v>
      </c>
      <c r="AN23" s="25">
        <f t="shared" si="2"/>
        <v>1.6245463423116573</v>
      </c>
      <c r="AO23" s="25">
        <f t="shared" si="2"/>
        <v>1.492832858060926</v>
      </c>
      <c r="AP23" s="25">
        <f t="shared" si="2"/>
        <v>1.4526369531121475</v>
      </c>
      <c r="AQ23" s="25">
        <f>IFERROR(IF(AQ18="","",IF($M$25=0,((AQ19-$M$26)/3/AQ20),IF($M$26=0,(($M$25-AQ19)/3/AQ20),MIN(((($M$25)-AQ19)/(3*AQ20)),((AQ19-($M$26))/(3*AQ20)))))),"")</f>
        <v>1.4586193447302791</v>
      </c>
      <c r="AR23" s="25">
        <f>IFERROR(IF(AR18="","",IF($M$25=0,((AR19-$M$26)/3/AR20),IF($M$26=0,(($M$25-AR19)/3/AR20),MIN(((($M$25)-AR19)/(3*AR20)),((AR19-($M$26))/(3*AR20)))))),"")</f>
        <v>1.5202955730419385</v>
      </c>
    </row>
    <row r="24" spans="1:62" x14ac:dyDescent="0.2">
      <c r="A24" s="35" t="s">
        <v>10</v>
      </c>
      <c r="B24" s="32">
        <f t="shared" ref="B24:N24" si="3">$D$5</f>
        <v>1.9850000000000001</v>
      </c>
      <c r="C24" s="32">
        <f t="shared" si="3"/>
        <v>1.9850000000000001</v>
      </c>
      <c r="D24" s="32">
        <f t="shared" si="3"/>
        <v>1.9850000000000001</v>
      </c>
      <c r="E24" s="32">
        <f t="shared" si="3"/>
        <v>1.9850000000000001</v>
      </c>
      <c r="F24" s="32">
        <f t="shared" si="3"/>
        <v>1.9850000000000001</v>
      </c>
      <c r="G24" s="32">
        <f t="shared" si="3"/>
        <v>1.9850000000000001</v>
      </c>
      <c r="H24" s="32">
        <f t="shared" si="3"/>
        <v>1.9850000000000001</v>
      </c>
      <c r="I24" s="32">
        <f t="shared" si="3"/>
        <v>1.9850000000000001</v>
      </c>
      <c r="J24" s="32">
        <f t="shared" si="3"/>
        <v>1.9850000000000001</v>
      </c>
      <c r="K24" s="32">
        <f t="shared" si="3"/>
        <v>1.9850000000000001</v>
      </c>
      <c r="L24" s="32">
        <f t="shared" si="3"/>
        <v>1.9850000000000001</v>
      </c>
      <c r="M24" s="32">
        <f t="shared" si="3"/>
        <v>1.9850000000000001</v>
      </c>
      <c r="N24" s="32">
        <f t="shared" si="3"/>
        <v>1.9850000000000001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N25" si="4">$E$5</f>
        <v>1.994</v>
      </c>
      <c r="C25" s="32">
        <f t="shared" si="4"/>
        <v>1.994</v>
      </c>
      <c r="D25" s="32">
        <f t="shared" si="4"/>
        <v>1.994</v>
      </c>
      <c r="E25" s="32">
        <f t="shared" si="4"/>
        <v>1.994</v>
      </c>
      <c r="F25" s="32">
        <f t="shared" si="4"/>
        <v>1.994</v>
      </c>
      <c r="G25" s="32">
        <f t="shared" si="4"/>
        <v>1.994</v>
      </c>
      <c r="H25" s="32">
        <f t="shared" si="4"/>
        <v>1.994</v>
      </c>
      <c r="I25" s="32">
        <f t="shared" si="4"/>
        <v>1.994</v>
      </c>
      <c r="J25" s="32">
        <f t="shared" si="4"/>
        <v>1.994</v>
      </c>
      <c r="K25" s="32">
        <f t="shared" si="4"/>
        <v>1.994</v>
      </c>
      <c r="L25" s="32">
        <f t="shared" si="4"/>
        <v>1.994</v>
      </c>
      <c r="M25" s="32">
        <f t="shared" si="4"/>
        <v>1.994</v>
      </c>
      <c r="N25" s="32">
        <f t="shared" si="4"/>
        <v>1.994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N26" si="5">$F$5</f>
        <v>1.9760000000000002</v>
      </c>
      <c r="C26" s="32">
        <f t="shared" si="5"/>
        <v>1.9760000000000002</v>
      </c>
      <c r="D26" s="32">
        <f t="shared" si="5"/>
        <v>1.9760000000000002</v>
      </c>
      <c r="E26" s="32">
        <f t="shared" si="5"/>
        <v>1.9760000000000002</v>
      </c>
      <c r="F26" s="32">
        <f t="shared" si="5"/>
        <v>1.9760000000000002</v>
      </c>
      <c r="G26" s="32">
        <f t="shared" si="5"/>
        <v>1.9760000000000002</v>
      </c>
      <c r="H26" s="32">
        <f t="shared" si="5"/>
        <v>1.9760000000000002</v>
      </c>
      <c r="I26" s="32">
        <f t="shared" si="5"/>
        <v>1.9760000000000002</v>
      </c>
      <c r="J26" s="32">
        <f t="shared" si="5"/>
        <v>1.9760000000000002</v>
      </c>
      <c r="K26" s="32">
        <f t="shared" si="5"/>
        <v>1.9760000000000002</v>
      </c>
      <c r="L26" s="32">
        <f t="shared" si="5"/>
        <v>1.9760000000000002</v>
      </c>
      <c r="M26" s="32">
        <f t="shared" si="5"/>
        <v>1.9760000000000002</v>
      </c>
      <c r="N26" s="32">
        <f t="shared" si="5"/>
        <v>1.9760000000000002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1.7988347024494953E-3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1.7723056691800207</v>
      </c>
      <c r="Q37" s="40">
        <v>8</v>
      </c>
      <c r="R37" s="41">
        <f>ROUND(Q37/5,5)</f>
        <v>1.6</v>
      </c>
      <c r="T37" s="20">
        <v>1.9834678571428572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1.4308903137372419E-3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1.7396761235905531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A1:BJ85"/>
  <sheetViews>
    <sheetView showGridLines="0" topLeftCell="A16" zoomScale="80" zoomScaleNormal="80" workbookViewId="0">
      <selection activeCell="W20" sqref="W20:AN24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147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0.20357544232779157</v>
      </c>
      <c r="R2" s="7">
        <f>IF(N19="","",(ABS(N19-AVERAGE(B19:M19))/STDEV(B19:M19)))</f>
        <v>0.14967423808931826</v>
      </c>
      <c r="S2" s="7">
        <f>IF(AC9="","",(ABS(AC9-AVERAGE(Q9:AB9))/STDEV(Q9:AB9)))</f>
        <v>0.58307000010421528</v>
      </c>
      <c r="T2" s="7">
        <f>IF(AC19="","",(ABS(AC19-AVERAGE(Q19:AB19))/STDEV(Q19:AB19)))</f>
        <v>0.43647904763589285</v>
      </c>
      <c r="U2" s="7">
        <f>IF(AR9="","",(ABS(AR9-AVERAGE(AF9:AQ9))/STDEV(AF9:AQ9)))</f>
        <v>0.35385640776415284</v>
      </c>
      <c r="V2" s="7">
        <f>IF(AR19="","",(ABS(AR19-AVERAGE(AF19:AQ19))/STDEV(AF19:AQ19)))</f>
        <v>1.6271411759093683E-2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0.14158648920714242</v>
      </c>
      <c r="R3" s="7">
        <f>IF(N20="","",(ABS(N20-AVERAGE(B20:M20))/STDEV(B20:M20)))</f>
        <v>0.89169202857056751</v>
      </c>
      <c r="S3" s="7">
        <f>IF(AC10="","",(ABS(AC10-AVERAGE(Q10:AB10))/STDEV(Q10:AB10)))</f>
        <v>0.99016635700296829</v>
      </c>
      <c r="T3" s="7">
        <f>IF(AC20="","",(ABS(AC20-AVERAGE(Q20:AB20))/STDEV(Q20:AB20)))</f>
        <v>0.46500817894626717</v>
      </c>
      <c r="U3" s="7">
        <f t="shared" ref="U3" si="0">IF(AR10="","",(ABS(AR10-AVERAGE(AF10:AQ10))/STDEV(AF10:AQ10)))</f>
        <v>0.423271685045851</v>
      </c>
      <c r="V3" s="7">
        <f>IF(AR20="","",(ABS(AR20-AVERAGE(AF20:AQ20))/STDEV(AF20:AQ20)))</f>
        <v>0.85717571337369891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0.33817016975986641</v>
      </c>
      <c r="R4" s="7">
        <f>IF(N23="","",(ABS(N23-AVERAGE(B23:M23))/STDEV(B23:M23)))</f>
        <v>0.92148170508569105</v>
      </c>
      <c r="S4" s="7">
        <f>IF(AC13="","",(ABS(AC13-AVERAGE(Q13:AB13))/STDEV(Q13:AB13)))</f>
        <v>1.0210344407486556</v>
      </c>
      <c r="T4" s="7">
        <f>IF(AC23="","",(ABS(AC23-AVERAGE(Q23:AB23))/STDEV(Q23:AB23)))</f>
        <v>6.9175552008455612E-2</v>
      </c>
      <c r="U4" s="7">
        <f>IF(AR13="","",(ABS(AR13-AVERAGE(AF13:AQ13))/STDEV(AF13:AQ13)))</f>
        <v>0.5122057788488551</v>
      </c>
      <c r="V4" s="7">
        <f>IF(AR23="","",(ABS(AR23-AVERAGE(AF23:AQ23))/STDEV(AF23:AQ23)))</f>
        <v>0.78085564180945366</v>
      </c>
    </row>
    <row r="5" spans="1:44" ht="25.5" customHeight="1" x14ac:dyDescent="0.2">
      <c r="C5" s="42" t="s">
        <v>271</v>
      </c>
      <c r="D5" s="12">
        <v>0.51100000000000001</v>
      </c>
      <c r="E5" s="12">
        <v>0.52300000000000002</v>
      </c>
      <c r="F5" s="12">
        <v>0.499</v>
      </c>
      <c r="G5" s="13">
        <v>0.52300000000000002</v>
      </c>
      <c r="H5" s="13">
        <v>0.499</v>
      </c>
      <c r="I5" s="13">
        <v>1.2E-2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5.7913057759104939E-5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9.8214285714548488E-5</v>
      </c>
      <c r="AE7" s="14" t="s">
        <v>29</v>
      </c>
      <c r="AR7" s="16">
        <f>AR9-AQ9</f>
        <v>-7.4397321428565366E-4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0.5093823593073592</v>
      </c>
      <c r="C9" s="20">
        <v>0.50851607142857158</v>
      </c>
      <c r="D9" s="20">
        <v>0.5077439285714288</v>
      </c>
      <c r="E9" s="20">
        <v>0.50848977832512288</v>
      </c>
      <c r="F9" s="20">
        <v>0.50907672413793104</v>
      </c>
      <c r="G9" s="20">
        <v>0.50829810924369712</v>
      </c>
      <c r="H9" s="20">
        <v>0.50839540816326556</v>
      </c>
      <c r="I9" s="20">
        <v>0.50864631336405519</v>
      </c>
      <c r="J9" s="20">
        <v>0.5092422727272734</v>
      </c>
      <c r="K9" s="20">
        <v>0.50875295918367314</v>
      </c>
      <c r="L9" s="20">
        <v>0.50890638528138599</v>
      </c>
      <c r="M9" s="20">
        <v>0.50842976190476219</v>
      </c>
      <c r="N9" s="20">
        <v>0.50856466836734682</v>
      </c>
      <c r="P9" s="19" t="s">
        <v>18</v>
      </c>
      <c r="Q9" s="20"/>
      <c r="R9" s="20"/>
      <c r="S9" s="20"/>
      <c r="T9" s="20"/>
      <c r="U9" s="20">
        <v>0.5087473214285716</v>
      </c>
      <c r="V9" s="20">
        <v>0.508814285714286</v>
      </c>
      <c r="W9" s="20">
        <v>0.50885302197802151</v>
      </c>
      <c r="X9" s="20"/>
      <c r="Y9" s="20"/>
      <c r="Z9" s="20">
        <v>0.50855809523809525</v>
      </c>
      <c r="AA9" s="20">
        <v>0.50882015306122474</v>
      </c>
      <c r="AB9" s="20">
        <v>0.50854464285714307</v>
      </c>
      <c r="AC9" s="20">
        <v>0.50864285714285762</v>
      </c>
      <c r="AE9" s="19" t="s">
        <v>18</v>
      </c>
      <c r="AF9" s="20">
        <v>0.50904904761904779</v>
      </c>
      <c r="AG9" s="20">
        <v>0.50991655844155837</v>
      </c>
      <c r="AH9" s="20">
        <v>0.50978071428571448</v>
      </c>
      <c r="AI9" s="20">
        <v>0.50921370967741941</v>
      </c>
      <c r="AJ9" s="20">
        <v>0.5089517857142859</v>
      </c>
      <c r="AK9" s="20">
        <v>0.50935691964285701</v>
      </c>
      <c r="AL9" s="20">
        <v>0.50840059523809544</v>
      </c>
      <c r="AM9" s="20">
        <v>0.50866250000000013</v>
      </c>
      <c r="AN9" s="20">
        <v>0.50938996598639519</v>
      </c>
      <c r="AO9" s="20">
        <v>0.50985731292516978</v>
      </c>
      <c r="AP9" s="20">
        <v>0.50913892857142884</v>
      </c>
      <c r="AQ9" s="20">
        <v>0.50986785714285721</v>
      </c>
      <c r="AR9" s="20">
        <v>0.50912388392857155</v>
      </c>
    </row>
    <row r="10" spans="1:44" x14ac:dyDescent="0.2">
      <c r="A10" s="21" t="s">
        <v>8</v>
      </c>
      <c r="B10" s="22">
        <v>2.6405871291188235E-3</v>
      </c>
      <c r="C10" s="22">
        <v>2.6649904620929311E-3</v>
      </c>
      <c r="D10" s="22">
        <v>2.1786384154486539E-3</v>
      </c>
      <c r="E10" s="22">
        <v>2.6147323199383829E-3</v>
      </c>
      <c r="F10" s="22">
        <v>2.7687284216775018E-3</v>
      </c>
      <c r="G10" s="22">
        <v>2.1918068961808545E-3</v>
      </c>
      <c r="H10" s="22">
        <v>2.3318393212594527E-3</v>
      </c>
      <c r="I10" s="22">
        <v>2.4794002983394977E-3</v>
      </c>
      <c r="J10" s="22">
        <v>2.2845155012975985E-3</v>
      </c>
      <c r="K10" s="22">
        <v>2.2358307494785871E-3</v>
      </c>
      <c r="L10" s="22">
        <v>2.1711973337842161E-3</v>
      </c>
      <c r="M10" s="22">
        <v>2.2593236294102194E-3</v>
      </c>
      <c r="N10" s="22">
        <v>2.4327562727752571E-3</v>
      </c>
      <c r="P10" s="21" t="s">
        <v>8</v>
      </c>
      <c r="Q10" s="22"/>
      <c r="R10" s="22"/>
      <c r="S10" s="22"/>
      <c r="T10" s="22"/>
      <c r="U10" s="22">
        <v>2.2104889641331332E-3</v>
      </c>
      <c r="V10" s="22">
        <v>2.2438225271614633E-3</v>
      </c>
      <c r="W10" s="22">
        <v>2.4152674827624659E-3</v>
      </c>
      <c r="X10" s="22"/>
      <c r="Y10" s="22"/>
      <c r="Z10" s="22">
        <v>2.4079237118078693E-3</v>
      </c>
      <c r="AA10" s="22">
        <v>2.3364074936774908E-3</v>
      </c>
      <c r="AB10" s="22">
        <v>2.3535792022071804E-3</v>
      </c>
      <c r="AC10" s="22">
        <v>2.4114922599662854E-3</v>
      </c>
      <c r="AE10" s="21" t="s">
        <v>8</v>
      </c>
      <c r="AF10" s="22">
        <v>2.3140484206672102E-3</v>
      </c>
      <c r="AG10" s="22">
        <v>2.2693723048039702E-3</v>
      </c>
      <c r="AH10" s="22">
        <v>2.1087935509801355E-3</v>
      </c>
      <c r="AI10" s="22">
        <v>2.4497267825057353E-3</v>
      </c>
      <c r="AJ10" s="22">
        <v>2.3501660332400621E-3</v>
      </c>
      <c r="AK10" s="22">
        <v>2.6775721703268945E-3</v>
      </c>
      <c r="AL10" s="22">
        <v>2.5699976404057567E-3</v>
      </c>
      <c r="AM10" s="22">
        <v>2.6347527479842849E-3</v>
      </c>
      <c r="AN10" s="22">
        <v>2.4772528333224324E-3</v>
      </c>
      <c r="AO10" s="22">
        <v>2.3373854241054786E-3</v>
      </c>
      <c r="AP10" s="22">
        <v>2.1056041271804598E-3</v>
      </c>
      <c r="AQ10" s="22">
        <v>2.4586258905822276E-3</v>
      </c>
      <c r="AR10" s="22">
        <v>2.4742677681961612E-3</v>
      </c>
    </row>
    <row r="11" spans="1:44" x14ac:dyDescent="0.2">
      <c r="A11" s="21" t="s">
        <v>19</v>
      </c>
      <c r="B11" s="22">
        <v>0.5161</v>
      </c>
      <c r="C11" s="22">
        <v>0.51700000000000002</v>
      </c>
      <c r="D11" s="22">
        <v>0.51449999999999996</v>
      </c>
      <c r="E11" s="22">
        <v>0.51849999999999996</v>
      </c>
      <c r="F11" s="23">
        <v>0.51719999999999999</v>
      </c>
      <c r="G11" s="23">
        <v>0.51459999999999995</v>
      </c>
      <c r="H11" s="23">
        <v>0.51580000000000004</v>
      </c>
      <c r="I11" s="23">
        <v>0.51619999999999999</v>
      </c>
      <c r="J11" s="23">
        <v>0.51639999999999997</v>
      </c>
      <c r="K11" s="23">
        <v>0.51570000000000005</v>
      </c>
      <c r="L11" s="23">
        <v>0.51549999999999996</v>
      </c>
      <c r="M11" s="23">
        <v>0.51590000000000003</v>
      </c>
      <c r="N11" s="23">
        <v>0.51719999999999999</v>
      </c>
      <c r="P11" s="21" t="s">
        <v>19</v>
      </c>
      <c r="Q11" s="22"/>
      <c r="R11" s="22"/>
      <c r="S11" s="22"/>
      <c r="T11" s="22"/>
      <c r="U11" s="23">
        <v>0.5141</v>
      </c>
      <c r="V11" s="23">
        <v>0.51419999999999999</v>
      </c>
      <c r="W11" s="23">
        <v>0.51470000000000005</v>
      </c>
      <c r="X11" s="23"/>
      <c r="Y11" s="23"/>
      <c r="Z11" s="23">
        <v>0.51559999999999995</v>
      </c>
      <c r="AA11" s="23">
        <v>0.51529999999999998</v>
      </c>
      <c r="AB11" s="23">
        <v>0.51529999999999998</v>
      </c>
      <c r="AC11" s="23">
        <v>0.51519999999999999</v>
      </c>
      <c r="AE11" s="21" t="s">
        <v>19</v>
      </c>
      <c r="AF11" s="22">
        <v>0.51829999999999998</v>
      </c>
      <c r="AG11" s="22">
        <v>0.51540000000000008</v>
      </c>
      <c r="AH11" s="22">
        <v>0.51470000000000005</v>
      </c>
      <c r="AI11" s="22">
        <v>0.51680000000000004</v>
      </c>
      <c r="AJ11" s="23">
        <v>0.51549999999999996</v>
      </c>
      <c r="AK11" s="23">
        <v>0.51770000000000005</v>
      </c>
      <c r="AL11" s="23">
        <v>0.51580000000000004</v>
      </c>
      <c r="AM11" s="23">
        <v>0.51529999999999998</v>
      </c>
      <c r="AN11" s="23">
        <v>0.51600000000000001</v>
      </c>
      <c r="AO11" s="23">
        <v>0.51580000000000004</v>
      </c>
      <c r="AP11" s="23">
        <v>0.51490000000000002</v>
      </c>
      <c r="AQ11" s="23">
        <v>0.51749999999999996</v>
      </c>
      <c r="AR11" s="23">
        <v>0.5161</v>
      </c>
    </row>
    <row r="12" spans="1:44" x14ac:dyDescent="0.2">
      <c r="A12" s="21" t="s">
        <v>20</v>
      </c>
      <c r="B12" s="22">
        <v>0.50280000000000002</v>
      </c>
      <c r="C12" s="22">
        <v>0.50329999999999997</v>
      </c>
      <c r="D12" s="22">
        <v>0.50229999999999997</v>
      </c>
      <c r="E12" s="22">
        <v>0.50229999999999997</v>
      </c>
      <c r="F12" s="23">
        <v>0.50160000000000005</v>
      </c>
      <c r="G12" s="23">
        <v>0.50309999999999999</v>
      </c>
      <c r="H12" s="23">
        <v>0.50339999999999996</v>
      </c>
      <c r="I12" s="23">
        <v>0.50280000000000002</v>
      </c>
      <c r="J12" s="23">
        <v>0.50319999999999998</v>
      </c>
      <c r="K12" s="23">
        <v>0.50360000000000005</v>
      </c>
      <c r="L12" s="23">
        <v>0.50319999999999998</v>
      </c>
      <c r="M12" s="23">
        <v>0.50219999999999998</v>
      </c>
      <c r="N12" s="23">
        <v>0.50260000000000005</v>
      </c>
      <c r="P12" s="21" t="s">
        <v>20</v>
      </c>
      <c r="Q12" s="22"/>
      <c r="R12" s="22"/>
      <c r="S12" s="22"/>
      <c r="T12" s="22"/>
      <c r="U12" s="23">
        <v>0.50349999999999995</v>
      </c>
      <c r="V12" s="23">
        <v>0.50239999999999996</v>
      </c>
      <c r="W12" s="23">
        <v>0.503</v>
      </c>
      <c r="X12" s="23"/>
      <c r="Y12" s="23"/>
      <c r="Z12" s="23">
        <v>0.502</v>
      </c>
      <c r="AA12" s="23">
        <v>0.50380000000000003</v>
      </c>
      <c r="AB12" s="23">
        <v>0.50249999999999995</v>
      </c>
      <c r="AC12" s="23">
        <v>0.50260000000000005</v>
      </c>
      <c r="AE12" s="21" t="s">
        <v>20</v>
      </c>
      <c r="AF12" s="22">
        <v>0.50219999999999998</v>
      </c>
      <c r="AG12" s="22">
        <v>0.50449999999999995</v>
      </c>
      <c r="AH12" s="22">
        <v>0.50469999999999993</v>
      </c>
      <c r="AI12" s="22">
        <v>0.503</v>
      </c>
      <c r="AJ12" s="23">
        <v>0.50309999999999999</v>
      </c>
      <c r="AK12" s="23">
        <v>0.50329999999999997</v>
      </c>
      <c r="AL12" s="23">
        <v>0.50190000000000001</v>
      </c>
      <c r="AM12" s="23">
        <v>0.503</v>
      </c>
      <c r="AN12" s="23">
        <v>0.50339999999999996</v>
      </c>
      <c r="AO12" s="23">
        <v>0.504</v>
      </c>
      <c r="AP12" s="23">
        <v>0.50419999999999998</v>
      </c>
      <c r="AQ12" s="23">
        <v>0.50439999999999996</v>
      </c>
      <c r="AR12" s="23">
        <v>0.50390000000000001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1.3106124761508178</v>
      </c>
      <c r="C13" s="25">
        <f>IFERROR(IF(C8="","",IF($C$25=0,((C9-$C$26)/3/C10),IF($C$26=0,(($C$25-C9)/3/C10),MIN(((($C$25)-C9)/(3*C10)),((C9-($C$26))/(3*C10)))))),"")</f>
        <v>1.19025709646733</v>
      </c>
      <c r="D13" s="25">
        <f>IFERROR(IF(D8="","",IF($D$25=0,((D9-$D$26)/3/D10),IF($D$26=0,(($D$25-D9)/3/D10),MIN(((($D$25)-D9)/(3*D10)),((D9-($D$26))/(3*D10)))))),"")</f>
        <v>1.3378277168323562</v>
      </c>
      <c r="E13" s="25">
        <f>IFERROR(IF(E8="","",IF($E$25=0,((E9-$E$26)/3/E10),IF($E$26=0,(($E$25-E9)/3/E10),MIN(((($E$25)-E9)/(3*E10)),((E9-($E$26))/(3*E10)))))),"")</f>
        <v>1.2097832797592716</v>
      </c>
      <c r="F13" s="25">
        <f>IFERROR(IF(F8="","",IF($K$25=0,((F9-$K$26)/3/F10),IF($K$26=0,(($K$25-F9)/3/F10),MIN(((($K$25)-F9)/(3*F10)),((F9-($K$26))/(3*F10)))))),"")</f>
        <v>1.2131590876442608</v>
      </c>
      <c r="G13" s="25">
        <f>IFERROR(IF(G8="","",IF($G$25=0,((G9-$G$26)/3/G10),IF($G$26=0,(($G$25-G9)/3/G10),MIN(((($G$25)-G9)/(3*G10)),((G9-($G$26))/(3*G10)))))),"")</f>
        <v>1.4140706251538766</v>
      </c>
      <c r="H13" s="25">
        <f>IFERROR(IF(H8="","",IF($H$25=0,((H9-$H$26)/3/H10),IF($H$26=0,(($H$25-H9)/3/H10),MIN(((($H$25)-H9)/(3*H10)),((H9-($H$26))/(3*H10)))))),"")</f>
        <v>1.3430611159764638</v>
      </c>
      <c r="I13" s="25">
        <f>IFERROR(IF(I8="","",IF($I$25=0,((I9-$I$26)/3/I10),IF($I$26=0,(($I$25-I9)/3/I10),MIN(((($I$25)-I9)/(3*I10)),((I9-($I$26))/(3*I10)))))),"")</f>
        <v>1.2968610958754172</v>
      </c>
      <c r="J13" s="25">
        <f>IFERROR(IF(J8="","",IF($J$25=0,((J9-$J$26)/3/J10),IF($J$26=0,(($J$25-J9)/3/J10),MIN(((($J$25)-J9)/(3*J10)),((J9-($J$26))/(3*J10)))))),"")</f>
        <v>1.4944485634489855</v>
      </c>
      <c r="K13" s="25">
        <f>IFERROR(IF(K8="","",IF($K$25=0,((K9-$K$26)/3/K10),IF($K$26=0,(($K$25-K9)/3/K10),MIN(((($K$25)-K9)/(3*K10)),((K9-($K$26))/(3*K10)))))),"")</f>
        <v>1.4540395758113029</v>
      </c>
      <c r="L13" s="25">
        <f>IFERROR(IF(L8="","",IF($L$25=0,((L9-$L$26)/3/L10),IF($L$26=0,(($L$25-L9)/3/L10),MIN(((($L$25)-L9)/(3*L10)),((L9-($L$26))/(3*L10)))))),"")</f>
        <v>1.5208789987657767</v>
      </c>
      <c r="M13" s="25">
        <f>IFERROR(IF(M8="","",IF($M$25=0,((M9-$M$26)/3/M10),IF($M$26=0,(($M$25-M9)/3/M10),MIN(((($M$25)-M9)/(3*M10)),((M9-($M$26))/(3*M10)))))),"")</f>
        <v>1.3912367078967733</v>
      </c>
      <c r="N13" s="25">
        <f>IFERROR(IF(N8="","",IF($N$25=0,((N9-$N$26)/3/N10),IF($N$26=0,(($N$25-N9)/3/N10),MIN(((($N$25)-N9)/(3*N10)),((N9-($N$26))/(3*N10)))))),"")</f>
        <v>1.3105393354832551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1.4698590201427997</v>
      </c>
      <c r="V13" s="25">
        <f>IFERROR(IF(V8="","",IF($G$25=0,((V9-$G$26)/3/V10),IF($G$26=0,(($G$25-V9)/3/V10),MIN(((($G$25)-V9)/(3*V10)),((V9-($G$26))/(3*V10)))))),"")</f>
        <v>1.4579711772335089</v>
      </c>
      <c r="W13" s="25">
        <f>IFERROR(IF(W8="","",IF($H$25=0,((W9-$H$26)/3/W10),IF($H$26=0,(($H$25-W9)/3/W10),MIN(((($H$25)-W9)/(3*W10)),((W9-($H$26))/(3*W10)))))),"")</f>
        <v>1.3598248155868993</v>
      </c>
      <c r="X13" s="25"/>
      <c r="Y13" s="25"/>
      <c r="Z13" s="25">
        <f>IFERROR(IF(Z8="","",IF($K$25=0,((Z9-$K$26)/3/Z10),IF($K$26=0,(($K$25-Z9)/3/Z10),MIN(((($K$25)-Z9)/(3*Z10)),((Z9-($K$26))/(3*Z10)))))),"")</f>
        <v>1.3231448033042867</v>
      </c>
      <c r="AA13" s="25">
        <f>IFERROR(IF(AA8="","",IF($L$25=0,((AA9-$L$26)/3/AA10),IF($L$26=0,(($L$25-AA9)/3/AA10),MIN(((($L$25)-AA9)/(3*AA10)),((AA9-($L$26))/(3*AA10)))))),"")</f>
        <v>1.4010331513657728</v>
      </c>
      <c r="AB13" s="25">
        <f>IFERROR(IF(AB8="","",IF($M$25=0,((AB9-$M$26)/3/AB10),IF($M$26=0,(($M$25-AB9)/3/AB10),MIN(((($M$25)-AB9)/(3*AB10)),((AB9-($M$26))/(3*AB10)))))),"")</f>
        <v>1.3517911851294586</v>
      </c>
      <c r="AC13" s="25">
        <f>IFERROR(IF(AC8="","",IF($N$25=0,((AC9-$N$26)/3/AC10),IF($N$26=0,(($N$25-AC9)/3/AC10),MIN(((($N$25)-AC9)/(3*AC10)),((AC9-($N$26))/(3*AC10)))))),"")</f>
        <v>1.3329031851550757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1.4475421126740218</v>
      </c>
      <c r="AG13" s="25">
        <f t="shared" si="1"/>
        <v>1.6034622464325505</v>
      </c>
      <c r="AH13" s="25">
        <f t="shared" si="1"/>
        <v>1.7040887795304829</v>
      </c>
      <c r="AI13" s="25">
        <f t="shared" si="1"/>
        <v>1.3897753483311834</v>
      </c>
      <c r="AJ13" s="25">
        <f t="shared" si="1"/>
        <v>1.4115010845376808</v>
      </c>
      <c r="AK13" s="25">
        <f t="shared" si="1"/>
        <v>1.2893421084510019</v>
      </c>
      <c r="AL13" s="25">
        <f t="shared" si="1"/>
        <v>1.219274172382931</v>
      </c>
      <c r="AM13" s="25">
        <f t="shared" si="1"/>
        <v>1.2224423471225039</v>
      </c>
      <c r="AN13" s="25">
        <f t="shared" si="1"/>
        <v>1.3980494638571623</v>
      </c>
      <c r="AO13" s="25">
        <f t="shared" si="1"/>
        <v>1.5483558128950705</v>
      </c>
      <c r="AP13" s="25">
        <f t="shared" si="1"/>
        <v>1.6050703992817998</v>
      </c>
      <c r="AQ13" s="25">
        <f>IFERROR(IF(AQ8="","",IF($M$25=0,((AQ9-$M$26)/3/AQ10),IF($M$26=0,(($M$25-AQ9)/3/AQ10),MIN(((($M$25)-AQ9)/(3*AQ10)),((AQ9-($M$26))/(3*AQ10)))))),"")</f>
        <v>1.4734324003889814</v>
      </c>
      <c r="AR13" s="25">
        <f>IFERROR(IF(AR8="","",IF($M$25=0,((AR9-$M$26)/3/AR10),IF($M$26=0,(($M$25-AR9)/3/AR10),MIN(((($M$25)-AR9)/(3*AR10)),((AR9-($M$26))/(3*AR10)))))),"")</f>
        <v>1.3638895593950831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-2.2887218045175572E-4</v>
      </c>
      <c r="AE17" s="27" t="s">
        <v>30</v>
      </c>
      <c r="AR17" s="16">
        <f>AR19-AQ19</f>
        <v>-2.7452380952408539E-4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0.50967391774891746</v>
      </c>
      <c r="C19" s="30">
        <v>0.50965051020408114</v>
      </c>
      <c r="D19" s="30">
        <v>0.51024846938775503</v>
      </c>
      <c r="E19" s="30">
        <v>0.50929185267857091</v>
      </c>
      <c r="F19" s="30">
        <v>0.5106774234693876</v>
      </c>
      <c r="G19" s="30">
        <v>0.51012282608695636</v>
      </c>
      <c r="H19" s="30">
        <v>0.50988430451127797</v>
      </c>
      <c r="I19" s="30">
        <v>0.51021880952380949</v>
      </c>
      <c r="J19" s="30">
        <v>0.511089102564103</v>
      </c>
      <c r="K19" s="30">
        <v>0.51042837301587285</v>
      </c>
      <c r="L19" s="30">
        <v>0.51054873271889456</v>
      </c>
      <c r="M19" s="30">
        <v>0.50999132653061219</v>
      </c>
      <c r="N19" s="30">
        <v>0.5100777093596065</v>
      </c>
      <c r="P19" s="30" t="s">
        <v>18</v>
      </c>
      <c r="Q19" s="30"/>
      <c r="R19" s="30"/>
      <c r="S19" s="30"/>
      <c r="T19" s="30"/>
      <c r="U19" s="30">
        <v>0.51036023809523801</v>
      </c>
      <c r="V19" s="30">
        <v>0.51051240601503811</v>
      </c>
      <c r="W19" s="30">
        <v>0.51071547619047619</v>
      </c>
      <c r="X19" s="30"/>
      <c r="Y19" s="30">
        <v>0.50991696428571454</v>
      </c>
      <c r="Z19" s="30">
        <v>0.5092617063492062</v>
      </c>
      <c r="AA19" s="30">
        <v>0.50999976190476237</v>
      </c>
      <c r="AB19" s="30">
        <v>0.51015244360902268</v>
      </c>
      <c r="AC19" s="30">
        <v>0.50992357142857092</v>
      </c>
      <c r="AD19" s="29"/>
      <c r="AE19" s="30" t="s">
        <v>18</v>
      </c>
      <c r="AF19" s="20">
        <v>0.51113214285714315</v>
      </c>
      <c r="AG19" s="20">
        <v>0.51055876623376673</v>
      </c>
      <c r="AH19" s="20">
        <v>0.50967209821428583</v>
      </c>
      <c r="AI19" s="20">
        <v>0.50934159663865552</v>
      </c>
      <c r="AJ19" s="20">
        <v>0.51030714285714296</v>
      </c>
      <c r="AK19" s="20">
        <v>0.51083131868131837</v>
      </c>
      <c r="AL19" s="20">
        <v>0.51024487577639699</v>
      </c>
      <c r="AM19" s="20">
        <v>0.51008035714285727</v>
      </c>
      <c r="AN19" s="20">
        <v>0.5098923469387755</v>
      </c>
      <c r="AO19" s="20">
        <v>0.51126578947368462</v>
      </c>
      <c r="AP19" s="20">
        <v>0.51076095238095187</v>
      </c>
      <c r="AQ19" s="20">
        <v>0.51066071428571447</v>
      </c>
      <c r="AR19" s="20">
        <v>0.51038619047619038</v>
      </c>
      <c r="BD19" s="32"/>
      <c r="BE19" s="32"/>
      <c r="BF19" s="32"/>
      <c r="BG19" s="32">
        <f>I5/3</f>
        <v>4.0000000000000001E-3</v>
      </c>
      <c r="BH19" s="32"/>
      <c r="BI19" s="32"/>
      <c r="BJ19" s="32"/>
    </row>
    <row r="20" spans="1:62" x14ac:dyDescent="0.2">
      <c r="A20" s="21" t="s">
        <v>8</v>
      </c>
      <c r="B20" s="22">
        <v>2.4949225617462399E-3</v>
      </c>
      <c r="C20" s="22">
        <v>2.4095647519080696E-3</v>
      </c>
      <c r="D20" s="22">
        <v>2.4856609715978471E-3</v>
      </c>
      <c r="E20" s="22">
        <v>2.3513292388445558E-3</v>
      </c>
      <c r="F20" s="22">
        <v>2.4293623178263846E-3</v>
      </c>
      <c r="G20" s="22">
        <v>2.7684779904115259E-3</v>
      </c>
      <c r="H20" s="22">
        <v>2.5110532481773251E-3</v>
      </c>
      <c r="I20" s="22">
        <v>2.3863494418358815E-3</v>
      </c>
      <c r="J20" s="22">
        <v>2.4844226554290622E-3</v>
      </c>
      <c r="K20" s="22">
        <v>2.6518675909079758E-3</v>
      </c>
      <c r="L20" s="22">
        <v>2.5970146568737437E-3</v>
      </c>
      <c r="M20" s="22">
        <v>2.455942256340435E-3</v>
      </c>
      <c r="N20" s="22">
        <v>2.6080891284349368E-3</v>
      </c>
      <c r="P20" s="21" t="s">
        <v>8</v>
      </c>
      <c r="Q20" s="22"/>
      <c r="R20" s="22"/>
      <c r="S20" s="22"/>
      <c r="T20" s="22"/>
      <c r="U20" s="22">
        <v>2.5965214366263779E-3</v>
      </c>
      <c r="V20" s="22">
        <v>2.4355643824803073E-3</v>
      </c>
      <c r="W20" s="22">
        <v>2.2099170811255234E-3</v>
      </c>
      <c r="X20" s="22"/>
      <c r="Y20" s="22">
        <v>2.3048975535807335E-3</v>
      </c>
      <c r="Z20" s="22">
        <v>2.5119479631675224E-3</v>
      </c>
      <c r="AA20" s="22">
        <v>2.631936216678633E-3</v>
      </c>
      <c r="AB20" s="22">
        <v>2.5176764252980237E-3</v>
      </c>
      <c r="AC20" s="22">
        <v>2.3869657209271023E-3</v>
      </c>
      <c r="AD20" s="29"/>
      <c r="AE20" s="21" t="s">
        <v>8</v>
      </c>
      <c r="AF20" s="22">
        <v>2.2039912660441682E-3</v>
      </c>
      <c r="AG20" s="22">
        <v>2.6894209027374127E-3</v>
      </c>
      <c r="AH20" s="22">
        <v>2.4012306817032488E-3</v>
      </c>
      <c r="AI20" s="22">
        <v>2.3622631372454466E-3</v>
      </c>
      <c r="AJ20" s="22">
        <v>2.5356990793412078E-3</v>
      </c>
      <c r="AK20" s="22">
        <v>2.3834848246174632E-3</v>
      </c>
      <c r="AL20" s="22">
        <v>2.4697778500102829E-3</v>
      </c>
      <c r="AM20" s="22">
        <v>2.4400844551649404E-3</v>
      </c>
      <c r="AN20" s="22">
        <v>2.3566555725446237E-3</v>
      </c>
      <c r="AO20" s="22">
        <v>2.4633881741336428E-3</v>
      </c>
      <c r="AP20" s="22">
        <v>2.5674851504394374E-3</v>
      </c>
      <c r="AQ20" s="22">
        <v>2.5939905701596279E-3</v>
      </c>
      <c r="AR20" s="22">
        <v>2.3449941121603266E-3</v>
      </c>
      <c r="AS20" s="29"/>
      <c r="AT20" s="29"/>
      <c r="AU20" s="29"/>
      <c r="AV20" s="29"/>
      <c r="BD20" s="32">
        <f>F5</f>
        <v>0.499</v>
      </c>
      <c r="BE20" s="32"/>
      <c r="BF20" s="32"/>
      <c r="BG20" s="32"/>
      <c r="BH20" s="32"/>
      <c r="BI20" s="32"/>
      <c r="BJ20" s="32">
        <f>E5</f>
        <v>0.52300000000000002</v>
      </c>
    </row>
    <row r="21" spans="1:62" x14ac:dyDescent="0.2">
      <c r="A21" s="21" t="s">
        <v>19</v>
      </c>
      <c r="B21" s="22">
        <v>0.51700000000000002</v>
      </c>
      <c r="C21" s="22">
        <v>0.51749999999999996</v>
      </c>
      <c r="D21" s="22">
        <v>0.51659999999999995</v>
      </c>
      <c r="E21" s="22">
        <v>0.51649999999999996</v>
      </c>
      <c r="F21" s="22">
        <v>0.51639999999999997</v>
      </c>
      <c r="G21" s="22">
        <v>0.51680000000000004</v>
      </c>
      <c r="H21" s="22">
        <v>0.5161</v>
      </c>
      <c r="I21" s="22">
        <v>0.51770000000000005</v>
      </c>
      <c r="J21" s="22">
        <v>0.51790000000000003</v>
      </c>
      <c r="K21" s="22">
        <v>0.51790000000000003</v>
      </c>
      <c r="L21" s="22">
        <v>0.51749999999999996</v>
      </c>
      <c r="M21" s="22">
        <v>0.51729999999999998</v>
      </c>
      <c r="N21" s="22">
        <v>0.51649999999999996</v>
      </c>
      <c r="P21" s="21" t="s">
        <v>19</v>
      </c>
      <c r="Q21" s="22"/>
      <c r="R21" s="22"/>
      <c r="S21" s="22"/>
      <c r="T21" s="22"/>
      <c r="U21" s="22">
        <v>0.51719999999999999</v>
      </c>
      <c r="V21" s="22">
        <v>0.51719999999999999</v>
      </c>
      <c r="W21" s="22">
        <v>0.51619999999999999</v>
      </c>
      <c r="X21" s="22"/>
      <c r="Y21" s="22">
        <v>0.5171</v>
      </c>
      <c r="Z21" s="22">
        <v>0.51680000000000004</v>
      </c>
      <c r="AA21" s="22">
        <v>0.51600000000000001</v>
      </c>
      <c r="AB21" s="22">
        <v>0.51729999999999998</v>
      </c>
      <c r="AC21" s="22">
        <v>0.51600000000000001</v>
      </c>
      <c r="AD21" s="29"/>
      <c r="AE21" s="21" t="s">
        <v>19</v>
      </c>
      <c r="AF21" s="22">
        <v>0.51829999999999998</v>
      </c>
      <c r="AG21" s="22">
        <v>0.51739999999999997</v>
      </c>
      <c r="AH21" s="22">
        <v>0.51639999999999997</v>
      </c>
      <c r="AI21" s="22">
        <v>0.51719999999999999</v>
      </c>
      <c r="AJ21" s="23">
        <v>0.51680000000000004</v>
      </c>
      <c r="AK21" s="23">
        <v>0.51719999999999999</v>
      </c>
      <c r="AL21" s="23">
        <v>0.51749999999999996</v>
      </c>
      <c r="AM21" s="23">
        <v>0.51649999999999996</v>
      </c>
      <c r="AN21" s="23">
        <v>0.51639999999999997</v>
      </c>
      <c r="AO21" s="23">
        <v>0.51729999999999998</v>
      </c>
      <c r="AP21" s="23">
        <v>0.51680000000000004</v>
      </c>
      <c r="AQ21" s="23">
        <v>0.51770000000000005</v>
      </c>
      <c r="AR21" s="23">
        <v>0.5171</v>
      </c>
      <c r="BD21" s="33">
        <f>BE21-$BG$22</f>
        <v>0.45099999999999996</v>
      </c>
      <c r="BE21" s="32">
        <f>BF21-$BG$22</f>
        <v>0.47099999999999997</v>
      </c>
      <c r="BF21" s="32">
        <f>BG21-$BG$22</f>
        <v>0.49099999999999999</v>
      </c>
      <c r="BG21" s="33">
        <f>D5</f>
        <v>0.51100000000000001</v>
      </c>
      <c r="BH21" s="32">
        <f>BG21+$BG$22</f>
        <v>0.53100000000000003</v>
      </c>
      <c r="BI21" s="32">
        <f>BH21+$BG$22</f>
        <v>0.55100000000000005</v>
      </c>
      <c r="BJ21" s="33">
        <f>BI21+$BG$22</f>
        <v>0.57100000000000006</v>
      </c>
    </row>
    <row r="22" spans="1:62" x14ac:dyDescent="0.2">
      <c r="A22" s="21" t="s">
        <v>20</v>
      </c>
      <c r="B22" s="22">
        <v>0.50280000000000002</v>
      </c>
      <c r="C22" s="22">
        <v>0.50229999999999997</v>
      </c>
      <c r="D22" s="22">
        <v>0.50429999999999997</v>
      </c>
      <c r="E22" s="22">
        <v>0.50349999999999995</v>
      </c>
      <c r="F22" s="22">
        <v>0.50370000000000004</v>
      </c>
      <c r="G22" s="22">
        <v>0.50370000000000004</v>
      </c>
      <c r="H22" s="22">
        <v>0.50209999999999999</v>
      </c>
      <c r="I22" s="22">
        <v>0.50349999999999995</v>
      </c>
      <c r="J22" s="22">
        <v>0.50319999999999998</v>
      </c>
      <c r="K22" s="22">
        <v>0.50390000000000001</v>
      </c>
      <c r="L22" s="22">
        <v>0.50369999999999993</v>
      </c>
      <c r="M22" s="22">
        <v>0.50239999999999996</v>
      </c>
      <c r="N22" s="22">
        <v>0.50360000000000005</v>
      </c>
      <c r="P22" s="21" t="s">
        <v>20</v>
      </c>
      <c r="Q22" s="22"/>
      <c r="R22" s="22"/>
      <c r="S22" s="22"/>
      <c r="T22" s="22"/>
      <c r="U22" s="22">
        <v>0.50439999999999996</v>
      </c>
      <c r="V22" s="22">
        <v>0.50349999999999995</v>
      </c>
      <c r="W22" s="22">
        <v>0.50539999999999996</v>
      </c>
      <c r="X22" s="22"/>
      <c r="Y22" s="22">
        <v>0.50490000000000002</v>
      </c>
      <c r="Z22" s="22">
        <v>0.50390000000000001</v>
      </c>
      <c r="AA22" s="22">
        <v>0.504</v>
      </c>
      <c r="AB22" s="22">
        <v>0.50460000000000005</v>
      </c>
      <c r="AC22" s="22">
        <v>0.50459999999999983</v>
      </c>
      <c r="AD22" s="29"/>
      <c r="AE22" s="21" t="s">
        <v>20</v>
      </c>
      <c r="AF22" s="22">
        <v>0.50409999999999999</v>
      </c>
      <c r="AG22" s="22">
        <v>0.503</v>
      </c>
      <c r="AH22" s="22">
        <v>0.50380000000000003</v>
      </c>
      <c r="AI22" s="22">
        <v>0.50339999999999996</v>
      </c>
      <c r="AJ22" s="23">
        <v>0.50360000000000005</v>
      </c>
      <c r="AK22" s="23">
        <v>0.50460000000000005</v>
      </c>
      <c r="AL22" s="23">
        <v>0.50409999999999999</v>
      </c>
      <c r="AM22" s="23">
        <v>0.50490000000000002</v>
      </c>
      <c r="AN22" s="23">
        <v>0.50309999999999999</v>
      </c>
      <c r="AO22" s="23">
        <v>0.50349999999999995</v>
      </c>
      <c r="AP22" s="23">
        <v>0.50429999999999997</v>
      </c>
      <c r="AQ22" s="23">
        <v>0.50460000000000005</v>
      </c>
      <c r="AR22" s="23">
        <v>0.50380000000000003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1.4260853773682658</v>
      </c>
      <c r="C23" s="25">
        <f>IFERROR(IF(C18="","",IF($C$25=0,((C19-$C$26)/3/C20),IF($C$26=0,(($C$25-C19)/3/C20),MIN(((($C$25)-C19)/(3*C20)),((C19-($C$26))/(3*C20)))))),"")</f>
        <v>1.4733657044143609</v>
      </c>
      <c r="D23" s="25">
        <f>IFERROR(IF(D18="","",IF($D$25=0,((D19-$D$26)/3/D20),IF($D$26=0,(($D$25-D19)/3/D20),MIN(((($D$25)-D19)/(3*D20)),((D19-($D$26))/(3*D20)))))),"")</f>
        <v>1.5084477886411338</v>
      </c>
      <c r="E23" s="25">
        <f>IFERROR(IF(E18="","",IF($E$25=0,((E19-$E$26)/3/E20),IF($E$26=0,(($E$25-E19)/3/E20),MIN(((($E$25)-E19)/(3*E20)),((E19-($E$26))/(3*E20)))))),"")</f>
        <v>1.4590119932372569</v>
      </c>
      <c r="F23" s="25">
        <f>IFERROR(IF(F18="","",IF($K$25=0,((F19-$K$26)/3/F20),IF($K$26=0,(($K$25-F19)/3/F20),MIN(((($K$25)-F19)/(3*F20)),((F19-($K$26))/(3*F20)))))),"")</f>
        <v>1.6022618204099621</v>
      </c>
      <c r="G23" s="25">
        <f>IFERROR(IF(G18="","",IF($G$25=0,((G19-$G$26)/3/G20),IF($G$26=0,(($G$25-G19)/3/G20),MIN(((($G$25)-G19)/(3*G20)),((G19-($G$26))/(3*G20)))))),"")</f>
        <v>1.3392227456722512</v>
      </c>
      <c r="H23" s="25">
        <f>IFERROR(IF(H18="","",IF($H$25=0,((H19-$H$26)/3/H20),IF($H$26=0,(($H$25-H19)/3/H20),MIN(((($H$25)-H19)/(3*H20)),((H19-($H$26))/(3*H20)))))),"")</f>
        <v>1.4448524763036472</v>
      </c>
      <c r="I23" s="25">
        <f>IFERROR(IF(I18="","",IF($I$25=0,((I19-$I$26)/3/I20),IF($I$26=0,(($I$25-I19)/3/I20),MIN(((($I$25)-I19)/(3*I20)),((I19-($I$26))/(3*I20)))))),"")</f>
        <v>1.5670811277857901</v>
      </c>
      <c r="J23" s="25">
        <f>IFERROR(IF(J18="","",IF($J$25=0,((J19-$J$26)/3/J20),IF($J$26=0,(($J$25-J19)/3/J20),MIN(((($J$25)-J19)/(3*J20)),((J19-($J$26))/(3*J20)))))),"")</f>
        <v>1.5980771776585376</v>
      </c>
      <c r="K23" s="25">
        <f>IFERROR(IF(K18="","",IF($K$25=0,((K19-$K$26)/3/K20),IF($K$26=0,(($K$25-K19)/3/K20),MIN(((($K$25)-K19)/(3*K20)),((K19-($K$26))/(3*K20)))))),"")</f>
        <v>1.4365188084874525</v>
      </c>
      <c r="L23" s="25">
        <f>IFERROR(IF(L18="","",IF($L$25=0,((L19-$L$26)/3/L20),IF($L$26=0,(($L$25-L19)/3/L20),MIN(((($L$25)-L19)/(3*L20)),((L19-($L$26))/(3*L20)))))),"")</f>
        <v>1.4823087589343569</v>
      </c>
      <c r="M23" s="25">
        <f>IFERROR(IF(M18="","",IF($M$25=0,((M19-$M$26)/3/M20),IF($M$26=0,(($M$25-M19)/3/M20),MIN(((($M$25)-M19)/(3*M20)),((M19-($M$26))/(3*M20)))))),"")</f>
        <v>1.4918003469932568</v>
      </c>
      <c r="N23" s="25">
        <f>IFERROR(IF(N18="","",IF($N$25=0,((N19-$N$26)/3/N20),IF($N$26=0,(($N$25-N19)/3/N20),MIN(((($N$25)-N19)/(3*N20)),((N19-($N$26))/(3*N20)))))),"")</f>
        <v>1.4158142627400696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1.4583919771777683</v>
      </c>
      <c r="V23" s="25">
        <f>IFERROR(IF(V18="","",IF($G$25=0,((V19-$G$26)/3/V20),IF($G$26=0,(($G$25-V19)/3/V20),MIN(((($G$25)-V19)/(3*V20)),((V19-($G$26))/(3*V20)))))),"")</f>
        <v>1.5755973027374481</v>
      </c>
      <c r="W23" s="25">
        <f>IFERROR(IF(W18="","",IF($H$25=0,((W19-$H$26)/3/W20),IF($H$26=0,(($H$25-W19)/3/W20),MIN(((($H$25)-W19)/(3*W20)),((W19-($H$26))/(3*W20)))))),"")</f>
        <v>1.7671064509668442</v>
      </c>
      <c r="X23" s="25"/>
      <c r="Y23" s="25">
        <f>IFERROR(IF(Y18="","",IF($J$25=0,((Y19-$J$26)/3/Y20),IF($J$26=0,(($J$25-Y19)/3/Y20),MIN(((($J$25)-Y19)/(3*Y20)),((Y19-($J$26))/(3*Y20)))))),"")</f>
        <v>1.5788068713010226</v>
      </c>
      <c r="Z23" s="25">
        <f>IFERROR(IF(Z18="","",IF($K$25=0,((Z19-$K$26)/3/Z20),IF($K$26=0,(($K$25-Z19)/3/Z20),MIN(((($K$25)-Z19)/(3*Z20)),((Z19-($K$26))/(3*Z20)))))),"")</f>
        <v>1.3617196029632144</v>
      </c>
      <c r="AA23" s="25">
        <f>IFERROR(IF(AA18="","",IF($L$25=0,((AA19-$L$26)/3/AA20),IF($L$26=0,(($L$25-AA19)/3/AA20),MIN(((($L$25)-AA19)/(3*AA20)),((AA19-($L$26))/(3*AA20)))))),"")</f>
        <v>1.3931140421839328</v>
      </c>
      <c r="AB23" s="25">
        <f>IFERROR(IF(AB18="","",IF($M$25=0,((AB19-$M$26)/3/AB20),IF($M$26=0,(($M$25-AB19)/3/AB20),MIN(((($M$25)-AB19)/(3*AB20)),((AB19-($M$26))/(3*AB20)))))),"")</f>
        <v>1.4765524138263764</v>
      </c>
      <c r="AC23" s="25">
        <f>IFERROR(IF(AC18="","",IF($N$25=0,((AC19-$N$26)/3/AC20),IF($N$26=0,(($N$25-AC19)/3/AC20),MIN(((($N$25)-AC19)/(3*AC20)),((AC19-($N$26))/(3*AC20)))))),"")</f>
        <v>1.5254473259783812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1.7949038373698409</v>
      </c>
      <c r="AG23" s="25">
        <f t="shared" si="2"/>
        <v>1.4326214517038094</v>
      </c>
      <c r="AH23" s="25">
        <f t="shared" si="2"/>
        <v>1.4814761857470884</v>
      </c>
      <c r="AI23" s="25">
        <f t="shared" si="2"/>
        <v>1.459278107167816</v>
      </c>
      <c r="AJ23" s="25">
        <f t="shared" si="2"/>
        <v>1.4863938902509197</v>
      </c>
      <c r="AK23" s="25">
        <f t="shared" si="2"/>
        <v>1.6546247129581555</v>
      </c>
      <c r="AL23" s="25">
        <f t="shared" si="2"/>
        <v>1.5176635928814639</v>
      </c>
      <c r="AM23" s="25">
        <f t="shared" si="2"/>
        <v>1.5136576003074285</v>
      </c>
      <c r="AN23" s="25">
        <f t="shared" si="2"/>
        <v>1.5406503840545485</v>
      </c>
      <c r="AO23" s="25">
        <f t="shared" si="2"/>
        <v>1.5878145189795008</v>
      </c>
      <c r="AP23" s="25">
        <f t="shared" si="2"/>
        <v>1.5269094972745254</v>
      </c>
      <c r="AQ23" s="25">
        <f>IFERROR(IF(AQ18="","",IF($M$25=0,((AQ19-$M$26)/3/AQ20),IF($M$26=0,(($M$25-AQ19)/3/AQ20),MIN(((($M$25)-AQ19)/(3*AQ20)),((AQ19-($M$26))/(3*AQ20)))))),"")</f>
        <v>1.4984267123475441</v>
      </c>
      <c r="AR23" s="25">
        <f>IFERROR(IF(AR18="","",IF($M$25=0,((AR19-$M$26)/3/AR20),IF($M$26=0,(($M$25-AR19)/3/AR20),MIN(((($M$25)-AR19)/(3*AR20)),((AR19-($M$26))/(3*AR20)))))),"")</f>
        <v>1.6185101726759918</v>
      </c>
    </row>
    <row r="24" spans="1:62" x14ac:dyDescent="0.2">
      <c r="A24" s="35" t="s">
        <v>10</v>
      </c>
      <c r="B24" s="32">
        <f t="shared" ref="B24:N24" si="3">$D$5</f>
        <v>0.51100000000000001</v>
      </c>
      <c r="C24" s="32">
        <f t="shared" si="3"/>
        <v>0.51100000000000001</v>
      </c>
      <c r="D24" s="32">
        <f t="shared" si="3"/>
        <v>0.51100000000000001</v>
      </c>
      <c r="E24" s="32">
        <f t="shared" si="3"/>
        <v>0.51100000000000001</v>
      </c>
      <c r="F24" s="32">
        <f t="shared" si="3"/>
        <v>0.51100000000000001</v>
      </c>
      <c r="G24" s="32">
        <f t="shared" si="3"/>
        <v>0.51100000000000001</v>
      </c>
      <c r="H24" s="32">
        <f t="shared" si="3"/>
        <v>0.51100000000000001</v>
      </c>
      <c r="I24" s="32">
        <f t="shared" si="3"/>
        <v>0.51100000000000001</v>
      </c>
      <c r="J24" s="32">
        <f t="shared" si="3"/>
        <v>0.51100000000000001</v>
      </c>
      <c r="K24" s="32">
        <f t="shared" si="3"/>
        <v>0.51100000000000001</v>
      </c>
      <c r="L24" s="32">
        <f t="shared" si="3"/>
        <v>0.51100000000000001</v>
      </c>
      <c r="M24" s="32">
        <f t="shared" si="3"/>
        <v>0.51100000000000001</v>
      </c>
      <c r="N24" s="32">
        <f t="shared" si="3"/>
        <v>0.51100000000000001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N25" si="4">$E$5</f>
        <v>0.52300000000000002</v>
      </c>
      <c r="C25" s="32">
        <f t="shared" si="4"/>
        <v>0.52300000000000002</v>
      </c>
      <c r="D25" s="32">
        <f t="shared" si="4"/>
        <v>0.52300000000000002</v>
      </c>
      <c r="E25" s="32">
        <f t="shared" si="4"/>
        <v>0.52300000000000002</v>
      </c>
      <c r="F25" s="32">
        <f t="shared" si="4"/>
        <v>0.52300000000000002</v>
      </c>
      <c r="G25" s="32">
        <f t="shared" si="4"/>
        <v>0.52300000000000002</v>
      </c>
      <c r="H25" s="32">
        <f t="shared" si="4"/>
        <v>0.52300000000000002</v>
      </c>
      <c r="I25" s="32">
        <f t="shared" si="4"/>
        <v>0.52300000000000002</v>
      </c>
      <c r="J25" s="32">
        <f t="shared" si="4"/>
        <v>0.52300000000000002</v>
      </c>
      <c r="K25" s="32">
        <f t="shared" si="4"/>
        <v>0.52300000000000002</v>
      </c>
      <c r="L25" s="32">
        <f t="shared" si="4"/>
        <v>0.52300000000000002</v>
      </c>
      <c r="M25" s="32">
        <f t="shared" si="4"/>
        <v>0.52300000000000002</v>
      </c>
      <c r="N25" s="32">
        <f t="shared" si="4"/>
        <v>0.52300000000000002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N26" si="5">$F$5</f>
        <v>0.499</v>
      </c>
      <c r="C26" s="32">
        <f t="shared" si="5"/>
        <v>0.499</v>
      </c>
      <c r="D26" s="32">
        <f t="shared" si="5"/>
        <v>0.499</v>
      </c>
      <c r="E26" s="32">
        <f t="shared" si="5"/>
        <v>0.499</v>
      </c>
      <c r="F26" s="32">
        <f t="shared" si="5"/>
        <v>0.499</v>
      </c>
      <c r="G26" s="32">
        <f t="shared" si="5"/>
        <v>0.499</v>
      </c>
      <c r="H26" s="32">
        <f t="shared" si="5"/>
        <v>0.499</v>
      </c>
      <c r="I26" s="32">
        <f t="shared" si="5"/>
        <v>0.499</v>
      </c>
      <c r="J26" s="32">
        <f t="shared" si="5"/>
        <v>0.499</v>
      </c>
      <c r="K26" s="32">
        <f t="shared" si="5"/>
        <v>0.499</v>
      </c>
      <c r="L26" s="32">
        <f t="shared" si="5"/>
        <v>0.499</v>
      </c>
      <c r="M26" s="32">
        <f t="shared" si="5"/>
        <v>0.499</v>
      </c>
      <c r="N26" s="32">
        <f t="shared" si="5"/>
        <v>0.499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2.7687284216775018E-3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1.5208789987657767</v>
      </c>
      <c r="Q37" s="40">
        <v>8</v>
      </c>
      <c r="R37" s="41">
        <f>ROUND(Q37/5,5)</f>
        <v>1.6</v>
      </c>
      <c r="T37" s="20">
        <v>0.50862857142857143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1.9785623555271083E-3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1.6221494362095865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BJ85"/>
  <sheetViews>
    <sheetView showGridLines="0" topLeftCell="A13" zoomScale="80" zoomScaleNormal="80" workbookViewId="0">
      <selection activeCell="W20" sqref="W20:AN24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148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0.62082049641975179</v>
      </c>
      <c r="R2" s="7">
        <f>IF(N19="","",(ABS(N19-AVERAGE(B19:M19))/STDEV(B19:M19)))</f>
        <v>0.79648039823483752</v>
      </c>
      <c r="S2" s="7">
        <f>IF(AC9="","",(ABS(AC9-AVERAGE(Q9:AB9))/STDEV(Q9:AB9)))</f>
        <v>0.96037890795098613</v>
      </c>
      <c r="T2" s="7">
        <f>IF(AC19="","",(ABS(AC19-AVERAGE(Q19:AB19))/STDEV(Q19:AB19)))</f>
        <v>0.76771146982625593</v>
      </c>
      <c r="U2" s="7">
        <f>IF(AR9="","",(ABS(AR9-AVERAGE(AF9:AQ9))/STDEV(AF9:AQ9)))</f>
        <v>0.73697991940412011</v>
      </c>
      <c r="V2" s="7">
        <f>IF(AR19="","",(ABS(AR19-AVERAGE(AF19:AQ19))/STDEV(AF19:AQ19)))</f>
        <v>0.52686973041731322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0.24077799902775557</v>
      </c>
      <c r="R3" s="7">
        <f>IF(N20="","",(ABS(N20-AVERAGE(B20:M20))/STDEV(B20:M20)))</f>
        <v>1.3502228490167059</v>
      </c>
      <c r="S3" s="7">
        <f>IF(AC10="","",(ABS(AC10-AVERAGE(Q10:AB10))/STDEV(Q10:AB10)))</f>
        <v>0.57221165689053766</v>
      </c>
      <c r="T3" s="7">
        <f>IF(AC20="","",(ABS(AC20-AVERAGE(Q20:AB20))/STDEV(Q20:AB20)))</f>
        <v>0.4243249404662896</v>
      </c>
      <c r="U3" s="7">
        <f t="shared" ref="U3" si="0">IF(AR10="","",(ABS(AR10-AVERAGE(AF10:AQ10))/STDEV(AF10:AQ10)))</f>
        <v>2.4622032677770059E-3</v>
      </c>
      <c r="V3" s="7">
        <f>IF(AR20="","",(ABS(AR20-AVERAGE(AF20:AQ20))/STDEV(AF20:AQ20)))</f>
        <v>0.92561411116320091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0.18418159268235504</v>
      </c>
      <c r="R4" s="7">
        <f>IF(N23="","",(ABS(N23-AVERAGE(B23:M23))/STDEV(B23:M23)))</f>
        <v>2.4971391102012959</v>
      </c>
      <c r="S4" s="7">
        <f>IF(AC13="","",(ABS(AC13-AVERAGE(Q13:AB13))/STDEV(Q13:AB13)))</f>
        <v>2.2445148176549186</v>
      </c>
      <c r="T4" s="7">
        <f>IF(AC23="","",(ABS(AC23-AVERAGE(Q23:AB23))/STDEV(Q23:AB23)))</f>
        <v>0.10560875429665094</v>
      </c>
      <c r="U4" s="7">
        <f>IF(AR13="","",(ABS(AR13-AVERAGE(AF13:AQ13))/STDEV(AF13:AQ13)))</f>
        <v>0.46547240342886287</v>
      </c>
      <c r="V4" s="7">
        <f>IF(AR23="","",(ABS(AR23-AVERAGE(AF23:AQ23))/STDEV(AF23:AQ23)))</f>
        <v>1.2617529307721136</v>
      </c>
    </row>
    <row r="5" spans="1:44" ht="25.5" customHeight="1" x14ac:dyDescent="0.2">
      <c r="C5" s="42" t="s">
        <v>271</v>
      </c>
      <c r="D5" s="12">
        <v>0.51100000000000001</v>
      </c>
      <c r="E5" s="12">
        <v>0.52300000000000002</v>
      </c>
      <c r="F5" s="12">
        <v>0.499</v>
      </c>
      <c r="G5" s="13">
        <v>0.52300000000000002</v>
      </c>
      <c r="H5" s="13">
        <v>0.499</v>
      </c>
      <c r="I5" s="13">
        <v>1.2E-2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1.0361088372903967E-4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-5.7996031746165855E-5</v>
      </c>
      <c r="AE7" s="14" t="s">
        <v>29</v>
      </c>
      <c r="AR7" s="16">
        <f>AR9-AQ9</f>
        <v>8.3450892857173109E-4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0.5117677489177489</v>
      </c>
      <c r="C9" s="20">
        <v>0.51208821428571449</v>
      </c>
      <c r="D9" s="20">
        <v>0.51297551020408139</v>
      </c>
      <c r="E9" s="20">
        <v>0.51283435960591084</v>
      </c>
      <c r="F9" s="20">
        <v>0.5122582512315268</v>
      </c>
      <c r="G9" s="20">
        <v>0.51289726890756282</v>
      </c>
      <c r="H9" s="20">
        <v>0.51298027210884323</v>
      </c>
      <c r="I9" s="20">
        <v>0.51287350230414686</v>
      </c>
      <c r="J9" s="20">
        <v>0.51237357142857176</v>
      </c>
      <c r="K9" s="20">
        <v>0.51292204081632664</v>
      </c>
      <c r="L9" s="20">
        <v>0.51248593073593041</v>
      </c>
      <c r="M9" s="20">
        <v>0.51302134353741513</v>
      </c>
      <c r="N9" s="20">
        <v>0.51288214285714273</v>
      </c>
      <c r="P9" s="19" t="s">
        <v>18</v>
      </c>
      <c r="Q9" s="20"/>
      <c r="R9" s="20"/>
      <c r="S9" s="20"/>
      <c r="T9" s="20"/>
      <c r="U9" s="20">
        <v>0.51247113095238095</v>
      </c>
      <c r="V9" s="20">
        <v>0.51220290178571426</v>
      </c>
      <c r="W9" s="20">
        <v>0.51226840659340633</v>
      </c>
      <c r="X9" s="20"/>
      <c r="Y9" s="20"/>
      <c r="Z9" s="20">
        <v>0.51300547619047643</v>
      </c>
      <c r="AA9" s="20">
        <v>0.51276760204081673</v>
      </c>
      <c r="AB9" s="20">
        <v>0.51303109126984103</v>
      </c>
      <c r="AC9" s="20">
        <v>0.51297309523809487</v>
      </c>
      <c r="AE9" s="19" t="s">
        <v>18</v>
      </c>
      <c r="AF9" s="20">
        <v>0.51220261904761866</v>
      </c>
      <c r="AG9" s="20">
        <v>0.51135292207792205</v>
      </c>
      <c r="AH9" s="20">
        <v>0.51165821428571434</v>
      </c>
      <c r="AI9" s="20">
        <v>0.51243870967741978</v>
      </c>
      <c r="AJ9" s="20">
        <v>0.51278392857142852</v>
      </c>
      <c r="AK9" s="20">
        <v>0.51179888392857131</v>
      </c>
      <c r="AL9" s="20">
        <v>0.51286324404761863</v>
      </c>
      <c r="AM9" s="20">
        <v>0.51285142857142829</v>
      </c>
      <c r="AN9" s="20">
        <v>0.51238775510204038</v>
      </c>
      <c r="AO9" s="20">
        <v>0.51192517006802674</v>
      </c>
      <c r="AP9" s="20">
        <v>0.5127242857142853</v>
      </c>
      <c r="AQ9" s="20">
        <v>0.51178000000000012</v>
      </c>
      <c r="AR9" s="20">
        <v>0.51261450892857185</v>
      </c>
    </row>
    <row r="10" spans="1:44" x14ac:dyDescent="0.2">
      <c r="A10" s="21" t="s">
        <v>8</v>
      </c>
      <c r="B10" s="22">
        <v>2.6383780840011297E-3</v>
      </c>
      <c r="C10" s="22">
        <v>2.4751943651787783E-3</v>
      </c>
      <c r="D10" s="22">
        <v>2.1786601022940424E-3</v>
      </c>
      <c r="E10" s="22">
        <v>2.422060389717109E-3</v>
      </c>
      <c r="F10" s="22">
        <v>2.8182282120031805E-3</v>
      </c>
      <c r="G10" s="22">
        <v>2.3971853888652655E-3</v>
      </c>
      <c r="H10" s="22">
        <v>2.4183818898207378E-3</v>
      </c>
      <c r="I10" s="22">
        <v>2.3692061735375073E-3</v>
      </c>
      <c r="J10" s="22">
        <v>2.2730151831509894E-3</v>
      </c>
      <c r="K10" s="22">
        <v>2.2567623763382213E-3</v>
      </c>
      <c r="L10" s="22">
        <v>2.2639137866389243E-3</v>
      </c>
      <c r="M10" s="22">
        <v>2.3420184560951104E-3</v>
      </c>
      <c r="N10" s="22">
        <v>2.3616859791497275E-3</v>
      </c>
      <c r="P10" s="21" t="s">
        <v>8</v>
      </c>
      <c r="Q10" s="22"/>
      <c r="R10" s="22"/>
      <c r="S10" s="22"/>
      <c r="T10" s="22"/>
      <c r="U10" s="22">
        <v>2.3403852025325076E-3</v>
      </c>
      <c r="V10" s="22">
        <v>2.4470071331721662E-3</v>
      </c>
      <c r="W10" s="22">
        <v>2.4066978828345144E-3</v>
      </c>
      <c r="X10" s="22"/>
      <c r="Y10" s="22"/>
      <c r="Z10" s="22">
        <v>2.3589556185757898E-3</v>
      </c>
      <c r="AA10" s="22">
        <v>2.3092267646185414E-3</v>
      </c>
      <c r="AB10" s="22">
        <v>2.2890219897558112E-3</v>
      </c>
      <c r="AC10" s="22">
        <v>2.3926328734848509E-3</v>
      </c>
      <c r="AE10" s="21" t="s">
        <v>8</v>
      </c>
      <c r="AF10" s="22">
        <v>2.3922643426423059E-3</v>
      </c>
      <c r="AG10" s="22">
        <v>2.3693807999171281E-3</v>
      </c>
      <c r="AH10" s="22">
        <v>2.175063223357354E-3</v>
      </c>
      <c r="AI10" s="22">
        <v>2.5066553522926326E-3</v>
      </c>
      <c r="AJ10" s="22">
        <v>2.3763720085964936E-3</v>
      </c>
      <c r="AK10" s="22">
        <v>2.7245546162158992E-3</v>
      </c>
      <c r="AL10" s="22">
        <v>2.6108515172774609E-3</v>
      </c>
      <c r="AM10" s="22">
        <v>2.4343122412849253E-3</v>
      </c>
      <c r="AN10" s="22">
        <v>2.4345230781298226E-3</v>
      </c>
      <c r="AO10" s="22">
        <v>2.3201390294186417E-3</v>
      </c>
      <c r="AP10" s="22">
        <v>2.1658764954040088E-3</v>
      </c>
      <c r="AQ10" s="22">
        <v>2.4076401688781705E-3</v>
      </c>
      <c r="AR10" s="22">
        <v>2.4101926050953113E-3</v>
      </c>
    </row>
    <row r="11" spans="1:44" x14ac:dyDescent="0.2">
      <c r="A11" s="21" t="s">
        <v>19</v>
      </c>
      <c r="B11" s="22">
        <v>0.51890000000000003</v>
      </c>
      <c r="C11" s="22">
        <v>0.51800000000000002</v>
      </c>
      <c r="D11" s="22">
        <v>0.51839999999999997</v>
      </c>
      <c r="E11" s="22">
        <v>0.51839999999999997</v>
      </c>
      <c r="F11" s="23">
        <v>0.52</v>
      </c>
      <c r="G11" s="23">
        <v>0.51859999999999995</v>
      </c>
      <c r="H11" s="23">
        <v>0.51780000000000004</v>
      </c>
      <c r="I11" s="23">
        <v>0.51910000000000001</v>
      </c>
      <c r="J11" s="23">
        <v>0.51890000000000003</v>
      </c>
      <c r="K11" s="23">
        <v>0.51920000000000011</v>
      </c>
      <c r="L11" s="23">
        <v>0.51859999999999995</v>
      </c>
      <c r="M11" s="23">
        <v>0.51959999999999995</v>
      </c>
      <c r="N11" s="23">
        <v>0.51870000000000005</v>
      </c>
      <c r="P11" s="21" t="s">
        <v>19</v>
      </c>
      <c r="Q11" s="22"/>
      <c r="R11" s="22"/>
      <c r="S11" s="22"/>
      <c r="T11" s="22"/>
      <c r="U11" s="23">
        <v>0.51800000000000002</v>
      </c>
      <c r="V11" s="23">
        <v>0.51870000000000005</v>
      </c>
      <c r="W11" s="23">
        <v>0.51880000000000004</v>
      </c>
      <c r="X11" s="23"/>
      <c r="Y11" s="23"/>
      <c r="Z11" s="23">
        <v>0.51859999999999995</v>
      </c>
      <c r="AA11" s="23">
        <v>0.51970000000000005</v>
      </c>
      <c r="AB11" s="23">
        <v>0.51900000000000002</v>
      </c>
      <c r="AC11" s="23">
        <v>0.51790000000000003</v>
      </c>
      <c r="AE11" s="21" t="s">
        <v>19</v>
      </c>
      <c r="AF11" s="22">
        <v>0.51829999999999998</v>
      </c>
      <c r="AG11" s="22">
        <v>0.51670000000000005</v>
      </c>
      <c r="AH11" s="22">
        <v>0.5182000000000001</v>
      </c>
      <c r="AI11" s="22">
        <v>0.51859999999999995</v>
      </c>
      <c r="AJ11" s="23">
        <v>0.51819999999999999</v>
      </c>
      <c r="AK11" s="23">
        <v>0.51829999999999998</v>
      </c>
      <c r="AL11" s="23">
        <v>0.52010000000000001</v>
      </c>
      <c r="AM11" s="23">
        <v>0.51780000000000004</v>
      </c>
      <c r="AN11" s="23">
        <v>0.5183000000000002</v>
      </c>
      <c r="AO11" s="23">
        <v>0.51880000000000004</v>
      </c>
      <c r="AP11" s="23">
        <v>0.51780000000000004</v>
      </c>
      <c r="AQ11" s="23">
        <v>0.51829999999999998</v>
      </c>
      <c r="AR11" s="23">
        <v>0.51829999999999998</v>
      </c>
    </row>
    <row r="12" spans="1:44" x14ac:dyDescent="0.2">
      <c r="A12" s="21" t="s">
        <v>20</v>
      </c>
      <c r="B12" s="22">
        <v>0.50549999999999995</v>
      </c>
      <c r="C12" s="22">
        <v>0.50380000000000003</v>
      </c>
      <c r="D12" s="22">
        <v>0.50549999999999995</v>
      </c>
      <c r="E12" s="22">
        <v>0.50239999999999996</v>
      </c>
      <c r="F12" s="23">
        <v>0.50290000000000001</v>
      </c>
      <c r="G12" s="23">
        <v>0.5071</v>
      </c>
      <c r="H12" s="23">
        <v>0.50570000000000004</v>
      </c>
      <c r="I12" s="23">
        <v>0.50649999999999995</v>
      </c>
      <c r="J12" s="23">
        <v>0.50419999999999998</v>
      </c>
      <c r="K12" s="23">
        <v>0.50619999999999998</v>
      </c>
      <c r="L12" s="23">
        <v>0.50590000000000002</v>
      </c>
      <c r="M12" s="23">
        <v>0.50480000000000003</v>
      </c>
      <c r="N12" s="23">
        <v>0.50539999999999996</v>
      </c>
      <c r="P12" s="21" t="s">
        <v>20</v>
      </c>
      <c r="Q12" s="22"/>
      <c r="R12" s="22"/>
      <c r="S12" s="22"/>
      <c r="T12" s="22"/>
      <c r="U12" s="23">
        <v>0.50560000000000005</v>
      </c>
      <c r="V12" s="23">
        <v>0.50409999999999999</v>
      </c>
      <c r="W12" s="23">
        <v>0.50449999999999995</v>
      </c>
      <c r="X12" s="23"/>
      <c r="Y12" s="23"/>
      <c r="Z12" s="23">
        <v>0.50629999999999997</v>
      </c>
      <c r="AA12" s="23">
        <v>0.50629999999999997</v>
      </c>
      <c r="AB12" s="23">
        <v>0.50660000000000005</v>
      </c>
      <c r="AC12" s="23">
        <v>0.50639999999999996</v>
      </c>
      <c r="AE12" s="21" t="s">
        <v>20</v>
      </c>
      <c r="AF12" s="22">
        <v>0.50519999999999998</v>
      </c>
      <c r="AG12" s="22">
        <v>0.50409999999999977</v>
      </c>
      <c r="AH12" s="22">
        <v>0.50619999999999987</v>
      </c>
      <c r="AI12" s="22">
        <v>0.50480000000000003</v>
      </c>
      <c r="AJ12" s="23">
        <v>0.50629999999999997</v>
      </c>
      <c r="AK12" s="23">
        <v>0.504</v>
      </c>
      <c r="AL12" s="23">
        <v>0.50490000000000002</v>
      </c>
      <c r="AM12" s="23">
        <v>0.50639999999999996</v>
      </c>
      <c r="AN12" s="23">
        <v>0.50539999999999996</v>
      </c>
      <c r="AO12" s="23">
        <v>0.50549999999999995</v>
      </c>
      <c r="AP12" s="23">
        <v>0.50529999999999997</v>
      </c>
      <c r="AQ12" s="23">
        <v>0.50319999999999998</v>
      </c>
      <c r="AR12" s="23">
        <v>0.50509999999999999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1.4190853527731562</v>
      </c>
      <c r="C13" s="25">
        <f>IFERROR(IF(C8="","",IF($C$25=0,((C9-$C$26)/3/C10),IF($C$26=0,(($C$25-C9)/3/C10),MIN(((($C$25)-C9)/(3*C10)),((C9-($C$26))/(3*C10)))))),"")</f>
        <v>1.4694853688789526</v>
      </c>
      <c r="D13" s="25">
        <f>IFERROR(IF(D8="","",IF($D$25=0,((D9-$D$26)/3/D10),IF($D$26=0,(($D$25-D9)/3/D10),MIN(((($D$25)-D9)/(3*D10)),((D9-($D$26))/(3*D10)))))),"")</f>
        <v>1.5337392900898499</v>
      </c>
      <c r="E13" s="25">
        <f>IFERROR(IF(E8="","",IF($E$25=0,((E9-$E$26)/3/E10),IF($E$26=0,(($E$25-E9)/3/E10),MIN(((($E$25)-E9)/(3*E10)),((E9-($E$26))/(3*E10)))))),"")</f>
        <v>1.3990348103688288</v>
      </c>
      <c r="F13" s="25">
        <f>IFERROR(IF(F8="","",IF($K$25=0,((F9-$K$26)/3/F10),IF($K$26=0,(($K$25-F9)/3/F10),MIN(((($K$25)-F9)/(3*F10)),((F9-($K$26))/(3*F10)))))),"")</f>
        <v>1.2705085087056704</v>
      </c>
      <c r="G13" s="25">
        <f>IFERROR(IF(G8="","",IF($G$25=0,((G9-$G$26)/3/G10),IF($G$26=0,(($G$25-G9)/3/G10),MIN(((($G$25)-G9)/(3*G10)),((G9-($G$26))/(3*G10)))))),"")</f>
        <v>1.404804587269106</v>
      </c>
      <c r="H13" s="25">
        <f>IFERROR(IF(H8="","",IF($H$25=0,((H9-$H$26)/3/H10),IF($H$26=0,(($H$25-H9)/3/H10),MIN(((($H$25)-H9)/(3*H10)),((H9-($H$26))/(3*H10)))))),"")</f>
        <v>1.3810512355845648</v>
      </c>
      <c r="I13" s="25">
        <f>IFERROR(IF(I8="","",IF($I$25=0,((I9-$I$26)/3/I10),IF($I$26=0,(($I$25-I9)/3/I10),MIN(((($I$25)-I9)/(3*I10)),((I9-($I$26))/(3*I10)))))),"")</f>
        <v>1.4247384924339583</v>
      </c>
      <c r="J13" s="25">
        <f>IFERROR(IF(J8="","",IF($J$25=0,((J9-$J$26)/3/J10),IF($J$26=0,(($J$25-J9)/3/J10),MIN(((($J$25)-J9)/(3*J10)),((J9-($J$26))/(3*J10)))))),"")</f>
        <v>1.5583454450279663</v>
      </c>
      <c r="K13" s="25">
        <f>IFERROR(IF(K8="","",IF($K$25=0,((K9-$K$26)/3/K10),IF($K$26=0,(($K$25-K9)/3/K10),MIN(((($K$25)-K9)/(3*K10)),((K9-($K$26))/(3*K10)))))),"")</f>
        <v>1.4885571308317775</v>
      </c>
      <c r="L13" s="25">
        <f>IFERROR(IF(L8="","",IF($L$25=0,((L9-$L$26)/3/L10),IF($L$26=0,(($L$25-L9)/3/L10),MIN(((($L$25)-L9)/(3*L10)),((L9-($L$26))/(3*L10)))))),"")</f>
        <v>1.5480667927258136</v>
      </c>
      <c r="M13" s="25">
        <f>IFERROR(IF(M8="","",IF($M$25=0,((M9-$M$26)/3/M10),IF($M$26=0,(($M$25-M9)/3/M10),MIN(((($M$25)-M9)/(3*M10)),((M9-($M$26))/(3*M10)))))),"")</f>
        <v>1.4202359559571938</v>
      </c>
      <c r="N13" s="25">
        <f>IFERROR(IF(N8="","",IF($N$25=0,((N9-$N$26)/3/N10),IF($N$26=0,(($N$25-N9)/3/N10),MIN(((($N$25)-N9)/(3*N10)),((N9-($N$26))/(3*N10)))))),"")</f>
        <v>1.4280556676012162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1.4995920381291488</v>
      </c>
      <c r="V13" s="25">
        <f>IFERROR(IF(V8="","",IF($G$25=0,((V9-$G$26)/3/V10),IF($G$26=0,(($G$25-V9)/3/V10),MIN(((($G$25)-V9)/(3*V10)),((V9-($G$26))/(3*V10)))))),"")</f>
        <v>1.4707896390271917</v>
      </c>
      <c r="W13" s="25">
        <f>IFERROR(IF(W8="","",IF($H$25=0,((W9-$H$26)/3/W10),IF($H$26=0,(($H$25-W9)/3/W10),MIN(((($H$25)-W9)/(3*W10)),((W9-($H$26))/(3*W10)))))),"")</f>
        <v>1.4863509988984627</v>
      </c>
      <c r="X13" s="25"/>
      <c r="Y13" s="25"/>
      <c r="Z13" s="25">
        <f>IFERROR(IF(Z8="","",IF($K$25=0,((Z9-$K$26)/3/Z10),IF($K$26=0,(($K$25-Z9)/3/Z10),MIN(((($K$25)-Z9)/(3*Z10)),((Z9-($K$26))/(3*Z10)))))),"")</f>
        <v>1.4122808883192337</v>
      </c>
      <c r="AA13" s="25">
        <f>IFERROR(IF(AA8="","",IF($L$25=0,((AA9-$L$26)/3/AA10),IF($L$26=0,(($L$25-AA9)/3/AA10),MIN(((($L$25)-AA9)/(3*AA10)),((AA9-($L$26))/(3*AA10)))))),"")</f>
        <v>1.4770309144113831</v>
      </c>
      <c r="AB13" s="25">
        <f>IFERROR(IF(AB8="","",IF($M$25=0,((AB9-$M$26)/3/AB10),IF($M$26=0,(($M$25-AB9)/3/AB10),MIN(((($M$25)-AB9)/(3*AB10)),((AB9-($M$26))/(3*AB10)))))),"")</f>
        <v>1.4516984072635102</v>
      </c>
      <c r="AC13" s="25">
        <f>IFERROR(IF(AC8="","",IF($N$25=0,((AC9-$N$26)/3/AC10),IF($N$26=0,(($N$25-AC9)/3/AC10),MIN(((($N$25)-AC9)/(3*AC10)),((AC9-($N$26))/(3*AC10)))))),"")</f>
        <v>1.3969136779574887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1.5044854868136397</v>
      </c>
      <c r="AG13" s="25">
        <f t="shared" si="1"/>
        <v>1.6385543883427751</v>
      </c>
      <c r="AH13" s="25">
        <f t="shared" si="1"/>
        <v>1.7381541821389577</v>
      </c>
      <c r="AI13" s="25">
        <f t="shared" si="1"/>
        <v>1.4044332438070906</v>
      </c>
      <c r="AJ13" s="25">
        <f t="shared" si="1"/>
        <v>1.4330067559028361</v>
      </c>
      <c r="AK13" s="25">
        <f t="shared" si="1"/>
        <v>1.3703910851780245</v>
      </c>
      <c r="AL13" s="25">
        <f t="shared" si="1"/>
        <v>1.2941826175995106</v>
      </c>
      <c r="AM13" s="25">
        <f t="shared" si="1"/>
        <v>1.3896562180830339</v>
      </c>
      <c r="AN13" s="25">
        <f t="shared" si="1"/>
        <v>1.4530217428474561</v>
      </c>
      <c r="AO13" s="25">
        <f t="shared" si="1"/>
        <v>1.5911158471608646</v>
      </c>
      <c r="AP13" s="25">
        <f t="shared" si="1"/>
        <v>1.5814558690242022</v>
      </c>
      <c r="AQ13" s="25">
        <f>IFERROR(IF(AQ8="","",IF($M$25=0,((AQ9-$M$26)/3/AQ10),IF($M$26=0,(($M$25-AQ9)/3/AQ10),MIN(((($M$25)-AQ9)/(3*AQ10)),((AQ9-($M$26))/(3*AQ10)))))),"")</f>
        <v>1.5533882713639067</v>
      </c>
      <c r="AR13" s="25">
        <f>IFERROR(IF(AR8="","",IF($M$25=0,((AR9-$M$26)/3/AR10),IF($M$26=0,(($M$25-AR9)/3/AR10),MIN(((($M$25)-AR9)/(3*AR10)),((AR9-($M$26))/(3*AR10)))))),"")</f>
        <v>1.4363293414078926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3.5788220551424832E-4</v>
      </c>
      <c r="AE17" s="27" t="s">
        <v>30</v>
      </c>
      <c r="AR17" s="16">
        <f>AR19-AQ19</f>
        <v>4.2642857142860535E-4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0.51146893939393889</v>
      </c>
      <c r="C19" s="30">
        <v>0.51143104591836719</v>
      </c>
      <c r="D19" s="30">
        <v>0.51088061224489767</v>
      </c>
      <c r="E19" s="30">
        <v>0.51219475446428542</v>
      </c>
      <c r="F19" s="30">
        <v>0.51073915816326576</v>
      </c>
      <c r="G19" s="30">
        <v>0.51106350931677047</v>
      </c>
      <c r="H19" s="30">
        <v>0.51159633458646547</v>
      </c>
      <c r="I19" s="30">
        <v>0.51148142857142875</v>
      </c>
      <c r="J19" s="30">
        <v>0.51048772893772831</v>
      </c>
      <c r="K19" s="30">
        <v>0.51115873015872981</v>
      </c>
      <c r="L19" s="30">
        <v>0.51092338709677454</v>
      </c>
      <c r="M19" s="30">
        <v>0.51162772108843568</v>
      </c>
      <c r="N19" s="30">
        <v>0.51162783251231536</v>
      </c>
      <c r="P19" s="30" t="s">
        <v>18</v>
      </c>
      <c r="Q19" s="30"/>
      <c r="R19" s="30"/>
      <c r="S19" s="30"/>
      <c r="T19" s="30"/>
      <c r="U19" s="30">
        <v>0.51089619047619073</v>
      </c>
      <c r="V19" s="30">
        <v>0.51073270676691762</v>
      </c>
      <c r="W19" s="30">
        <v>0.51021428571428573</v>
      </c>
      <c r="X19" s="30"/>
      <c r="Y19" s="30">
        <v>0.51170781250000041</v>
      </c>
      <c r="Z19" s="30">
        <v>0.51215277777777801</v>
      </c>
      <c r="AA19" s="30">
        <v>0.5114442857142858</v>
      </c>
      <c r="AB19" s="30">
        <v>0.51135545112781911</v>
      </c>
      <c r="AC19" s="30">
        <v>0.51171333333333335</v>
      </c>
      <c r="AD19" s="29"/>
      <c r="AE19" s="30" t="s">
        <v>18</v>
      </c>
      <c r="AF19" s="20">
        <v>0.50992366071428574</v>
      </c>
      <c r="AG19" s="20">
        <v>0.51036655844155832</v>
      </c>
      <c r="AH19" s="20">
        <v>0.51144040178571415</v>
      </c>
      <c r="AI19" s="20">
        <v>0.51225777310924314</v>
      </c>
      <c r="AJ19" s="20">
        <v>0.51096377551020433</v>
      </c>
      <c r="AK19" s="20">
        <v>0.51074972527472495</v>
      </c>
      <c r="AL19" s="20">
        <v>0.51134906832298166</v>
      </c>
      <c r="AM19" s="20">
        <v>0.51154540816326499</v>
      </c>
      <c r="AN19" s="20">
        <v>0.5117656462585034</v>
      </c>
      <c r="AO19" s="20">
        <v>0.51040939849624045</v>
      </c>
      <c r="AP19" s="20">
        <v>0.51089833333333323</v>
      </c>
      <c r="AQ19" s="20">
        <v>0.51097261904761926</v>
      </c>
      <c r="AR19" s="20">
        <v>0.51139904761904786</v>
      </c>
      <c r="BD19" s="32"/>
      <c r="BE19" s="32"/>
      <c r="BF19" s="32"/>
      <c r="BG19" s="32">
        <f>I5/3</f>
        <v>4.0000000000000001E-3</v>
      </c>
      <c r="BH19" s="32"/>
      <c r="BI19" s="32"/>
      <c r="BJ19" s="32"/>
    </row>
    <row r="20" spans="1:62" x14ac:dyDescent="0.2">
      <c r="A20" s="21" t="s">
        <v>8</v>
      </c>
      <c r="B20" s="22">
        <v>2.5139779462867392E-3</v>
      </c>
      <c r="C20" s="22">
        <v>2.4599494181082901E-3</v>
      </c>
      <c r="D20" s="22">
        <v>2.4630253718157945E-3</v>
      </c>
      <c r="E20" s="22">
        <v>2.3314812578800522E-3</v>
      </c>
      <c r="F20" s="22">
        <v>2.4403975149853295E-3</v>
      </c>
      <c r="G20" s="22">
        <v>2.6740305343270431E-3</v>
      </c>
      <c r="H20" s="22">
        <v>2.4921052589565529E-3</v>
      </c>
      <c r="I20" s="22">
        <v>2.4419628786068346E-3</v>
      </c>
      <c r="J20" s="22">
        <v>2.5029507000607393E-3</v>
      </c>
      <c r="K20" s="22">
        <v>2.7111859892535741E-3</v>
      </c>
      <c r="L20" s="22">
        <v>2.5564165469720767E-3</v>
      </c>
      <c r="M20" s="22">
        <v>2.4780665580189606E-3</v>
      </c>
      <c r="N20" s="22">
        <v>2.6445651840338123E-3</v>
      </c>
      <c r="P20" s="21" t="s">
        <v>8</v>
      </c>
      <c r="Q20" s="22"/>
      <c r="R20" s="22"/>
      <c r="S20" s="22"/>
      <c r="T20" s="22"/>
      <c r="U20" s="22">
        <v>2.4805755668049763E-3</v>
      </c>
      <c r="V20" s="22">
        <v>2.4112225459725785E-3</v>
      </c>
      <c r="W20" s="22">
        <v>2.1911180431071257E-3</v>
      </c>
      <c r="X20" s="22"/>
      <c r="Y20" s="22">
        <v>2.3263891504446397E-3</v>
      </c>
      <c r="Z20" s="22">
        <v>2.4205942582029741E-3</v>
      </c>
      <c r="AA20" s="22">
        <v>2.5576579222114123E-3</v>
      </c>
      <c r="AB20" s="22">
        <v>2.4634939863858374E-3</v>
      </c>
      <c r="AC20" s="22">
        <v>2.3569049186475373E-3</v>
      </c>
      <c r="AD20" s="29"/>
      <c r="AE20" s="21" t="s">
        <v>8</v>
      </c>
      <c r="AF20" s="22">
        <v>2.3451931878220814E-3</v>
      </c>
      <c r="AG20" s="22">
        <v>2.6838675675882342E-3</v>
      </c>
      <c r="AH20" s="22">
        <v>2.2726753138218093E-3</v>
      </c>
      <c r="AI20" s="22">
        <v>2.4080397091916488E-3</v>
      </c>
      <c r="AJ20" s="22">
        <v>2.5476661062355981E-3</v>
      </c>
      <c r="AK20" s="22">
        <v>2.381199302275133E-3</v>
      </c>
      <c r="AL20" s="22">
        <v>2.5098219007634336E-3</v>
      </c>
      <c r="AM20" s="22">
        <v>2.5328288192970299E-3</v>
      </c>
      <c r="AN20" s="22">
        <v>2.4183378266878649E-3</v>
      </c>
      <c r="AO20" s="22">
        <v>2.4629277693090992E-3</v>
      </c>
      <c r="AP20" s="22">
        <v>2.6489646887107739E-3</v>
      </c>
      <c r="AQ20" s="22">
        <v>2.7227474187078494E-3</v>
      </c>
      <c r="AR20" s="22">
        <v>2.3651303500877093E-3</v>
      </c>
      <c r="AS20" s="29"/>
      <c r="AT20" s="29"/>
      <c r="AU20" s="29"/>
      <c r="AV20" s="29"/>
      <c r="BD20" s="32">
        <f>F5</f>
        <v>0.499</v>
      </c>
      <c r="BE20" s="32"/>
      <c r="BF20" s="32"/>
      <c r="BG20" s="32"/>
      <c r="BH20" s="32"/>
      <c r="BI20" s="32"/>
      <c r="BJ20" s="32">
        <f>E5</f>
        <v>0.52300000000000002</v>
      </c>
    </row>
    <row r="21" spans="1:62" x14ac:dyDescent="0.2">
      <c r="A21" s="21" t="s">
        <v>19</v>
      </c>
      <c r="B21" s="22">
        <v>0.51929999999999998</v>
      </c>
      <c r="C21" s="22">
        <v>0.51919999999999999</v>
      </c>
      <c r="D21" s="22">
        <v>0.51670000000000016</v>
      </c>
      <c r="E21" s="22">
        <v>0.51859999999999995</v>
      </c>
      <c r="F21" s="22">
        <v>0.51780000000000004</v>
      </c>
      <c r="G21" s="22">
        <v>0.51729999999999998</v>
      </c>
      <c r="H21" s="22">
        <v>0.51790000000000003</v>
      </c>
      <c r="I21" s="22">
        <v>0.51849999999999996</v>
      </c>
      <c r="J21" s="22">
        <v>0.5181</v>
      </c>
      <c r="K21" s="22">
        <v>0.51819999999999999</v>
      </c>
      <c r="L21" s="22">
        <v>0.51739999999999997</v>
      </c>
      <c r="M21" s="22">
        <v>0.51829999999999998</v>
      </c>
      <c r="N21" s="22">
        <v>0.5181</v>
      </c>
      <c r="P21" s="21" t="s">
        <v>19</v>
      </c>
      <c r="Q21" s="22"/>
      <c r="R21" s="22"/>
      <c r="S21" s="22"/>
      <c r="T21" s="22"/>
      <c r="U21" s="22">
        <v>0.51629999999999998</v>
      </c>
      <c r="V21" s="22">
        <v>0.51790000000000003</v>
      </c>
      <c r="W21" s="22">
        <v>0.51639999999999997</v>
      </c>
      <c r="X21" s="22"/>
      <c r="Y21" s="22">
        <v>0.51739999999999997</v>
      </c>
      <c r="Z21" s="22">
        <v>0.51740000000000008</v>
      </c>
      <c r="AA21" s="22">
        <v>0.51739999999999997</v>
      </c>
      <c r="AB21" s="22">
        <v>0.5171</v>
      </c>
      <c r="AC21" s="22">
        <v>0.51959999999999995</v>
      </c>
      <c r="AD21" s="29"/>
      <c r="AE21" s="21" t="s">
        <v>19</v>
      </c>
      <c r="AF21" s="22">
        <v>0.5161</v>
      </c>
      <c r="AG21" s="22">
        <v>0.51929999999999998</v>
      </c>
      <c r="AH21" s="22">
        <v>0.51739999999999997</v>
      </c>
      <c r="AI21" s="22">
        <v>0.51880000000000004</v>
      </c>
      <c r="AJ21" s="23">
        <v>0.51680000000000004</v>
      </c>
      <c r="AK21" s="23">
        <v>0.51719999999999999</v>
      </c>
      <c r="AL21" s="23">
        <v>0.51780000000000004</v>
      </c>
      <c r="AM21" s="23">
        <v>0.51749999999999996</v>
      </c>
      <c r="AN21" s="23">
        <v>0.51870000000000005</v>
      </c>
      <c r="AO21" s="23">
        <v>0.51659999999999995</v>
      </c>
      <c r="AP21" s="23">
        <v>0.5171</v>
      </c>
      <c r="AQ21" s="23">
        <v>0.51770000000000005</v>
      </c>
      <c r="AR21" s="23">
        <v>0.5171</v>
      </c>
      <c r="BD21" s="33">
        <f>BE21-$BG$22</f>
        <v>0.45099999999999996</v>
      </c>
      <c r="BE21" s="32">
        <f>BF21-$BG$22</f>
        <v>0.47099999999999997</v>
      </c>
      <c r="BF21" s="32">
        <f>BG21-$BG$22</f>
        <v>0.49099999999999999</v>
      </c>
      <c r="BG21" s="33">
        <f>D5</f>
        <v>0.51100000000000001</v>
      </c>
      <c r="BH21" s="32">
        <f>BG21+$BG$22</f>
        <v>0.53100000000000003</v>
      </c>
      <c r="BI21" s="32">
        <f>BH21+$BG$22</f>
        <v>0.55100000000000005</v>
      </c>
      <c r="BJ21" s="33">
        <f>BI21+$BG$22</f>
        <v>0.57100000000000006</v>
      </c>
    </row>
    <row r="22" spans="1:62" x14ac:dyDescent="0.2">
      <c r="A22" s="21" t="s">
        <v>20</v>
      </c>
      <c r="B22" s="22">
        <v>0.50419999999999998</v>
      </c>
      <c r="C22" s="22">
        <v>0.50329999999999997</v>
      </c>
      <c r="D22" s="22">
        <v>0.50270000000000004</v>
      </c>
      <c r="E22" s="22">
        <v>0.50470000000000004</v>
      </c>
      <c r="F22" s="22">
        <v>0.504</v>
      </c>
      <c r="G22" s="22">
        <v>0.50360000000000005</v>
      </c>
      <c r="H22" s="22">
        <v>0.50509999999999999</v>
      </c>
      <c r="I22" s="22">
        <v>0.50439999999999996</v>
      </c>
      <c r="J22" s="22">
        <v>0.50229999999999997</v>
      </c>
      <c r="K22" s="22">
        <v>0.50370000000000004</v>
      </c>
      <c r="L22" s="22">
        <v>0.50409999999999999</v>
      </c>
      <c r="M22" s="22">
        <v>0.50380000000000003</v>
      </c>
      <c r="N22" s="22">
        <v>0.504</v>
      </c>
      <c r="P22" s="21" t="s">
        <v>20</v>
      </c>
      <c r="Q22" s="22"/>
      <c r="R22" s="22"/>
      <c r="S22" s="22"/>
      <c r="T22" s="22"/>
      <c r="U22" s="22">
        <v>0.50429999999999997</v>
      </c>
      <c r="V22" s="22">
        <v>0.50419999999999998</v>
      </c>
      <c r="W22" s="22">
        <v>0.50439999999999996</v>
      </c>
      <c r="X22" s="22"/>
      <c r="Y22" s="22">
        <v>0.50480000000000003</v>
      </c>
      <c r="Z22" s="22">
        <v>0.505</v>
      </c>
      <c r="AA22" s="22">
        <v>0.504</v>
      </c>
      <c r="AB22" s="22">
        <v>0.50439999999999996</v>
      </c>
      <c r="AC22" s="22">
        <v>0.50580000000000003</v>
      </c>
      <c r="AD22" s="29"/>
      <c r="AE22" s="21" t="s">
        <v>20</v>
      </c>
      <c r="AF22" s="22">
        <v>0.50270000000000004</v>
      </c>
      <c r="AG22" s="22">
        <v>0.50429999999999997</v>
      </c>
      <c r="AH22" s="22">
        <v>0.50509999999999999</v>
      </c>
      <c r="AI22" s="22">
        <v>0.50560000000000005</v>
      </c>
      <c r="AJ22" s="23">
        <v>0.50439999999999996</v>
      </c>
      <c r="AK22" s="23">
        <v>0.504</v>
      </c>
      <c r="AL22" s="23">
        <v>0.50419999999999998</v>
      </c>
      <c r="AM22" s="23">
        <v>0.50509999999999999</v>
      </c>
      <c r="AN22" s="23">
        <v>0.50470000000000004</v>
      </c>
      <c r="AO22" s="23">
        <v>0.50460000000000005</v>
      </c>
      <c r="AP22" s="23">
        <v>0.50490000000000002</v>
      </c>
      <c r="AQ22" s="23">
        <v>0.50349999999999995</v>
      </c>
      <c r="AR22" s="23">
        <v>0.50509999999999999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1.5289262478870764</v>
      </c>
      <c r="C23" s="25">
        <f>IFERROR(IF(C18="","",IF($C$25=0,((C19-$C$26)/3/C20),IF($C$26=0,(($C$25-C19)/3/C20),MIN(((($C$25)-C19)/(3*C20)),((C19-($C$26))/(3*C20)))))),"")</f>
        <v>1.5676411875885101</v>
      </c>
      <c r="D23" s="25">
        <f>IFERROR(IF(D18="","",IF($D$25=0,((D19-$D$26)/3/D20),IF($D$26=0,(($D$25-D19)/3/D20),MIN(((($D$25)-D19)/(3*D20)),((D19-($D$26))/(3*D20)))))),"")</f>
        <v>1.6078616675852633</v>
      </c>
      <c r="E23" s="25">
        <f>IFERROR(IF(E18="","",IF($E$25=0,((E19-$E$26)/3/E20),IF($E$26=0,(($E$25-E19)/3/E20),MIN(((($E$25)-E19)/(3*E20)),((E19-($E$26))/(3*E20)))))),"")</f>
        <v>1.5448327108491673</v>
      </c>
      <c r="F23" s="25">
        <f>IFERROR(IF(F18="","",IF($K$25=0,((F19-$K$26)/3/F20),IF($K$26=0,(($K$25-F19)/3/F20),MIN(((($K$25)-F19)/(3*F20)),((F19-($K$26))/(3*F20)))))),"")</f>
        <v>1.6034489041479418</v>
      </c>
      <c r="G23" s="25">
        <f>IFERROR(IF(G18="","",IF($G$25=0,((G19-$G$26)/3/G20),IF($G$26=0,(($G$25-G19)/3/G20),MIN(((($G$25)-G19)/(3*G20)),((G19-($G$26))/(3*G20)))))),"")</f>
        <v>1.4879524286152221</v>
      </c>
      <c r="H23" s="25">
        <f>IFERROR(IF(H18="","",IF($H$25=0,((H19-$H$26)/3/H20),IF($H$26=0,(($H$25-H19)/3/H20),MIN(((($H$25)-H19)/(3*H20)),((H19-($H$26))/(3*H20)))))),"")</f>
        <v>1.5253054785106033</v>
      </c>
      <c r="I23" s="25">
        <f>IFERROR(IF(I18="","",IF($I$25=0,((I19-$I$26)/3/I20),IF($I$26=0,(($I$25-I19)/3/I20),MIN(((($I$25)-I19)/(3*I20)),((I19-($I$26))/(3*I20)))))),"")</f>
        <v>1.5723104733329296</v>
      </c>
      <c r="J23" s="25">
        <f>IFERROR(IF(J18="","",IF($J$25=0,((J19-$J$26)/3/J20),IF($J$26=0,(($J$25-J19)/3/J20),MIN(((($J$25)-J19)/(3*J20)),((J19-($J$26))/(3*J20)))))),"")</f>
        <v>1.529891491330551</v>
      </c>
      <c r="K23" s="25">
        <f>IFERROR(IF(K18="","",IF($K$25=0,((K19-$K$26)/3/K20),IF($K$26=0,(($K$25-K19)/3/K20),MIN(((($K$25)-K19)/(3*K20)),((K19-($K$26))/(3*K20)))))),"")</f>
        <v>1.4558536237407882</v>
      </c>
      <c r="L23" s="25">
        <f>IFERROR(IF(L18="","",IF($L$25=0,((L19-$L$26)/3/L20),IF($L$26=0,(($L$25-L19)/3/L20),MIN(((($L$25)-L19)/(3*L20)),((L19-($L$26))/(3*L20)))))),"")</f>
        <v>1.554700610234677</v>
      </c>
      <c r="M23" s="25">
        <f>IFERROR(IF(M18="","",IF($M$25=0,((M19-$M$26)/3/M20),IF($M$26=0,(($M$25-M19)/3/M20),MIN(((($M$25)-M19)/(3*M20)),((M19-($M$26))/(3*M20)))))),"")</f>
        <v>1.5297247061106209</v>
      </c>
      <c r="N23" s="25">
        <f>IFERROR(IF(N18="","",IF($N$25=0,((N19-$N$26)/3/N20),IF($N$26=0,(($N$25-N19)/3/N20),MIN(((($N$25)-N19)/(3*N20)),((N19-($N$26))/(3*N20)))))),"")</f>
        <v>1.4334010440660856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1.5985793291128834</v>
      </c>
      <c r="V23" s="25">
        <f>IFERROR(IF(V18="","",IF($G$25=0,((V19-$G$26)/3/V20),IF($G$26=0,(($G$25-V19)/3/V20),MIN(((($G$25)-V19)/(3*V20)),((V19-($G$26))/(3*V20)))))),"")</f>
        <v>1.6219582311767602</v>
      </c>
      <c r="W23" s="25">
        <f>IFERROR(IF(W18="","",IF($H$25=0,((W19-$H$26)/3/W20),IF($H$26=0,(($H$25-W19)/3/W20),MIN(((($H$25)-W19)/(3*W20)),((W19-($H$26))/(3*W20)))))),"")</f>
        <v>1.7060218411575947</v>
      </c>
      <c r="X23" s="25"/>
      <c r="Y23" s="25">
        <f>IFERROR(IF(Y18="","",IF($J$25=0,((Y19-$J$26)/3/Y20),IF($J$26=0,(($J$25-Y19)/3/Y20),MIN(((($J$25)-Y19)/(3*Y20)),((Y19-($J$26))/(3*Y20)))))),"")</f>
        <v>1.6179848927168734</v>
      </c>
      <c r="Z23" s="25">
        <f>IFERROR(IF(Z18="","",IF($K$25=0,((Z19-$K$26)/3/Z20),IF($K$26=0,(($K$25-Z19)/3/Z20),MIN(((($K$25)-Z19)/(3*Z20)),((Z19-($K$26))/(3*Z20)))))),"")</f>
        <v>1.493740939229097</v>
      </c>
      <c r="AA23" s="25">
        <f>IFERROR(IF(AA18="","",IF($L$25=0,((AA19-$L$26)/3/AA20),IF($L$26=0,(($L$25-AA19)/3/AA20),MIN(((($L$25)-AA19)/(3*AA20)),((AA19-($L$26))/(3*AA20)))))),"")</f>
        <v>1.5060281237978426</v>
      </c>
      <c r="AB23" s="25">
        <f>IFERROR(IF(AB18="","",IF($M$25=0,((AB19-$M$26)/3/AB20),IF($M$26=0,(($M$25-AB19)/3/AB20),MIN(((($M$25)-AB19)/(3*AB20)),((AB19-($M$26))/(3*AB20)))))),"")</f>
        <v>1.5756142747567645</v>
      </c>
      <c r="AC23" s="25">
        <f>IFERROR(IF(AC18="","",IF($N$25=0,((AC19-$N$26)/3/AC20),IF($N$26=0,(($N$25-AC19)/3/AC20),MIN(((($N$25)-AC19)/(3*AC20)),((AC19-($N$26))/(3*AC20)))))),"")</f>
        <v>1.5962554078681708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1.5526312531534991</v>
      </c>
      <c r="AG23" s="25">
        <f t="shared" si="2"/>
        <v>1.4117137744085844</v>
      </c>
      <c r="AH23" s="25">
        <f t="shared" si="2"/>
        <v>1.6954464992547851</v>
      </c>
      <c r="AI23" s="25">
        <f t="shared" si="2"/>
        <v>1.486994704967292</v>
      </c>
      <c r="AJ23" s="25">
        <f t="shared" si="2"/>
        <v>1.5653248910080384</v>
      </c>
      <c r="AK23" s="25">
        <f t="shared" si="2"/>
        <v>1.6447909621982781</v>
      </c>
      <c r="AL23" s="25">
        <f t="shared" si="2"/>
        <v>1.547378278577509</v>
      </c>
      <c r="AM23" s="25">
        <f t="shared" si="2"/>
        <v>1.5074833521403914</v>
      </c>
      <c r="AN23" s="25">
        <f t="shared" si="2"/>
        <v>1.5484952264207428</v>
      </c>
      <c r="AO23" s="25">
        <f t="shared" si="2"/>
        <v>1.5441511844040015</v>
      </c>
      <c r="AP23" s="25">
        <f t="shared" si="2"/>
        <v>1.497230645623044</v>
      </c>
      <c r="AQ23" s="25">
        <f>IFERROR(IF(AQ18="","",IF($M$25=0,((AQ19-$M$26)/3/AQ20),IF($M$26=0,(($M$25-AQ19)/3/AQ20),MIN(((($M$25)-AQ19)/(3*AQ20)),((AQ19-($M$26))/(3*AQ20)))))),"")</f>
        <v>1.4657521988459212</v>
      </c>
      <c r="AR23" s="25">
        <f>IFERROR(IF(AR18="","",IF($M$25=0,((AR19-$M$26)/3/AR20),IF($M$26=0,(($M$25-AR19)/3/AR20),MIN(((($M$25)-AR19)/(3*AR20)),((AR19-($M$26))/(3*AR20)))))),"")</f>
        <v>1.634998310702261</v>
      </c>
    </row>
    <row r="24" spans="1:62" x14ac:dyDescent="0.2">
      <c r="A24" s="35" t="s">
        <v>10</v>
      </c>
      <c r="B24" s="32">
        <f t="shared" ref="B24:N24" si="3">$D$5</f>
        <v>0.51100000000000001</v>
      </c>
      <c r="C24" s="32">
        <f t="shared" si="3"/>
        <v>0.51100000000000001</v>
      </c>
      <c r="D24" s="32">
        <f t="shared" si="3"/>
        <v>0.51100000000000001</v>
      </c>
      <c r="E24" s="32">
        <f t="shared" si="3"/>
        <v>0.51100000000000001</v>
      </c>
      <c r="F24" s="32">
        <f t="shared" si="3"/>
        <v>0.51100000000000001</v>
      </c>
      <c r="G24" s="32">
        <f t="shared" si="3"/>
        <v>0.51100000000000001</v>
      </c>
      <c r="H24" s="32">
        <f t="shared" si="3"/>
        <v>0.51100000000000001</v>
      </c>
      <c r="I24" s="32">
        <f t="shared" si="3"/>
        <v>0.51100000000000001</v>
      </c>
      <c r="J24" s="32">
        <f t="shared" si="3"/>
        <v>0.51100000000000001</v>
      </c>
      <c r="K24" s="32">
        <f t="shared" si="3"/>
        <v>0.51100000000000001</v>
      </c>
      <c r="L24" s="32">
        <f t="shared" si="3"/>
        <v>0.51100000000000001</v>
      </c>
      <c r="M24" s="32">
        <f t="shared" si="3"/>
        <v>0.51100000000000001</v>
      </c>
      <c r="N24" s="32">
        <f t="shared" si="3"/>
        <v>0.51100000000000001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N25" si="4">$E$5</f>
        <v>0.52300000000000002</v>
      </c>
      <c r="C25" s="32">
        <f t="shared" si="4"/>
        <v>0.52300000000000002</v>
      </c>
      <c r="D25" s="32">
        <f t="shared" si="4"/>
        <v>0.52300000000000002</v>
      </c>
      <c r="E25" s="32">
        <f t="shared" si="4"/>
        <v>0.52300000000000002</v>
      </c>
      <c r="F25" s="32">
        <f t="shared" si="4"/>
        <v>0.52300000000000002</v>
      </c>
      <c r="G25" s="32">
        <f t="shared" si="4"/>
        <v>0.52300000000000002</v>
      </c>
      <c r="H25" s="32">
        <f t="shared" si="4"/>
        <v>0.52300000000000002</v>
      </c>
      <c r="I25" s="32">
        <f t="shared" si="4"/>
        <v>0.52300000000000002</v>
      </c>
      <c r="J25" s="32">
        <f t="shared" si="4"/>
        <v>0.52300000000000002</v>
      </c>
      <c r="K25" s="32">
        <f t="shared" si="4"/>
        <v>0.52300000000000002</v>
      </c>
      <c r="L25" s="32">
        <f t="shared" si="4"/>
        <v>0.52300000000000002</v>
      </c>
      <c r="M25" s="32">
        <f t="shared" si="4"/>
        <v>0.52300000000000002</v>
      </c>
      <c r="N25" s="32">
        <f t="shared" si="4"/>
        <v>0.52300000000000002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N26" si="5">$F$5</f>
        <v>0.499</v>
      </c>
      <c r="C26" s="32">
        <f t="shared" si="5"/>
        <v>0.499</v>
      </c>
      <c r="D26" s="32">
        <f t="shared" si="5"/>
        <v>0.499</v>
      </c>
      <c r="E26" s="32">
        <f t="shared" si="5"/>
        <v>0.499</v>
      </c>
      <c r="F26" s="32">
        <f t="shared" si="5"/>
        <v>0.499</v>
      </c>
      <c r="G26" s="32">
        <f t="shared" si="5"/>
        <v>0.499</v>
      </c>
      <c r="H26" s="32">
        <f t="shared" si="5"/>
        <v>0.499</v>
      </c>
      <c r="I26" s="32">
        <f t="shared" si="5"/>
        <v>0.499</v>
      </c>
      <c r="J26" s="32">
        <f t="shared" si="5"/>
        <v>0.499</v>
      </c>
      <c r="K26" s="32">
        <f t="shared" si="5"/>
        <v>0.499</v>
      </c>
      <c r="L26" s="32">
        <f t="shared" si="5"/>
        <v>0.499</v>
      </c>
      <c r="M26" s="32">
        <f t="shared" si="5"/>
        <v>0.499</v>
      </c>
      <c r="N26" s="32">
        <f t="shared" si="5"/>
        <v>0.499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2.8182282120031805E-3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1.5583454450279663</v>
      </c>
      <c r="Q37" s="40">
        <v>8</v>
      </c>
      <c r="R37" s="41">
        <f>ROUND(Q37/5,5)</f>
        <v>1.6</v>
      </c>
      <c r="T37" s="20">
        <v>0.51280357142857158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2.1958685353041219E-3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1.54782013092544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2"/>
  <dimension ref="A1:BJ85"/>
  <sheetViews>
    <sheetView showGridLines="0" topLeftCell="A14" zoomScale="80" zoomScaleNormal="80" workbookViewId="0">
      <selection activeCell="W20" sqref="W20:AN24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270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3.5560106229543758</v>
      </c>
      <c r="R2" s="7">
        <f>IF(N19="","",(ABS(N19-AVERAGE(B19:M19))/STDEV(B19:M19)))</f>
        <v>2.5133636969676548E-2</v>
      </c>
      <c r="S2" s="7">
        <f>IF(AC9="","",(ABS(AC9-AVERAGE(Q9:AB9))/STDEV(Q9:AB9)))</f>
        <v>6.1290886156614368</v>
      </c>
      <c r="T2" s="7">
        <f>IF(AC19="","",(ABS(AC19-AVERAGE(Q19:AB19))/STDEV(Q19:AB19)))</f>
        <v>7.7323979517295374E-2</v>
      </c>
      <c r="U2" s="7">
        <f>IF(AR9="","",(ABS(AR9-AVERAGE(AF9:AQ9))/STDEV(AF9:AQ9)))</f>
        <v>0.96765416786588754</v>
      </c>
      <c r="V2" s="7">
        <f>IF(AR19="","",(ABS(AR19-AVERAGE(AF19:AQ19))/STDEV(AF19:AQ19)))</f>
        <v>0.86430355287224159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0.56299901481655401</v>
      </c>
      <c r="R3" s="7">
        <f>IF(N20="","",(ABS(N20-AVERAGE(B20:M20))/STDEV(B20:M20)))</f>
        <v>0.5471788130576476</v>
      </c>
      <c r="S3" s="7">
        <f>IF(AC10="","",(ABS(AC10-AVERAGE(Q10:AB10))/STDEV(Q10:AB10)))</f>
        <v>2.6594391572783302</v>
      </c>
      <c r="T3" s="7">
        <f>IF(AC20="","",(ABS(AC20-AVERAGE(Q20:AB20))/STDEV(Q20:AB20)))</f>
        <v>1.3758920684013443</v>
      </c>
      <c r="U3" s="7">
        <f t="shared" ref="U3" si="0">IF(AR10="","",(ABS(AR10-AVERAGE(AF10:AQ10))/STDEV(AF10:AQ10)))</f>
        <v>0.24461473583250079</v>
      </c>
      <c r="V3" s="7">
        <f>IF(AR20="","",(ABS(AR20-AVERAGE(AF20:AQ20))/STDEV(AF20:AQ20)))</f>
        <v>0.2137755118137605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0.47010365182411545</v>
      </c>
      <c r="R4" s="7">
        <f>IF(N23="","",(ABS(N23-AVERAGE(B23:M23))/STDEV(B23:M23)))</f>
        <v>0.69903261084294299</v>
      </c>
      <c r="S4" s="7">
        <f>IF(AC13="","",(ABS(AC13-AVERAGE(Q13:AB13))/STDEV(Q13:AB13)))</f>
        <v>2.7936218238169492</v>
      </c>
      <c r="T4" s="7">
        <f>IF(AC23="","",(ABS(AC23-AVERAGE(Q23:AB23))/STDEV(Q23:AB23)))</f>
        <v>1.3206490104708939</v>
      </c>
      <c r="U4" s="7">
        <f>IF(AR13="","",(ABS(AR13-AVERAGE(AF13:AQ13))/STDEV(AF13:AQ13)))</f>
        <v>0.52350348556186888</v>
      </c>
      <c r="V4" s="7">
        <f>IF(AR23="","",(ABS(AR23-AVERAGE(AF23:AQ23))/STDEV(AF23:AQ23)))</f>
        <v>0.69325332753611646</v>
      </c>
    </row>
    <row r="5" spans="1:44" ht="25.5" customHeight="1" x14ac:dyDescent="0.2">
      <c r="C5" s="42" t="s">
        <v>276</v>
      </c>
      <c r="D5" s="12">
        <v>0.25</v>
      </c>
      <c r="E5" s="12">
        <v>0.35</v>
      </c>
      <c r="F5" s="12">
        <v>0.15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3.3190257753865568E-3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-1.05351111111113E-2</v>
      </c>
      <c r="AE7" s="14" t="s">
        <v>29</v>
      </c>
      <c r="AR7" s="16">
        <f>AR9-AQ9</f>
        <v>-3.978500000000107E-3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0.25724727272727266</v>
      </c>
      <c r="C9" s="20">
        <v>0.26018499999999989</v>
      </c>
      <c r="D9" s="20">
        <v>0.25581142857142863</v>
      </c>
      <c r="E9" s="20">
        <v>0.25479586206896554</v>
      </c>
      <c r="F9" s="20">
        <v>0.25357310344827599</v>
      </c>
      <c r="G9" s="20">
        <v>0.25098705882352917</v>
      </c>
      <c r="H9" s="20">
        <v>0.25250952380952391</v>
      </c>
      <c r="I9" s="20">
        <v>0.25757032258064527</v>
      </c>
      <c r="J9" s="20">
        <v>0.25679381818181829</v>
      </c>
      <c r="K9" s="20">
        <v>0.25511314285714282</v>
      </c>
      <c r="L9" s="20">
        <v>0.25040909090909091</v>
      </c>
      <c r="M9" s="20">
        <v>0.257022380952381</v>
      </c>
      <c r="N9" s="20">
        <v>0.24490428571428577</v>
      </c>
      <c r="P9" s="19" t="s">
        <v>18</v>
      </c>
      <c r="Q9" s="20"/>
      <c r="R9" s="20"/>
      <c r="S9" s="20"/>
      <c r="T9" s="20"/>
      <c r="U9" s="20">
        <v>0.25026499999999996</v>
      </c>
      <c r="V9" s="20">
        <v>0.24735125000000005</v>
      </c>
      <c r="W9" s="20">
        <v>0.25274615384615384</v>
      </c>
      <c r="X9" s="20"/>
      <c r="Y9" s="20"/>
      <c r="Z9" s="20">
        <v>0.24890933333333326</v>
      </c>
      <c r="AA9" s="20">
        <v>0.24986857142857152</v>
      </c>
      <c r="AB9" s="20">
        <v>0.24713111111111127</v>
      </c>
      <c r="AC9" s="20">
        <v>0.23659599999999997</v>
      </c>
      <c r="AE9" s="19" t="s">
        <v>18</v>
      </c>
      <c r="AF9" s="20">
        <v>0.26591866666666675</v>
      </c>
      <c r="AG9" s="20">
        <v>0.26708363636363636</v>
      </c>
      <c r="AH9" s="20">
        <v>0.24680600000000003</v>
      </c>
      <c r="AI9" s="20">
        <v>0.25400129032258062</v>
      </c>
      <c r="AJ9" s="20">
        <v>0.25757000000000002</v>
      </c>
      <c r="AK9" s="20">
        <v>0.2593562499999999</v>
      </c>
      <c r="AL9" s="20">
        <v>0.25943083333333328</v>
      </c>
      <c r="AM9" s="20">
        <v>0.26592600000000005</v>
      </c>
      <c r="AN9" s="20">
        <v>0.26546190476190479</v>
      </c>
      <c r="AO9" s="20">
        <v>0.25790857142857149</v>
      </c>
      <c r="AP9" s="20">
        <v>0.26861999999999997</v>
      </c>
      <c r="AQ9" s="20">
        <v>0.27267600000000003</v>
      </c>
      <c r="AR9" s="20">
        <v>0.26869749999999992</v>
      </c>
    </row>
    <row r="10" spans="1:44" x14ac:dyDescent="0.2">
      <c r="A10" s="21" t="s">
        <v>8</v>
      </c>
      <c r="B10" s="22">
        <v>2.058575923715927E-2</v>
      </c>
      <c r="C10" s="22">
        <v>1.9012629375169961E-2</v>
      </c>
      <c r="D10" s="22">
        <v>1.7818485295317939E-2</v>
      </c>
      <c r="E10" s="22">
        <v>1.6271515140909364E-2</v>
      </c>
      <c r="F10" s="22">
        <v>1.9281879285327614E-2</v>
      </c>
      <c r="G10" s="22">
        <v>1.7017174715390267E-2</v>
      </c>
      <c r="H10" s="22">
        <v>1.7742363058128614E-2</v>
      </c>
      <c r="I10" s="22">
        <v>1.725059070772348E-2</v>
      </c>
      <c r="J10" s="22">
        <v>1.7019297708553333E-2</v>
      </c>
      <c r="K10" s="22">
        <v>1.5239418746915591E-2</v>
      </c>
      <c r="L10" s="22">
        <v>1.8578796654900032E-2</v>
      </c>
      <c r="M10" s="22">
        <v>1.7507431752051623E-2</v>
      </c>
      <c r="N10" s="22">
        <v>1.6971316773052861E-2</v>
      </c>
      <c r="P10" s="21" t="s">
        <v>8</v>
      </c>
      <c r="Q10" s="22"/>
      <c r="R10" s="22"/>
      <c r="S10" s="22"/>
      <c r="T10" s="22"/>
      <c r="U10" s="22">
        <v>1.402363410672576E-2</v>
      </c>
      <c r="V10" s="22">
        <v>1.6084759621722903E-2</v>
      </c>
      <c r="W10" s="22">
        <v>1.5022983193708948E-2</v>
      </c>
      <c r="X10" s="22"/>
      <c r="Y10" s="22"/>
      <c r="Z10" s="22">
        <v>1.7421244977801571E-2</v>
      </c>
      <c r="AA10" s="22">
        <v>1.8801545903579023E-2</v>
      </c>
      <c r="AB10" s="22">
        <v>1.8322409956573103E-2</v>
      </c>
      <c r="AC10" s="22">
        <v>2.164143573195966E-2</v>
      </c>
      <c r="AE10" s="21" t="s">
        <v>8</v>
      </c>
      <c r="AF10" s="22">
        <v>1.8526611199097435E-2</v>
      </c>
      <c r="AG10" s="22">
        <v>1.6718261955965482E-2</v>
      </c>
      <c r="AH10" s="22">
        <v>1.9270527459605991E-2</v>
      </c>
      <c r="AI10" s="22">
        <v>1.439124006234517E-2</v>
      </c>
      <c r="AJ10" s="22">
        <v>1.9458128012805134E-2</v>
      </c>
      <c r="AK10" s="22">
        <v>1.7311939567312449E-2</v>
      </c>
      <c r="AL10" s="22">
        <v>1.8690400159527068E-2</v>
      </c>
      <c r="AM10" s="22">
        <v>1.7767774199375676E-2</v>
      </c>
      <c r="AN10" s="22">
        <v>1.7160505758148793E-2</v>
      </c>
      <c r="AO10" s="22">
        <v>1.7875300504659162E-2</v>
      </c>
      <c r="AP10" s="22">
        <v>1.4701173075503813E-2</v>
      </c>
      <c r="AQ10" s="22">
        <v>1.4674892622073514E-2</v>
      </c>
      <c r="AR10" s="22">
        <v>1.6776520474773852E-2</v>
      </c>
    </row>
    <row r="11" spans="1:44" x14ac:dyDescent="0.2">
      <c r="A11" s="21" t="s">
        <v>19</v>
      </c>
      <c r="B11" s="22">
        <v>0.30530000000000002</v>
      </c>
      <c r="C11" s="22">
        <v>0.30819999999999997</v>
      </c>
      <c r="D11" s="22">
        <v>0.30209999999999998</v>
      </c>
      <c r="E11" s="22">
        <v>0.28699999999999998</v>
      </c>
      <c r="F11" s="23">
        <v>0.29720000000000002</v>
      </c>
      <c r="G11" s="23">
        <v>0.28960000000000002</v>
      </c>
      <c r="H11" s="23">
        <v>0.28989999999999999</v>
      </c>
      <c r="I11" s="23">
        <v>0.29470000000000002</v>
      </c>
      <c r="J11" s="23">
        <v>0.29470000000000002</v>
      </c>
      <c r="K11" s="23">
        <v>0.28849999999999998</v>
      </c>
      <c r="L11" s="23">
        <v>0.30180000000000001</v>
      </c>
      <c r="M11" s="23">
        <v>0.30819999999999997</v>
      </c>
      <c r="N11" s="23">
        <v>0.2923</v>
      </c>
      <c r="P11" s="21" t="s">
        <v>19</v>
      </c>
      <c r="Q11" s="22"/>
      <c r="R11" s="22"/>
      <c r="S11" s="22"/>
      <c r="T11" s="22"/>
      <c r="U11" s="23">
        <v>0.2767</v>
      </c>
      <c r="V11" s="23">
        <v>0.28589999999999999</v>
      </c>
      <c r="W11" s="23">
        <v>0.28549999999999998</v>
      </c>
      <c r="X11" s="23"/>
      <c r="Y11" s="23"/>
      <c r="Z11" s="23">
        <v>0.28689999999999999</v>
      </c>
      <c r="AA11" s="23">
        <v>0.28570000000000001</v>
      </c>
      <c r="AB11" s="23">
        <v>0.29199999999999998</v>
      </c>
      <c r="AC11" s="23">
        <v>0.28110000000000002</v>
      </c>
      <c r="AE11" s="21" t="s">
        <v>19</v>
      </c>
      <c r="AF11" s="22">
        <v>0.30449999999999999</v>
      </c>
      <c r="AG11" s="22">
        <v>0.31119999999999998</v>
      </c>
      <c r="AH11" s="22">
        <v>0.2868</v>
      </c>
      <c r="AI11" s="22">
        <v>0.2893</v>
      </c>
      <c r="AJ11" s="23">
        <v>0.29930000000000001</v>
      </c>
      <c r="AK11" s="23">
        <v>0.28809999999999997</v>
      </c>
      <c r="AL11" s="23">
        <v>0.29870000000000002</v>
      </c>
      <c r="AM11" s="23">
        <v>0.30659999999999998</v>
      </c>
      <c r="AN11" s="23">
        <v>0.30420000000000003</v>
      </c>
      <c r="AO11" s="23">
        <v>0.29699999999999999</v>
      </c>
      <c r="AP11" s="23">
        <v>0.3019</v>
      </c>
      <c r="AQ11" s="23">
        <v>0.30469999999999997</v>
      </c>
      <c r="AR11" s="23">
        <v>0.3125</v>
      </c>
    </row>
    <row r="12" spans="1:44" x14ac:dyDescent="0.2">
      <c r="A12" s="21" t="s">
        <v>20</v>
      </c>
      <c r="B12" s="22">
        <v>0.21390000000000001</v>
      </c>
      <c r="C12" s="22">
        <v>0.21110000000000001</v>
      </c>
      <c r="D12" s="22">
        <v>0.22509999999999999</v>
      </c>
      <c r="E12" s="22">
        <v>0.2029</v>
      </c>
      <c r="F12" s="23">
        <v>0.20799999999999999</v>
      </c>
      <c r="G12" s="23">
        <v>0.20799999999999999</v>
      </c>
      <c r="H12" s="23">
        <v>0.2094</v>
      </c>
      <c r="I12" s="23">
        <v>0.21</v>
      </c>
      <c r="J12" s="23">
        <v>0.20979999999999999</v>
      </c>
      <c r="K12" s="23">
        <v>0.21240000000000001</v>
      </c>
      <c r="L12" s="23">
        <v>0.20079999999999984</v>
      </c>
      <c r="M12" s="23">
        <v>0.2064</v>
      </c>
      <c r="N12" s="23">
        <v>0.1971</v>
      </c>
      <c r="P12" s="21" t="s">
        <v>20</v>
      </c>
      <c r="Q12" s="22"/>
      <c r="R12" s="22"/>
      <c r="S12" s="22"/>
      <c r="T12" s="22"/>
      <c r="U12" s="23">
        <v>0.22270000000000001</v>
      </c>
      <c r="V12" s="23">
        <v>0.21299999999999999</v>
      </c>
      <c r="W12" s="23">
        <v>0.21829999999999999</v>
      </c>
      <c r="X12" s="23"/>
      <c r="Y12" s="23"/>
      <c r="Z12" s="23">
        <v>0.20760000000000001</v>
      </c>
      <c r="AA12" s="23">
        <v>0.2041</v>
      </c>
      <c r="AB12" s="23">
        <v>0.2001</v>
      </c>
      <c r="AC12" s="23">
        <v>0.1978</v>
      </c>
      <c r="AE12" s="21" t="s">
        <v>20</v>
      </c>
      <c r="AF12" s="22">
        <v>0.22450000000000001</v>
      </c>
      <c r="AG12" s="22">
        <v>0.2356</v>
      </c>
      <c r="AH12" s="22">
        <v>0.20319999999999999</v>
      </c>
      <c r="AI12" s="22">
        <v>0.2205</v>
      </c>
      <c r="AJ12" s="23">
        <v>0.2185</v>
      </c>
      <c r="AK12" s="23">
        <v>0.21710000000000002</v>
      </c>
      <c r="AL12" s="23">
        <v>0.20280000000000001</v>
      </c>
      <c r="AM12" s="23">
        <v>0.2288</v>
      </c>
      <c r="AN12" s="23">
        <v>0.22829999999999998</v>
      </c>
      <c r="AO12" s="23">
        <v>0.21579999999999999</v>
      </c>
      <c r="AP12" s="23">
        <v>0.22950000000000001</v>
      </c>
      <c r="AQ12" s="23">
        <v>0.2414</v>
      </c>
      <c r="AR12" s="23">
        <v>0.23669999999999999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1.5018914484225865</v>
      </c>
      <c r="C13" s="25">
        <f>IFERROR(IF(C8="","",IF($C$25=0,((C9-$C$26)/3/C10),IF($C$26=0,(($C$25-C9)/3/C10),MIN(((($C$25)-C9)/(3*C10)),((C9-($C$26))/(3*C10)))))),"")</f>
        <v>1.5746550749278325</v>
      </c>
      <c r="D13" s="25">
        <f>IFERROR(IF(D8="","",IF($D$25=0,((D9-$D$26)/3/D10),IF($D$26=0,(($D$25-D9)/3/D10),MIN(((($D$25)-D9)/(3*D10)),((D9-($D$26))/(3*D10)))))),"")</f>
        <v>1.7620010879622998</v>
      </c>
      <c r="E13" s="25">
        <f>IFERROR(IF(E8="","",IF($E$25=0,((E9-$E$26)/3/E10),IF($E$26=0,(($E$25-E9)/3/E10),MIN(((($E$25)-E9)/(3*E10)),((E9-($E$26))/(3*E10)))))),"")</f>
        <v>1.9503231486963171</v>
      </c>
      <c r="F13" s="25">
        <f>IFERROR(IF(F8="","",IF($K$25=0,((F9-$K$26)/3/F10),IF($K$26=0,(($K$25-F9)/3/F10),MIN(((($K$25)-F9)/(3*F10)),((F9-($K$26))/(3*F10)))))),"")</f>
        <v>1.6669691981233943</v>
      </c>
      <c r="G13" s="25">
        <f>IFERROR(IF(G8="","",IF($G$25=0,((G9-$G$26)/3/G10),IF($G$26=0,(($G$25-G9)/3/G10),MIN(((($G$25)-G9)/(3*G10)),((G9-($G$26))/(3*G10)))))),"")</f>
        <v>1.9394708156602103</v>
      </c>
      <c r="H13" s="25">
        <f>IFERROR(IF(H8="","",IF($H$25=0,((H9-$H$26)/3/H10),IF($H$26=0,(($H$25-H9)/3/H10),MIN(((($H$25)-H9)/(3*H10)),((H9-($H$26))/(3*H10)))))),"")</f>
        <v>1.8315951088565412</v>
      </c>
      <c r="I13" s="25">
        <f>IFERROR(IF(I8="","",IF($I$25=0,((I9-$I$26)/3/I10),IF($I$26=0,(($I$25-I9)/3/I10),MIN(((($I$25)-I9)/(3*I10)),((I9-($I$26))/(3*I10)))))),"")</f>
        <v>1.7860195627575783</v>
      </c>
      <c r="J13" s="25">
        <f>IFERROR(IF(J8="","",IF($J$25=0,((J9-$J$26)/3/J10),IF($J$26=0,(($J$25-J9)/3/J10),MIN(((($J$25)-J9)/(3*J10)),((J9-($J$26))/(3*J10)))))),"")</f>
        <v>1.8254999592088408</v>
      </c>
      <c r="K13" s="25">
        <f>IFERROR(IF(K8="","",IF($K$25=0,((K9-$K$26)/3/K10),IF($K$26=0,(($K$25-K9)/3/K10),MIN(((($K$25)-K9)/(3*K10)),((K9-($K$26))/(3*K10)))))),"")</f>
        <v>2.0754697345234367</v>
      </c>
      <c r="L13" s="25">
        <f>IFERROR(IF(L8="","",IF($L$25=0,((L9-$L$26)/3/L10),IF($L$26=0,(($L$25-L9)/3/L10),MIN(((($L$25)-L9)/(3*L10)),((L9-($L$26))/(3*L10)))))),"")</f>
        <v>1.7868202291892898</v>
      </c>
      <c r="M13" s="25">
        <f>IFERROR(IF(M8="","",IF($M$25=0,((M9-$M$26)/3/M10),IF($M$26=0,(($M$25-M9)/3/M10),MIN(((($M$25)-M9)/(3*M10)),((M9-($M$26))/(3*M10)))))),"")</f>
        <v>1.7702504925605533</v>
      </c>
      <c r="N13" s="25">
        <f>IFERROR(IF(N8="","",IF($N$25=0,((N9-$N$26)/3/N10),IF($N$26=0,(($N$25-N9)/3/N10),MIN(((($N$25)-N9)/(3*N10)),((N9-($N$26))/(3*N10)))))),"")</f>
        <v>1.8640134014227907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2.3706408586384642</v>
      </c>
      <c r="V13" s="25">
        <f>IFERROR(IF(V8="","",IF($G$25=0,((V9-$G$26)/3/V10),IF($G$26=0,(($G$25-V9)/3/V10),MIN(((($G$25)-V9)/(3*V10)),((V9-($G$26))/(3*V10)))))),"")</f>
        <v>2.0174635760699537</v>
      </c>
      <c r="W13" s="25">
        <f>IFERROR(IF(W8="","",IF($H$25=0,((W9-$H$26)/3/W10),IF($H$26=0,(($H$25-W9)/3/W10),MIN(((($H$25)-W9)/(3*W10)),((W9-($H$26))/(3*W10)))))),"")</f>
        <v>2.1578902339133355</v>
      </c>
      <c r="X13" s="25"/>
      <c r="Y13" s="25"/>
      <c r="Z13" s="25">
        <f>IFERROR(IF(Z8="","",IF($K$25=0,((Z9-$K$26)/3/Z10),IF($K$26=0,(($K$25-Z9)/3/Z10),MIN(((($K$25)-Z9)/(3*Z10)),((Z9-($K$26))/(3*Z10)))))),"")</f>
        <v>1.8925041132128257</v>
      </c>
      <c r="AA13" s="25">
        <f>IFERROR(IF(AA8="","",IF($L$25=0,((AA9-$L$26)/3/AA10),IF($L$26=0,(($L$25-AA9)/3/AA10),MIN(((($L$25)-AA9)/(3*AA10)),((AA9-($L$26))/(3*AA10)))))),"")</f>
        <v>1.7705737592134334</v>
      </c>
      <c r="AB13" s="25">
        <f>IFERROR(IF(AB8="","",IF($M$25=0,((AB9-$M$26)/3/AB10),IF($M$26=0,(($M$25-AB9)/3/AB10),MIN(((($M$25)-AB9)/(3*AB10)),((AB9-($M$26))/(3*AB10)))))),"")</f>
        <v>1.7670730604639668</v>
      </c>
      <c r="AC13" s="25">
        <f>IFERROR(IF(AC8="","",IF($N$25=0,((AC9-$N$26)/3/AC10),IF($N$26=0,(($N$25-AC9)/3/AC10),MIN(((($N$25)-AC9)/(3*AC10)),((AC9-($N$26))/(3*AC10)))))),"")</f>
        <v>1.3337993694524413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1.5128028979458736</v>
      </c>
      <c r="AG13" s="25">
        <f t="shared" si="1"/>
        <v>1.6532094036800091</v>
      </c>
      <c r="AH13" s="25">
        <f t="shared" si="1"/>
        <v>1.6745087405784194</v>
      </c>
      <c r="AI13" s="25">
        <f t="shared" si="1"/>
        <v>2.2235450005590782</v>
      </c>
      <c r="AJ13" s="25">
        <f t="shared" si="1"/>
        <v>1.5834000053717572</v>
      </c>
      <c r="AK13" s="25">
        <f t="shared" si="1"/>
        <v>1.7453031889265052</v>
      </c>
      <c r="AL13" s="25">
        <f t="shared" si="1"/>
        <v>1.6152528551847838</v>
      </c>
      <c r="AM13" s="25">
        <f t="shared" si="1"/>
        <v>1.577275034689003</v>
      </c>
      <c r="AN13" s="25">
        <f t="shared" si="1"/>
        <v>1.642105744230987</v>
      </c>
      <c r="AO13" s="25">
        <f t="shared" si="1"/>
        <v>1.7172938071246231</v>
      </c>
      <c r="AP13" s="25">
        <f t="shared" si="1"/>
        <v>1.8452042246796709</v>
      </c>
      <c r="AQ13" s="25">
        <f>IFERROR(IF(AQ8="","",IF($M$25=0,((AQ9-$M$26)/3/AQ10),IF($M$26=0,(($M$25-AQ9)/3/AQ10),MIN(((($M$25)-AQ9)/(3*AQ10)),((AQ9-($M$26))/(3*AQ10)))))),"")</f>
        <v>1.7563785528418245</v>
      </c>
      <c r="AR13" s="25">
        <f>IFERROR(IF(AR8="","",IF($M$25=0,((AR9-$M$26)/3/AR10),IF($M$26=0,(($M$25-AR9)/3/AR10),MIN(((($M$25)-AR9)/(3*AR10)),((AR9-($M$26))/(3*AR10)))))),"")</f>
        <v>1.6154025129396608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-1.9799298245614383E-3</v>
      </c>
      <c r="AE17" s="27" t="s">
        <v>30</v>
      </c>
      <c r="AR17" s="16">
        <f>AR19-AQ19</f>
        <v>-4.0706666666665559E-3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0.26001030303030304</v>
      </c>
      <c r="C19" s="30">
        <v>0.26053499999999974</v>
      </c>
      <c r="D19" s="30">
        <v>0.25243142857142853</v>
      </c>
      <c r="E19" s="30">
        <v>0.26226500000000008</v>
      </c>
      <c r="F19" s="30">
        <v>0.26980142857142858</v>
      </c>
      <c r="G19" s="30">
        <v>0.25980956521739129</v>
      </c>
      <c r="H19" s="30">
        <v>0.25972473684210517</v>
      </c>
      <c r="I19" s="30">
        <v>0.25679733333333332</v>
      </c>
      <c r="J19" s="30">
        <v>0.2596671794871796</v>
      </c>
      <c r="K19" s="30">
        <v>0.25685222222222243</v>
      </c>
      <c r="L19" s="30">
        <v>0.26534322580645159</v>
      </c>
      <c r="M19" s="30">
        <v>0.26424904761904761</v>
      </c>
      <c r="N19" s="30">
        <v>0.26073655172413795</v>
      </c>
      <c r="P19" s="30" t="s">
        <v>18</v>
      </c>
      <c r="Q19" s="30"/>
      <c r="R19" s="30"/>
      <c r="S19" s="30"/>
      <c r="T19" s="30"/>
      <c r="U19" s="30">
        <v>0.24700000000000003</v>
      </c>
      <c r="V19" s="30">
        <v>0.24967368421052633</v>
      </c>
      <c r="W19" s="30">
        <v>0.23635999999999999</v>
      </c>
      <c r="X19" s="30"/>
      <c r="Y19" s="30">
        <v>0.23763125000000004</v>
      </c>
      <c r="Z19" s="30">
        <v>0.23603888888888885</v>
      </c>
      <c r="AA19" s="30">
        <v>0.24204133333333341</v>
      </c>
      <c r="AB19" s="30">
        <v>0.24328526315789473</v>
      </c>
      <c r="AC19" s="30">
        <v>0.24130533333333329</v>
      </c>
      <c r="AD19" s="29"/>
      <c r="AE19" s="30" t="s">
        <v>18</v>
      </c>
      <c r="AF19" s="20">
        <v>0.25040000000000001</v>
      </c>
      <c r="AG19" s="20">
        <v>0.24495454545454545</v>
      </c>
      <c r="AH19" s="20">
        <v>0.2483274999999999</v>
      </c>
      <c r="AI19" s="20">
        <v>0.25504117647058822</v>
      </c>
      <c r="AJ19" s="20">
        <v>0.25692571428571426</v>
      </c>
      <c r="AK19" s="20">
        <v>0.25487538461538456</v>
      </c>
      <c r="AL19" s="20">
        <v>0.2629765217391305</v>
      </c>
      <c r="AM19" s="20">
        <v>0.2570757142857143</v>
      </c>
      <c r="AN19" s="20">
        <v>0.25972380952380958</v>
      </c>
      <c r="AO19" s="20">
        <v>0.26048210526315796</v>
      </c>
      <c r="AP19" s="20">
        <v>0.26479999999999992</v>
      </c>
      <c r="AQ19" s="20">
        <v>0.26663733333333328</v>
      </c>
      <c r="AR19" s="20">
        <v>0.26256666666666673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1.8420612871621538E-2</v>
      </c>
      <c r="C20" s="22">
        <v>1.7117641726399738E-2</v>
      </c>
      <c r="D20" s="22">
        <v>2.0292026417646263E-2</v>
      </c>
      <c r="E20" s="22">
        <v>1.5813799403442779E-2</v>
      </c>
      <c r="F20" s="22">
        <v>1.7460780247897423E-2</v>
      </c>
      <c r="G20" s="22">
        <v>1.5642917650372106E-2</v>
      </c>
      <c r="H20" s="22">
        <v>1.8403271180472823E-2</v>
      </c>
      <c r="I20" s="22">
        <v>1.9219194637278451E-2</v>
      </c>
      <c r="J20" s="22">
        <v>1.6445622666542564E-2</v>
      </c>
      <c r="K20" s="22">
        <v>1.5627555721463168E-2</v>
      </c>
      <c r="L20" s="22">
        <v>1.476327058472381E-2</v>
      </c>
      <c r="M20" s="22">
        <v>1.5365232114755226E-2</v>
      </c>
      <c r="N20" s="22">
        <v>1.7996314490723989E-2</v>
      </c>
      <c r="P20" s="21" t="s">
        <v>8</v>
      </c>
      <c r="Q20" s="22"/>
      <c r="R20" s="22"/>
      <c r="S20" s="22"/>
      <c r="T20" s="22"/>
      <c r="U20" s="22">
        <v>2.3782437308323225E-2</v>
      </c>
      <c r="V20" s="22">
        <v>1.9139244579938503E-2</v>
      </c>
      <c r="W20" s="22">
        <v>2.2338269532671633E-2</v>
      </c>
      <c r="X20" s="22"/>
      <c r="Y20" s="22">
        <v>1.859334707307285E-2</v>
      </c>
      <c r="Z20" s="22">
        <v>1.9745827005846549E-2</v>
      </c>
      <c r="AA20" s="22">
        <v>2.0315771355421525E-2</v>
      </c>
      <c r="AB20" s="22">
        <v>1.9272408722365918E-2</v>
      </c>
      <c r="AC20" s="22">
        <v>1.7836531699382114E-2</v>
      </c>
      <c r="AD20" s="29"/>
      <c r="AE20" s="21" t="s">
        <v>8</v>
      </c>
      <c r="AF20" s="22">
        <v>1.7207799232626452E-2</v>
      </c>
      <c r="AG20" s="22">
        <v>1.644816569961997E-2</v>
      </c>
      <c r="AH20" s="22">
        <v>1.958329160602431E-2</v>
      </c>
      <c r="AI20" s="22">
        <v>1.6270088638779E-2</v>
      </c>
      <c r="AJ20" s="22">
        <v>1.8500800497481699E-2</v>
      </c>
      <c r="AK20" s="22">
        <v>1.6084134562213304E-2</v>
      </c>
      <c r="AL20" s="22">
        <v>1.8212649018931978E-2</v>
      </c>
      <c r="AM20" s="22">
        <v>1.4123312372844846E-2</v>
      </c>
      <c r="AN20" s="22">
        <v>1.8397865280690772E-2</v>
      </c>
      <c r="AO20" s="22">
        <v>1.651428124026047E-2</v>
      </c>
      <c r="AP20" s="22">
        <v>1.7634954539822934E-2</v>
      </c>
      <c r="AQ20" s="22">
        <v>1.6810266918579068E-2</v>
      </c>
      <c r="AR20" s="22">
        <v>1.7456427092817327E-2</v>
      </c>
      <c r="AS20" s="29"/>
      <c r="AT20" s="29"/>
      <c r="AU20" s="29"/>
      <c r="AV20" s="29"/>
      <c r="BD20" s="32">
        <f>F5</f>
        <v>0.15</v>
      </c>
      <c r="BE20" s="32"/>
      <c r="BF20" s="32"/>
      <c r="BG20" s="32"/>
      <c r="BH20" s="32"/>
      <c r="BI20" s="32"/>
      <c r="BJ20" s="32">
        <f>E5</f>
        <v>0.35</v>
      </c>
    </row>
    <row r="21" spans="1:62" x14ac:dyDescent="0.2">
      <c r="A21" s="21" t="s">
        <v>19</v>
      </c>
      <c r="B21" s="22">
        <v>0.30209999999999998</v>
      </c>
      <c r="C21" s="22">
        <v>0.30270000000000002</v>
      </c>
      <c r="D21" s="22">
        <v>0.2964</v>
      </c>
      <c r="E21" s="22">
        <v>0.29649999999999999</v>
      </c>
      <c r="F21" s="22">
        <v>0.30840000000000001</v>
      </c>
      <c r="G21" s="22">
        <v>0.29260000000000003</v>
      </c>
      <c r="H21" s="22">
        <v>0.30539999999999995</v>
      </c>
      <c r="I21" s="22">
        <v>0.30169999999999997</v>
      </c>
      <c r="J21" s="22">
        <v>0.29909999999999998</v>
      </c>
      <c r="K21" s="22">
        <v>0.29630000000000001</v>
      </c>
      <c r="L21" s="22">
        <v>0.30119999999999997</v>
      </c>
      <c r="M21" s="22">
        <v>0.29599999999999999</v>
      </c>
      <c r="N21" s="22">
        <v>0.29620000000000002</v>
      </c>
      <c r="P21" s="21" t="s">
        <v>19</v>
      </c>
      <c r="Q21" s="22"/>
      <c r="R21" s="22"/>
      <c r="S21" s="22"/>
      <c r="T21" s="22"/>
      <c r="U21" s="22">
        <v>0.2974</v>
      </c>
      <c r="V21" s="22">
        <v>0.29099999999999998</v>
      </c>
      <c r="W21" s="22">
        <v>0.28270000000000001</v>
      </c>
      <c r="X21" s="22"/>
      <c r="Y21" s="22">
        <v>0.28029999999999999</v>
      </c>
      <c r="Z21" s="22">
        <v>0.27900000000000003</v>
      </c>
      <c r="AA21" s="22">
        <v>0.28999999999999998</v>
      </c>
      <c r="AB21" s="22">
        <v>0.28260000000000002</v>
      </c>
      <c r="AC21" s="22">
        <v>0.27989999999999998</v>
      </c>
      <c r="AD21" s="29"/>
      <c r="AE21" s="21" t="s">
        <v>19</v>
      </c>
      <c r="AF21" s="22">
        <v>0.29289999999999999</v>
      </c>
      <c r="AG21" s="22">
        <v>0.29720000000000002</v>
      </c>
      <c r="AH21" s="22">
        <v>0.30509999999999998</v>
      </c>
      <c r="AI21" s="22">
        <v>0.28760000000000002</v>
      </c>
      <c r="AJ21" s="23">
        <v>0.29480000000000001</v>
      </c>
      <c r="AK21" s="23">
        <v>0.28720000000000001</v>
      </c>
      <c r="AL21" s="23">
        <v>0.30990000000000001</v>
      </c>
      <c r="AM21" s="23">
        <v>0.29559999999999997</v>
      </c>
      <c r="AN21" s="23">
        <v>0.30349999999999999</v>
      </c>
      <c r="AO21" s="23">
        <v>0.2974</v>
      </c>
      <c r="AP21" s="23">
        <v>0.30159999999999998</v>
      </c>
      <c r="AQ21" s="23">
        <v>0.30180000000000001</v>
      </c>
      <c r="AR21" s="23">
        <v>0.29559999999999997</v>
      </c>
      <c r="BD21" s="33">
        <f>BE21-$BG$22</f>
        <v>0.19000000000000003</v>
      </c>
      <c r="BE21" s="32">
        <f>BF21-$BG$22</f>
        <v>0.21000000000000002</v>
      </c>
      <c r="BF21" s="32">
        <f>BG21-$BG$22</f>
        <v>0.23</v>
      </c>
      <c r="BG21" s="33">
        <f>D5</f>
        <v>0.25</v>
      </c>
      <c r="BH21" s="32">
        <f>BG21+$BG$22</f>
        <v>0.27</v>
      </c>
      <c r="BI21" s="32">
        <f>BH21+$BG$22</f>
        <v>0.29000000000000004</v>
      </c>
      <c r="BJ21" s="33">
        <f>BI21+$BG$22</f>
        <v>0.31000000000000005</v>
      </c>
    </row>
    <row r="22" spans="1:62" x14ac:dyDescent="0.2">
      <c r="A22" s="21" t="s">
        <v>20</v>
      </c>
      <c r="B22" s="22">
        <v>0.20069999999999999</v>
      </c>
      <c r="C22" s="22">
        <v>0.22270000000000001</v>
      </c>
      <c r="D22" s="22">
        <v>0.2072</v>
      </c>
      <c r="E22" s="22">
        <v>0.22500000000000001</v>
      </c>
      <c r="F22" s="22">
        <v>0.22370000000000001</v>
      </c>
      <c r="G22" s="22">
        <v>0.2205</v>
      </c>
      <c r="H22" s="22">
        <v>0.2157</v>
      </c>
      <c r="I22" s="22">
        <v>0.19600000000000001</v>
      </c>
      <c r="J22" s="22">
        <v>0.22009999999999999</v>
      </c>
      <c r="K22" s="22">
        <v>0.20710000000000001</v>
      </c>
      <c r="L22" s="22">
        <v>0.2339</v>
      </c>
      <c r="M22" s="22">
        <v>0.22109999999999999</v>
      </c>
      <c r="N22" s="22">
        <v>0.21479999999999999</v>
      </c>
      <c r="P22" s="21" t="s">
        <v>20</v>
      </c>
      <c r="Q22" s="22"/>
      <c r="R22" s="22"/>
      <c r="S22" s="22"/>
      <c r="T22" s="22"/>
      <c r="U22" s="22">
        <v>0.20399999999999999</v>
      </c>
      <c r="V22" s="22">
        <v>0.2084</v>
      </c>
      <c r="W22" s="22">
        <v>0.20810000000000001</v>
      </c>
      <c r="X22" s="22"/>
      <c r="Y22" s="22">
        <v>0.19489999999999999</v>
      </c>
      <c r="Z22" s="22">
        <v>0.1988</v>
      </c>
      <c r="AA22" s="22">
        <v>0.19919999999999999</v>
      </c>
      <c r="AB22" s="22">
        <v>0.19950000000000001</v>
      </c>
      <c r="AC22" s="22">
        <v>0.20280000000000001</v>
      </c>
      <c r="AD22" s="29"/>
      <c r="AE22" s="21" t="s">
        <v>20</v>
      </c>
      <c r="AF22" s="22">
        <v>0.21390000000000001</v>
      </c>
      <c r="AG22" s="22">
        <v>0.21260000000000001</v>
      </c>
      <c r="AH22" s="22">
        <v>0.20080000000000001</v>
      </c>
      <c r="AI22" s="22">
        <v>0.2107</v>
      </c>
      <c r="AJ22" s="23">
        <v>0.20669999999999999</v>
      </c>
      <c r="AK22" s="23">
        <v>0.2253</v>
      </c>
      <c r="AL22" s="23">
        <v>0.20580000000000001</v>
      </c>
      <c r="AM22" s="23">
        <v>0.21990000000000001</v>
      </c>
      <c r="AN22" s="23">
        <v>0.22120000000000001</v>
      </c>
      <c r="AO22" s="23">
        <v>0.2238</v>
      </c>
      <c r="AP22" s="23">
        <v>0.22559999999999999</v>
      </c>
      <c r="AQ22" s="23">
        <v>0.22309999999999999</v>
      </c>
      <c r="AR22" s="23">
        <v>0.22289999999999999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1.628423867632429</v>
      </c>
      <c r="C23" s="25">
        <f>IFERROR(IF(C18="","",IF($C$25=0,((C19-$C$26)/3/C20),IF($C$26=0,(($C$25-C19)/3/C20),MIN(((($C$25)-C19)/(3*C20)),((C19-($C$26))/(3*C20)))))),"")</f>
        <v>1.7421597637876824</v>
      </c>
      <c r="D23" s="25">
        <f>IFERROR(IF(D18="","",IF($D$25=0,((D19-$D$26)/3/D20),IF($D$26=0,(($D$25-D19)/3/D20),MIN(((($D$25)-D19)/(3*D20)),((D19-($D$26))/(3*D20)))))),"")</f>
        <v>1.6027407255184118</v>
      </c>
      <c r="E23" s="25">
        <f>IFERROR(IF(E18="","",IF($E$25=0,((E19-$E$26)/3/E20),IF($E$26=0,(($E$25-E19)/3/E20),MIN(((($E$25)-E19)/(3*E20)),((E19-($E$26))/(3*E20)))))),"")</f>
        <v>1.8493341956540259</v>
      </c>
      <c r="F23" s="25">
        <f>IFERROR(IF(F18="","",IF($K$25=0,((F19-$K$26)/3/F20),IF($K$26=0,(($K$25-F19)/3/F20),MIN(((($K$25)-F19)/(3*F20)),((F19-($K$26))/(3*F20)))))),"")</f>
        <v>1.5310230564339313</v>
      </c>
      <c r="G23" s="25">
        <f>IFERROR(IF(G18="","",IF($G$25=0,((G19-$G$26)/3/G20),IF($G$26=0,(($G$25-G19)/3/G20),MIN(((($G$25)-G19)/(3*G20)),((G19-($G$26))/(3*G20)))))),"")</f>
        <v>1.9218587563269842</v>
      </c>
      <c r="H23" s="25">
        <f>IFERROR(IF(H18="","",IF($H$25=0,((H19-$H$26)/3/H20),IF($H$26=0,(($H$25-H19)/3/H20),MIN(((($H$25)-H19)/(3*H20)),((H19-($H$26))/(3*H20)))))),"")</f>
        <v>1.635130737946981</v>
      </c>
      <c r="I23" s="25">
        <f>IFERROR(IF(I18="","",IF($I$25=0,((I19-$I$26)/3/I20),IF($I$26=0,(($I$25-I19)/3/I20),MIN(((($I$25)-I19)/(3*I20)),((I19-($I$26))/(3*I20)))))),"")</f>
        <v>1.6164858175324091</v>
      </c>
      <c r="J23" s="25">
        <f>IFERROR(IF(J18="","",IF($J$25=0,((J19-$J$26)/3/J20),IF($J$26=0,(($J$25-J19)/3/J20),MIN(((($J$25)-J19)/(3*J20)),((J19-($J$26))/(3*J20)))))),"")</f>
        <v>1.8309395017434436</v>
      </c>
      <c r="K23" s="25">
        <f>IFERROR(IF(K18="","",IF($K$25=0,((K19-$K$26)/3/K20),IF($K$26=0,(($K$25-K19)/3/K20),MIN(((($K$25)-K19)/(3*K20)),((K19-($K$26))/(3*K20)))))),"")</f>
        <v>1.9868276148019468</v>
      </c>
      <c r="L23" s="25">
        <f>IFERROR(IF(L18="","",IF($L$25=0,((L19-$L$26)/3/L20),IF($L$26=0,(($L$25-L19)/3/L20),MIN(((($L$25)-L19)/(3*L20)),((L19-($L$26))/(3*L20)))))),"")</f>
        <v>1.9114277266164943</v>
      </c>
      <c r="M23" s="25">
        <f>IFERROR(IF(M18="","",IF($M$25=0,((M19-$M$26)/3/M20),IF($M$26=0,(($M$25-M19)/3/M20),MIN(((($M$25)-M19)/(3*M20)),((M19-($M$26))/(3*M20)))))),"")</f>
        <v>1.8602810930660738</v>
      </c>
      <c r="N23" s="25">
        <f>IFERROR(IF(N18="","",IF($N$25=0,((N19-$N$26)/3/N20),IF($N$26=0,(($N$25-N19)/3/N20),MIN(((($N$25)-N19)/(3*N20)),((N19-($N$26))/(3*N20)))))),"")</f>
        <v>1.6533653473302721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1.359546665219949</v>
      </c>
      <c r="V23" s="25">
        <f>IFERROR(IF(V18="","",IF($G$25=0,((V19-$G$26)/3/V20),IF($G$26=0,(($G$25-V19)/3/V20),MIN(((($G$25)-V19)/(3*V20)),((V19-($G$26))/(3*V20)))))),"")</f>
        <v>1.73593901602231</v>
      </c>
      <c r="W23" s="25">
        <f>IFERROR(IF(W18="","",IF($H$25=0,((W19-$H$26)/3/W20),IF($H$26=0,(($H$25-W19)/3/W20),MIN(((($H$25)-W19)/(3*W20)),((W19-($H$26))/(3*W20)))))),"")</f>
        <v>1.2886703969868256</v>
      </c>
      <c r="X23" s="25"/>
      <c r="Y23" s="25">
        <f>IFERROR(IF(Y18="","",IF($J$25=0,((Y19-$J$26)/3/Y20),IF($J$26=0,(($J$25-Y19)/3/Y20),MIN(((($J$25)-Y19)/(3*Y20)),((Y19-($J$26))/(3*Y20)))))),"")</f>
        <v>1.5710144360705032</v>
      </c>
      <c r="Z23" s="25">
        <f>IFERROR(IF(Z18="","",IF($K$25=0,((Z19-$K$26)/3/Z20),IF($K$26=0,(($K$25-Z19)/3/Z20),MIN(((($K$25)-Z19)/(3*Z20)),((Z19-($K$26))/(3*Z20)))))),"")</f>
        <v>1.4524400330833376</v>
      </c>
      <c r="AA23" s="25">
        <f>IFERROR(IF(AA18="","",IF($L$25=0,((AA19-$L$26)/3/AA20),IF($L$26=0,(($L$25-AA19)/3/AA20),MIN(((($L$25)-AA19)/(3*AA20)),((AA19-($L$26))/(3*AA20)))))),"")</f>
        <v>1.5101786640386166</v>
      </c>
      <c r="AB23" s="25">
        <f>IFERROR(IF(AB18="","",IF($M$25=0,((AB19-$M$26)/3/AB20),IF($M$26=0,(($M$25-AB19)/3/AB20),MIN(((($M$25)-AB19)/(3*AB20)),((AB19-($M$26))/(3*AB20)))))),"")</f>
        <v>1.6134510308102761</v>
      </c>
      <c r="AC23" s="25">
        <f>IFERROR(IF(AC18="","",IF($N$25=0,((AC19-$N$26)/3/AC20),IF($N$26=0,(($N$25-AC19)/3/AC20),MIN(((($N$25)-AC19)/(3*AC20)),((AC19-($N$26))/(3*AC20)))))),"")</f>
        <v>1.7063357172832776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1.9293577029334406</v>
      </c>
      <c r="AG23" s="25">
        <f t="shared" si="2"/>
        <v>1.9243188407474794</v>
      </c>
      <c r="AH23" s="25">
        <f t="shared" si="2"/>
        <v>1.6736631406362061</v>
      </c>
      <c r="AI23" s="25">
        <f t="shared" si="2"/>
        <v>1.945468268748535</v>
      </c>
      <c r="AJ23" s="25">
        <f t="shared" si="2"/>
        <v>1.6769415955263638</v>
      </c>
      <c r="AK23" s="25">
        <f t="shared" si="2"/>
        <v>1.9713964096456702</v>
      </c>
      <c r="AL23" s="25">
        <f t="shared" si="2"/>
        <v>1.5927296494212879</v>
      </c>
      <c r="AM23" s="25">
        <f t="shared" si="2"/>
        <v>2.1931655327766904</v>
      </c>
      <c r="AN23" s="25">
        <f t="shared" si="2"/>
        <v>1.63562799449598</v>
      </c>
      <c r="AO23" s="25">
        <f t="shared" si="2"/>
        <v>1.8068784109639742</v>
      </c>
      <c r="AP23" s="25">
        <f t="shared" si="2"/>
        <v>1.6104379478760578</v>
      </c>
      <c r="AQ23" s="25">
        <f>IFERROR(IF(AQ18="","",IF($M$25=0,((AQ19-$M$26)/3/AQ20),IF($M$26=0,(($M$25-AQ19)/3/AQ20),MIN(((($M$25)-AQ19)/(3*AQ20)),((AQ19-($M$26))/(3*AQ20)))))),"")</f>
        <v>1.6530109658665897</v>
      </c>
      <c r="AR23" s="25">
        <f>IFERROR(IF(AR18="","",IF($M$25=0,((AR19-$M$26)/3/AR20),IF($M$26=0,(($M$25-AR19)/3/AR20),MIN(((($M$25)-AR19)/(3*AR20)),((AR19-($M$26))/(3*AR20)))))),"")</f>
        <v>1.6695538147343036</v>
      </c>
    </row>
    <row r="24" spans="1:62" x14ac:dyDescent="0.2">
      <c r="A24" s="35" t="s">
        <v>10</v>
      </c>
      <c r="B24" s="32">
        <f t="shared" ref="B24:N24" si="3">$D$5</f>
        <v>0.25</v>
      </c>
      <c r="C24" s="32">
        <f t="shared" si="3"/>
        <v>0.25</v>
      </c>
      <c r="D24" s="32">
        <f t="shared" si="3"/>
        <v>0.25</v>
      </c>
      <c r="E24" s="32">
        <f t="shared" si="3"/>
        <v>0.25</v>
      </c>
      <c r="F24" s="32">
        <f t="shared" si="3"/>
        <v>0.25</v>
      </c>
      <c r="G24" s="32">
        <f t="shared" si="3"/>
        <v>0.25</v>
      </c>
      <c r="H24" s="32">
        <f t="shared" si="3"/>
        <v>0.25</v>
      </c>
      <c r="I24" s="32">
        <f t="shared" si="3"/>
        <v>0.25</v>
      </c>
      <c r="J24" s="32">
        <f t="shared" si="3"/>
        <v>0.25</v>
      </c>
      <c r="K24" s="32">
        <f t="shared" si="3"/>
        <v>0.25</v>
      </c>
      <c r="L24" s="32">
        <f t="shared" si="3"/>
        <v>0.25</v>
      </c>
      <c r="M24" s="32">
        <f t="shared" si="3"/>
        <v>0.25</v>
      </c>
      <c r="N24" s="32">
        <f t="shared" si="3"/>
        <v>0.25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N25" si="4">$E$5</f>
        <v>0.35</v>
      </c>
      <c r="C25" s="32">
        <f t="shared" si="4"/>
        <v>0.35</v>
      </c>
      <c r="D25" s="32">
        <f t="shared" si="4"/>
        <v>0.35</v>
      </c>
      <c r="E25" s="32">
        <f t="shared" si="4"/>
        <v>0.35</v>
      </c>
      <c r="F25" s="32">
        <f t="shared" si="4"/>
        <v>0.35</v>
      </c>
      <c r="G25" s="32">
        <f t="shared" si="4"/>
        <v>0.35</v>
      </c>
      <c r="H25" s="32">
        <f t="shared" si="4"/>
        <v>0.35</v>
      </c>
      <c r="I25" s="32">
        <f t="shared" si="4"/>
        <v>0.35</v>
      </c>
      <c r="J25" s="32">
        <f t="shared" si="4"/>
        <v>0.35</v>
      </c>
      <c r="K25" s="32">
        <f t="shared" si="4"/>
        <v>0.35</v>
      </c>
      <c r="L25" s="32">
        <f t="shared" si="4"/>
        <v>0.35</v>
      </c>
      <c r="M25" s="32">
        <f t="shared" si="4"/>
        <v>0.35</v>
      </c>
      <c r="N25" s="32">
        <f t="shared" si="4"/>
        <v>0.35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N26" si="5">$F$5</f>
        <v>0.15</v>
      </c>
      <c r="C26" s="32">
        <f t="shared" si="5"/>
        <v>0.15</v>
      </c>
      <c r="D26" s="32">
        <f t="shared" si="5"/>
        <v>0.15</v>
      </c>
      <c r="E26" s="32">
        <f t="shared" si="5"/>
        <v>0.15</v>
      </c>
      <c r="F26" s="32">
        <f t="shared" si="5"/>
        <v>0.15</v>
      </c>
      <c r="G26" s="32">
        <f t="shared" si="5"/>
        <v>0.15</v>
      </c>
      <c r="H26" s="32">
        <f t="shared" si="5"/>
        <v>0.15</v>
      </c>
      <c r="I26" s="32">
        <f t="shared" si="5"/>
        <v>0.15</v>
      </c>
      <c r="J26" s="32">
        <f t="shared" si="5"/>
        <v>0.15</v>
      </c>
      <c r="K26" s="32">
        <f t="shared" si="5"/>
        <v>0.15</v>
      </c>
      <c r="L26" s="32">
        <f t="shared" si="5"/>
        <v>0.15</v>
      </c>
      <c r="M26" s="32">
        <f t="shared" si="5"/>
        <v>0.15</v>
      </c>
      <c r="N26" s="32">
        <f t="shared" si="5"/>
        <v>0.15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2.058575923715927E-2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2.0754697345234367</v>
      </c>
      <c r="Q37" s="40">
        <v>8</v>
      </c>
      <c r="R37" s="41">
        <f>ROUND(Q37/5,5)</f>
        <v>1.6</v>
      </c>
      <c r="T37" s="20">
        <v>0.26235999999999998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1.8748946637078028E-2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1.5581319792953527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/>
  <dimension ref="A1:BJ85"/>
  <sheetViews>
    <sheetView showGridLines="0" topLeftCell="A19" zoomScale="80" zoomScaleNormal="80" workbookViewId="0">
      <selection activeCell="W50" sqref="W50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269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0.8069947094218618</v>
      </c>
      <c r="R2" s="7">
        <f>IF(N19="","",(ABS(N19-AVERAGE(B19:M19))/STDEV(B19:M19)))</f>
        <v>1.9275756328908467</v>
      </c>
      <c r="S2" s="7">
        <f>IF(AC9="","",(ABS(AC9-AVERAGE(Q9:AB9))/STDEV(Q9:AB9)))</f>
        <v>0.45827129338114081</v>
      </c>
      <c r="T2" s="7">
        <f>IF(AC19="","",(ABS(AC19-AVERAGE(Q19:AB19))/STDEV(Q19:AB19)))</f>
        <v>0.6635787045786522</v>
      </c>
      <c r="U2" s="7">
        <f>IF(AR9="","",(ABS(AR9-AVERAGE(AF9:AQ9))/STDEV(AF9:AQ9)))</f>
        <v>6.4092463513288969E-2</v>
      </c>
      <c r="V2" s="7">
        <f>IF(AR19="","",(ABS(AR19-AVERAGE(AF19:AQ19))/STDEV(AF19:AQ19)))</f>
        <v>0.91345399987351505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0.49915058567568588</v>
      </c>
      <c r="R3" s="7">
        <f>IF(N20="","",(ABS(N20-AVERAGE(B20:M20))/STDEV(B20:M20)))</f>
        <v>0.35572349595362501</v>
      </c>
      <c r="S3" s="7">
        <f>IF(AC10="","",(ABS(AC10-AVERAGE(Q10:AB10))/STDEV(Q10:AB10)))</f>
        <v>0.14417721084054036</v>
      </c>
      <c r="T3" s="7">
        <f>IF(AC20="","",(ABS(AC20-AVERAGE(Q20:AB20))/STDEV(Q20:AB20)))</f>
        <v>0.68453763070839624</v>
      </c>
      <c r="U3" s="7">
        <f t="shared" ref="U3" si="0">IF(AR10="","",(ABS(AR10-AVERAGE(AF10:AQ10))/STDEV(AF10:AQ10)))</f>
        <v>0.7691854304107143</v>
      </c>
      <c r="V3" s="7">
        <f>IF(AR20="","",(ABS(AR20-AVERAGE(AF20:AQ20))/STDEV(AF20:AQ20)))</f>
        <v>1.1237212792226507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0.55706287253105824</v>
      </c>
      <c r="R4" s="7">
        <f>IF(N23="","",(ABS(N23-AVERAGE(B23:M23))/STDEV(B23:M23)))</f>
        <v>0.4868501847741894</v>
      </c>
      <c r="S4" s="7">
        <f>IF(AC13="","",(ABS(AC13-AVERAGE(Q13:AB13))/STDEV(Q13:AB13)))</f>
        <v>0.25662745411302346</v>
      </c>
      <c r="T4" s="7">
        <f>IF(AC23="","",(ABS(AC23-AVERAGE(Q23:AB23))/STDEV(Q23:AB23)))</f>
        <v>0.780819447224957</v>
      </c>
      <c r="U4" s="7">
        <f>IF(AR13="","",(ABS(AR13-AVERAGE(AF13:AQ13))/STDEV(AF13:AQ13)))</f>
        <v>0.64382407686045429</v>
      </c>
      <c r="V4" s="7">
        <f>IF(AR23="","",(ABS(AR23-AVERAGE(AF23:AQ23))/STDEV(AF23:AQ23)))</f>
        <v>1.1342656379669427</v>
      </c>
    </row>
    <row r="5" spans="1:44" ht="25.5" customHeight="1" x14ac:dyDescent="0.2">
      <c r="C5" s="42" t="s">
        <v>275</v>
      </c>
      <c r="D5" s="12">
        <v>0</v>
      </c>
      <c r="E5" s="12">
        <v>0</v>
      </c>
      <c r="F5" s="12">
        <v>0.45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-1.0395971068549031E-4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-5.6540000000002699E-3</v>
      </c>
      <c r="AE7" s="14" t="s">
        <v>29</v>
      </c>
      <c r="AR7" s="16">
        <f>AR9-AQ9</f>
        <v>9.4555000000000611E-3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0.65977818181818126</v>
      </c>
      <c r="C9" s="20">
        <v>0.65734249999999972</v>
      </c>
      <c r="D9" s="20">
        <v>0.66498714285714267</v>
      </c>
      <c r="E9" s="20">
        <v>0.66261413793103452</v>
      </c>
      <c r="F9" s="20">
        <v>0.66960724137931082</v>
      </c>
      <c r="G9" s="20">
        <v>0.67413999999999952</v>
      </c>
      <c r="H9" s="20">
        <v>0.6626299999999995</v>
      </c>
      <c r="I9" s="20">
        <v>0.66334967741935458</v>
      </c>
      <c r="J9" s="20">
        <v>0.67331836363636421</v>
      </c>
      <c r="K9" s="20">
        <v>0.66654942857142807</v>
      </c>
      <c r="L9" s="20">
        <v>0.662780303030303</v>
      </c>
      <c r="M9" s="20">
        <v>0.6687197619047619</v>
      </c>
      <c r="N9" s="20">
        <v>0.66964428571428614</v>
      </c>
      <c r="P9" s="19" t="s">
        <v>18</v>
      </c>
      <c r="Q9" s="20"/>
      <c r="R9" s="20"/>
      <c r="S9" s="20"/>
      <c r="T9" s="20"/>
      <c r="U9" s="20">
        <v>0.66090249999999995</v>
      </c>
      <c r="V9" s="20">
        <v>0.65125187500000026</v>
      </c>
      <c r="W9" s="20">
        <v>0.66376615384615378</v>
      </c>
      <c r="X9" s="20"/>
      <c r="Y9" s="20"/>
      <c r="Z9" s="20">
        <v>0.68068199999999979</v>
      </c>
      <c r="AA9" s="20">
        <v>0.67524285714285703</v>
      </c>
      <c r="AB9" s="20">
        <v>0.67964000000000013</v>
      </c>
      <c r="AC9" s="20">
        <v>0.67398599999999986</v>
      </c>
      <c r="AE9" s="19" t="s">
        <v>18</v>
      </c>
      <c r="AF9" s="20">
        <v>0.66729400000000005</v>
      </c>
      <c r="AG9" s="20">
        <v>0.66171272727272701</v>
      </c>
      <c r="AH9" s="20">
        <v>0.66014000000000006</v>
      </c>
      <c r="AI9" s="20">
        <v>0.66400967741935524</v>
      </c>
      <c r="AJ9" s="20">
        <v>0.65713666666666659</v>
      </c>
      <c r="AK9" s="20">
        <v>0.66673812500000029</v>
      </c>
      <c r="AL9" s="20">
        <v>0.66115458333333343</v>
      </c>
      <c r="AM9" s="20">
        <v>0.67382699999999984</v>
      </c>
      <c r="AN9" s="20">
        <v>0.66595285714285768</v>
      </c>
      <c r="AO9" s="20">
        <v>0.65398095238095233</v>
      </c>
      <c r="AP9" s="20">
        <v>0.64628100000000022</v>
      </c>
      <c r="AQ9" s="20">
        <v>0.65080200000000021</v>
      </c>
      <c r="AR9" s="20">
        <v>0.66025750000000027</v>
      </c>
    </row>
    <row r="10" spans="1:44" x14ac:dyDescent="0.2">
      <c r="A10" s="21" t="s">
        <v>8</v>
      </c>
      <c r="B10" s="22">
        <v>1.1443353668777616E-2</v>
      </c>
      <c r="C10" s="22">
        <v>1.3423625155357916E-2</v>
      </c>
      <c r="D10" s="22">
        <v>1.3668599960183603E-2</v>
      </c>
      <c r="E10" s="22">
        <v>1.3347969019140198E-2</v>
      </c>
      <c r="F10" s="22">
        <v>1.234602814871248E-2</v>
      </c>
      <c r="G10" s="22">
        <v>1.0760509655557087E-2</v>
      </c>
      <c r="H10" s="22">
        <v>1.0866915903052672E-2</v>
      </c>
      <c r="I10" s="22">
        <v>1.0649757273886217E-2</v>
      </c>
      <c r="J10" s="22">
        <v>1.4604306356902149E-2</v>
      </c>
      <c r="K10" s="22">
        <v>1.4266916755650068E-2</v>
      </c>
      <c r="L10" s="22">
        <v>1.3836751420673076E-2</v>
      </c>
      <c r="M10" s="22">
        <v>1.3385721204430705E-2</v>
      </c>
      <c r="N10" s="22">
        <v>1.1998833703350314E-2</v>
      </c>
      <c r="P10" s="21" t="s">
        <v>8</v>
      </c>
      <c r="Q10" s="22"/>
      <c r="R10" s="22"/>
      <c r="S10" s="22"/>
      <c r="T10" s="22"/>
      <c r="U10" s="22">
        <v>9.1232776663955194E-3</v>
      </c>
      <c r="V10" s="22">
        <v>1.2658116802690919E-2</v>
      </c>
      <c r="W10" s="22">
        <v>1.0122034861804704E-2</v>
      </c>
      <c r="X10" s="22"/>
      <c r="Y10" s="22"/>
      <c r="Z10" s="22">
        <v>1.1132340395647436E-2</v>
      </c>
      <c r="AA10" s="22">
        <v>1.1331297098579647E-2</v>
      </c>
      <c r="AB10" s="22">
        <v>1.0792070335339042E-2</v>
      </c>
      <c r="AC10" s="22">
        <v>1.0688110624653552E-2</v>
      </c>
      <c r="AE10" s="21" t="s">
        <v>8</v>
      </c>
      <c r="AF10" s="22">
        <v>1.2748339699767618E-2</v>
      </c>
      <c r="AG10" s="22">
        <v>9.8161177053696456E-3</v>
      </c>
      <c r="AH10" s="22">
        <v>1.2456583185065827E-2</v>
      </c>
      <c r="AI10" s="22">
        <v>1.2061167054007118E-2</v>
      </c>
      <c r="AJ10" s="22">
        <v>1.0643283543805343E-2</v>
      </c>
      <c r="AK10" s="22">
        <v>9.5098748536825879E-3</v>
      </c>
      <c r="AL10" s="22">
        <v>1.078289264920318E-2</v>
      </c>
      <c r="AM10" s="22">
        <v>1.065085812448362E-2</v>
      </c>
      <c r="AN10" s="22">
        <v>1.0725238152342829E-2</v>
      </c>
      <c r="AO10" s="22">
        <v>1.31937972612122E-2</v>
      </c>
      <c r="AP10" s="22">
        <v>1.1245162326866422E-2</v>
      </c>
      <c r="AQ10" s="22">
        <v>1.4889132230786941E-2</v>
      </c>
      <c r="AR10" s="22">
        <v>1.0365645665509357E-2</v>
      </c>
    </row>
    <row r="11" spans="1:44" x14ac:dyDescent="0.2">
      <c r="A11" s="21" t="s">
        <v>19</v>
      </c>
      <c r="B11" s="22">
        <v>0.69110000000000005</v>
      </c>
      <c r="C11" s="22">
        <v>0.6956</v>
      </c>
      <c r="D11" s="22">
        <v>0.69520000000000004</v>
      </c>
      <c r="E11" s="22">
        <v>0.69310000000000005</v>
      </c>
      <c r="F11" s="23">
        <v>0.7006</v>
      </c>
      <c r="G11" s="23">
        <v>0.70209999999999995</v>
      </c>
      <c r="H11" s="23">
        <v>0.69040000000000001</v>
      </c>
      <c r="I11" s="23">
        <v>0.6905</v>
      </c>
      <c r="J11" s="23">
        <v>0.71609999999999996</v>
      </c>
      <c r="K11" s="23">
        <v>0.69969999999999999</v>
      </c>
      <c r="L11" s="23">
        <v>0.69499999999999995</v>
      </c>
      <c r="M11" s="23">
        <v>0.70369999999999999</v>
      </c>
      <c r="N11" s="23">
        <v>0.69569999999999999</v>
      </c>
      <c r="P11" s="21" t="s">
        <v>19</v>
      </c>
      <c r="Q11" s="22"/>
      <c r="R11" s="22"/>
      <c r="S11" s="22"/>
      <c r="T11" s="22"/>
      <c r="U11" s="23">
        <v>0.68300000000000005</v>
      </c>
      <c r="V11" s="23">
        <v>0.68600000000000005</v>
      </c>
      <c r="W11" s="23">
        <v>0.68479999999999996</v>
      </c>
      <c r="X11" s="23"/>
      <c r="Y11" s="23"/>
      <c r="Z11" s="23">
        <v>0.70569999999999999</v>
      </c>
      <c r="AA11" s="23">
        <v>0.69810000000000005</v>
      </c>
      <c r="AB11" s="23">
        <v>0.70720000000000005</v>
      </c>
      <c r="AC11" s="23">
        <v>0.70209999999999995</v>
      </c>
      <c r="AE11" s="21" t="s">
        <v>19</v>
      </c>
      <c r="AF11" s="22">
        <v>0.69320000000000004</v>
      </c>
      <c r="AG11" s="22">
        <v>0.68359999999999999</v>
      </c>
      <c r="AH11" s="22">
        <v>0.69230000000000003</v>
      </c>
      <c r="AI11" s="22">
        <v>0.68989999999999996</v>
      </c>
      <c r="AJ11" s="23">
        <v>0.69059999999999999</v>
      </c>
      <c r="AK11" s="23">
        <v>0.69159999999999999</v>
      </c>
      <c r="AL11" s="23">
        <v>0.68510000000000004</v>
      </c>
      <c r="AM11" s="23">
        <v>0.69679999999999997</v>
      </c>
      <c r="AN11" s="23">
        <v>0.6915</v>
      </c>
      <c r="AO11" s="23">
        <v>0.68120000000000003</v>
      </c>
      <c r="AP11" s="23">
        <v>0.67420000000000002</v>
      </c>
      <c r="AQ11" s="23">
        <v>0.68020000000000003</v>
      </c>
      <c r="AR11" s="23">
        <v>0.68720000000000003</v>
      </c>
    </row>
    <row r="12" spans="1:44" x14ac:dyDescent="0.2">
      <c r="A12" s="21" t="s">
        <v>20</v>
      </c>
      <c r="B12" s="22">
        <v>0.62549999999999994</v>
      </c>
      <c r="C12" s="22">
        <v>0.623</v>
      </c>
      <c r="D12" s="22">
        <v>0.63090000000000002</v>
      </c>
      <c r="E12" s="22">
        <v>0.62529999999999997</v>
      </c>
      <c r="F12" s="23">
        <v>0.63660000000000005</v>
      </c>
      <c r="G12" s="23">
        <v>0.64629999999999999</v>
      </c>
      <c r="H12" s="23">
        <v>0.61650000000000005</v>
      </c>
      <c r="I12" s="23">
        <v>0.63660000000000005</v>
      </c>
      <c r="J12" s="23">
        <v>0.623</v>
      </c>
      <c r="K12" s="23">
        <v>0.61439999999999995</v>
      </c>
      <c r="L12" s="23">
        <v>0.60319999999999996</v>
      </c>
      <c r="M12" s="23">
        <v>0.62380000000000002</v>
      </c>
      <c r="N12" s="23">
        <v>0.63290000000000002</v>
      </c>
      <c r="P12" s="21" t="s">
        <v>20</v>
      </c>
      <c r="Q12" s="22"/>
      <c r="R12" s="22"/>
      <c r="S12" s="22"/>
      <c r="T12" s="22"/>
      <c r="U12" s="23">
        <v>0.62919999999999998</v>
      </c>
      <c r="V12" s="23">
        <v>0.62</v>
      </c>
      <c r="W12" s="23">
        <v>0.6361</v>
      </c>
      <c r="X12" s="23"/>
      <c r="Y12" s="23"/>
      <c r="Z12" s="23">
        <v>0.64270000000000005</v>
      </c>
      <c r="AA12" s="23">
        <v>0.64480000000000004</v>
      </c>
      <c r="AB12" s="23">
        <v>0.64439999999999997</v>
      </c>
      <c r="AC12" s="23">
        <v>0.63690000000000002</v>
      </c>
      <c r="AE12" s="21" t="s">
        <v>20</v>
      </c>
      <c r="AF12" s="22">
        <v>0.62609999999999999</v>
      </c>
      <c r="AG12" s="22">
        <v>0.63470000000000004</v>
      </c>
      <c r="AH12" s="22">
        <v>0.61829999999999996</v>
      </c>
      <c r="AI12" s="22">
        <v>0.63019999999999998</v>
      </c>
      <c r="AJ12" s="23">
        <v>0.63249999999999995</v>
      </c>
      <c r="AK12" s="23">
        <v>0.63800000000000001</v>
      </c>
      <c r="AL12" s="23">
        <v>0.62280000000000002</v>
      </c>
      <c r="AM12" s="23">
        <v>0.64570000000000005</v>
      </c>
      <c r="AN12" s="23">
        <v>0.63660000000000005</v>
      </c>
      <c r="AO12" s="23">
        <v>0.61499999999999999</v>
      </c>
      <c r="AP12" s="23">
        <v>0.61980000000000002</v>
      </c>
      <c r="AQ12" s="23">
        <v>0.61460000000000004</v>
      </c>
      <c r="AR12" s="23">
        <v>0.63660000000000005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6.1106265374676614</v>
      </c>
      <c r="C13" s="25">
        <f>IFERROR(IF(C8="","",IF($C$25=0,((C9-$C$26)/3/C10),IF($C$26=0,(($C$25-C9)/3/C10),MIN(((($C$25)-C9)/(3*C10)),((C9-($C$26))/(3*C10)))))),"")</f>
        <v>5.1486961135144851</v>
      </c>
      <c r="D13" s="25">
        <f>IFERROR(IF(D8="","",IF($D$25=0,((D9-$D$26)/3/D10),IF($D$26=0,(($D$25-D9)/3/D10),MIN(((($D$25)-D9)/(3*D10)),((D9-($D$26))/(3*D10)))))),"")</f>
        <v>5.2428471943821728</v>
      </c>
      <c r="E13" s="25">
        <f>IFERROR(IF(E8="","",IF($E$25=0,((E9-$E$26)/3/E10),IF($E$26=0,(($E$25-E9)/3/E10),MIN(((($E$25)-E9)/(3*E10)),((E9-($E$26))/(3*E10)))))),"")</f>
        <v>5.3095253074620921</v>
      </c>
      <c r="F13" s="25">
        <f>IFERROR(IF(F8="","",IF($K$25=0,((F9-$K$26)/3/F10),IF($K$26=0,(($K$25-F9)/3/F10),MIN(((($K$25)-F9)/(3*F10)),((F9-($K$26))/(3*F10)))))),"")</f>
        <v>5.9292278384070913</v>
      </c>
      <c r="G13" s="25">
        <f>IFERROR(IF(G8="","",IF($G$25=0,((G9-$G$26)/3/G10),IF($G$26=0,(($G$25-G9)/3/G10),MIN(((($G$25)-G9)/(3*G10)),((G9-($G$26))/(3*G10)))))),"")</f>
        <v>6.9432894653599151</v>
      </c>
      <c r="H13" s="25">
        <f>IFERROR(IF(H8="","",IF($H$25=0,((H9-$H$26)/3/H10),IF($H$26=0,(($H$25-H9)/3/H10),MIN(((($H$25)-H9)/(3*H10)),((H9-($H$26))/(3*H10)))))),"")</f>
        <v>6.5222430447590209</v>
      </c>
      <c r="I13" s="25">
        <f>IFERROR(IF(I8="","",IF($I$25=0,((I9-$I$26)/3/I10),IF($I$26=0,(($I$25-I9)/3/I10),MIN(((($I$25)-I9)/(3*I10)),((I9-($I$26))/(3*I10)))))),"")</f>
        <v>6.6777633809708066</v>
      </c>
      <c r="J13" s="25">
        <f>IFERROR(IF(J8="","",IF($J$25=0,((J9-$J$26)/3/J10),IF($J$26=0,(($J$25-J9)/3/J10),MIN(((($J$25)-J9)/(3*J10)),((J9-($J$26))/(3*J10)))))),"")</f>
        <v>5.0970893602402327</v>
      </c>
      <c r="K13" s="25">
        <f>IFERROR(IF(K8="","",IF($K$25=0,((K9-$K$26)/3/K10),IF($K$26=0,(($K$25-K9)/3/K10),MIN(((($K$25)-K9)/(3*K10)),((K9-($K$26))/(3*K10)))))),"")</f>
        <v>5.0594773974941916</v>
      </c>
      <c r="L13" s="25">
        <f>IFERROR(IF(L8="","",IF($L$25=0,((L9-$L$26)/3/L10),IF($L$26=0,(($L$25-L9)/3/L10),MIN(((($L$25)-L9)/(3*L10)),((L9-($L$26))/(3*L10)))))),"")</f>
        <v>5.1259696384223608</v>
      </c>
      <c r="M13" s="25">
        <f>IFERROR(IF(M8="","",IF($M$25=0,((M9-$M$26)/3/M10),IF($M$26=0,(($M$25-M9)/3/M10),MIN(((($M$25)-M9)/(3*M10)),((M9-($M$26))/(3*M10)))))),"")</f>
        <v>5.4465938882288274</v>
      </c>
      <c r="N13" s="25">
        <f>IFERROR(IF(N8="","",IF($N$25=0,((N9-$N$26)/3/N10),IF($N$26=0,(($N$25-N9)/3/N10),MIN(((($N$25)-N9)/(3*N10)),((N9-($N$26))/(3*N10)))))),"")</f>
        <v>6.1018232033934279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7.7056553471213372</v>
      </c>
      <c r="V13" s="25">
        <f>IFERROR(IF(V8="","",IF($G$25=0,((V9-$G$26)/3/V10),IF($G$26=0,(($G$25-V9)/3/V10),MIN(((($G$25)-V9)/(3*V10)),((V9-($G$26))/(3*V10)))))),"")</f>
        <v>5.2996792002324078</v>
      </c>
      <c r="W13" s="25">
        <f>IFERROR(IF(W8="","",IF($H$25=0,((W9-$H$26)/3/W10),IF($H$26=0,(($H$25-W9)/3/W10),MIN(((($H$25)-W9)/(3*W10)),((W9-($H$26))/(3*W10)))))),"")</f>
        <v>7.0396304288839548</v>
      </c>
      <c r="X13" s="25"/>
      <c r="Y13" s="25"/>
      <c r="Z13" s="25">
        <f>IFERROR(IF(Z8="","",IF($K$25=0,((Z9-$K$26)/3/Z10),IF($K$26=0,(($K$25-Z9)/3/Z10),MIN(((($K$25)-Z9)/(3*Z10)),((Z9-($K$26))/(3*Z10)))))),"")</f>
        <v>6.907262737857371</v>
      </c>
      <c r="AA13" s="25">
        <f>IFERROR(IF(AA8="","",IF($L$25=0,((AA9-$L$26)/3/AA10),IF($L$26=0,(($L$25-AA9)/3/AA10),MIN(((($L$25)-AA9)/(3*AA10)),((AA9-($L$26))/(3*AA10)))))),"")</f>
        <v>6.6259803911031137</v>
      </c>
      <c r="AB13" s="25">
        <f>IFERROR(IF(AB8="","",IF($M$25=0,((AB9-$M$26)/3/AB10),IF($M$26=0,(($M$25-AB9)/3/AB10),MIN(((($M$25)-AB9)/(3*AB10)),((AB9-($M$26))/(3*AB10)))))),"")</f>
        <v>7.0928621004268066</v>
      </c>
      <c r="AC13" s="25">
        <f>IFERROR(IF(AC8="","",IF($N$25=0,((AC9-$N$26)/3/AC10),IF($N$26=0,(($N$25-AC9)/3/AC10),MIN(((($N$25)-AC9)/(3*AC10)),((AC9-($N$26))/(3*AC10)))))),"")</f>
        <v>6.9855190147248383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5.6816287484599783</v>
      </c>
      <c r="AG13" s="25">
        <f t="shared" si="1"/>
        <v>7.1892892087372857</v>
      </c>
      <c r="AH13" s="25">
        <f t="shared" si="1"/>
        <v>5.6232648733599353</v>
      </c>
      <c r="AI13" s="25">
        <f t="shared" si="1"/>
        <v>5.914565217474931</v>
      </c>
      <c r="AJ13" s="25">
        <f t="shared" si="1"/>
        <v>6.487241956054226</v>
      </c>
      <c r="AK13" s="25">
        <f t="shared" si="1"/>
        <v>7.5969497788596367</v>
      </c>
      <c r="AL13" s="25">
        <f t="shared" si="1"/>
        <v>6.5274563515488913</v>
      </c>
      <c r="AM13" s="25">
        <f t="shared" si="1"/>
        <v>7.0049754797214678</v>
      </c>
      <c r="AN13" s="25">
        <f t="shared" si="1"/>
        <v>6.7116724768075748</v>
      </c>
      <c r="AO13" s="25">
        <f t="shared" si="1"/>
        <v>5.1534557828580549</v>
      </c>
      <c r="AP13" s="25">
        <f t="shared" si="1"/>
        <v>5.8182352640374875</v>
      </c>
      <c r="AQ13" s="25">
        <f>IFERROR(IF(AQ8="","",IF($M$25=0,((AQ9-$M$26)/3/AQ10),IF($M$26=0,(($M$25-AQ9)/3/AQ10),MIN(((($M$25)-AQ9)/(3*AQ10)),((AQ9-($M$26))/(3*AQ10)))))),"")</f>
        <v>4.4954936904648859</v>
      </c>
      <c r="AR13" s="25">
        <f>IFERROR(IF(AR8="","",IF($M$25=0,((AR9-$M$26)/3/AR10),IF($M$26=0,(($M$25-AR9)/3/AR10),MIN(((($M$25)-AR9)/(3*AR10)),((AR9-($M$26))/(3*AR10)))))),"")</f>
        <v>6.7613572366781716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1.0179473684211127E-2</v>
      </c>
      <c r="AE17" s="27" t="s">
        <v>30</v>
      </c>
      <c r="AR17" s="16">
        <f>AR19-AQ19</f>
        <v>6.0526666666662621E-3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0.65274848484848491</v>
      </c>
      <c r="C19" s="30">
        <v>0.64962714285714251</v>
      </c>
      <c r="D19" s="30">
        <v>0.65615428571428591</v>
      </c>
      <c r="E19" s="30">
        <v>0.6569031249999997</v>
      </c>
      <c r="F19" s="30">
        <v>0.65878785714285726</v>
      </c>
      <c r="G19" s="30">
        <v>0.65685130434782624</v>
      </c>
      <c r="H19" s="30">
        <v>0.6545073684210525</v>
      </c>
      <c r="I19" s="30">
        <v>0.66046433333333343</v>
      </c>
      <c r="J19" s="30">
        <v>0.66588076923076878</v>
      </c>
      <c r="K19" s="30">
        <v>0.66161416666666706</v>
      </c>
      <c r="L19" s="30">
        <v>0.65441838709677469</v>
      </c>
      <c r="M19" s="30">
        <v>0.66172785714285687</v>
      </c>
      <c r="N19" s="30">
        <v>0.66611517241379292</v>
      </c>
      <c r="P19" s="30" t="s">
        <v>18</v>
      </c>
      <c r="Q19" s="30"/>
      <c r="R19" s="30"/>
      <c r="S19" s="30"/>
      <c r="T19" s="30"/>
      <c r="U19" s="30">
        <v>0.64559266666666659</v>
      </c>
      <c r="V19" s="30">
        <v>0.65073210526315794</v>
      </c>
      <c r="W19" s="30">
        <v>0.64642666666666682</v>
      </c>
      <c r="X19" s="30"/>
      <c r="Y19" s="30">
        <v>0.66050124999999993</v>
      </c>
      <c r="Z19" s="30">
        <v>0.66747055555555568</v>
      </c>
      <c r="AA19" s="30">
        <v>0.65187600000000012</v>
      </c>
      <c r="AB19" s="30">
        <v>0.64816052631578946</v>
      </c>
      <c r="AC19" s="30">
        <v>0.65834000000000059</v>
      </c>
      <c r="AD19" s="29"/>
      <c r="AE19" s="30" t="s">
        <v>18</v>
      </c>
      <c r="AF19" s="20">
        <v>0.6548831249999999</v>
      </c>
      <c r="AG19" s="20">
        <v>0.65376181818181811</v>
      </c>
      <c r="AH19" s="20">
        <v>0.64601312500000008</v>
      </c>
      <c r="AI19" s="20">
        <v>0.64980058823529419</v>
      </c>
      <c r="AJ19" s="20">
        <v>0.64013928571428558</v>
      </c>
      <c r="AK19" s="20">
        <v>0.64091384615384639</v>
      </c>
      <c r="AL19" s="20">
        <v>0.6511817391304352</v>
      </c>
      <c r="AM19" s="20">
        <v>0.64227285714285698</v>
      </c>
      <c r="AN19" s="20">
        <v>0.65039904761904721</v>
      </c>
      <c r="AO19" s="20">
        <v>0.64277315789473688</v>
      </c>
      <c r="AP19" s="20">
        <v>0.6341853333333336</v>
      </c>
      <c r="AQ19" s="20">
        <v>0.63204800000000039</v>
      </c>
      <c r="AR19" s="20">
        <v>0.63810066666666665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1.2681981598780463E-2</v>
      </c>
      <c r="C20" s="22">
        <v>1.4977348932798069E-2</v>
      </c>
      <c r="D20" s="22">
        <v>9.0690856595245038E-3</v>
      </c>
      <c r="E20" s="22">
        <v>1.2714065086305354E-2</v>
      </c>
      <c r="F20" s="22">
        <v>1.2791293902212569E-2</v>
      </c>
      <c r="G20" s="22">
        <v>1.1423154033492975E-2</v>
      </c>
      <c r="H20" s="22">
        <v>1.2196262173242768E-2</v>
      </c>
      <c r="I20" s="22">
        <v>1.4767596313952445E-2</v>
      </c>
      <c r="J20" s="22">
        <v>1.3532647923376776E-2</v>
      </c>
      <c r="K20" s="22">
        <v>1.4442198475185746E-2</v>
      </c>
      <c r="L20" s="22">
        <v>1.419785356783953E-2</v>
      </c>
      <c r="M20" s="22">
        <v>1.2201260163352609E-2</v>
      </c>
      <c r="N20" s="22">
        <v>1.2326839825112389E-2</v>
      </c>
      <c r="P20" s="21" t="s">
        <v>8</v>
      </c>
      <c r="Q20" s="22"/>
      <c r="R20" s="22"/>
      <c r="S20" s="22"/>
      <c r="T20" s="22"/>
      <c r="U20" s="22">
        <v>1.0238157976276962E-2</v>
      </c>
      <c r="V20" s="22">
        <v>9.6082510171158902E-3</v>
      </c>
      <c r="W20" s="22">
        <v>8.1769201407685069E-3</v>
      </c>
      <c r="X20" s="22"/>
      <c r="Y20" s="22">
        <v>1.1030802997963213E-2</v>
      </c>
      <c r="Z20" s="22">
        <v>1.264900772146489E-2</v>
      </c>
      <c r="AA20" s="22">
        <v>1.5975663874831951E-2</v>
      </c>
      <c r="AB20" s="22">
        <v>1.4288307638459554E-2</v>
      </c>
      <c r="AC20" s="22">
        <v>9.829642882354923E-3</v>
      </c>
      <c r="AD20" s="29"/>
      <c r="AE20" s="21" t="s">
        <v>8</v>
      </c>
      <c r="AF20" s="22">
        <v>1.0628596893944292E-2</v>
      </c>
      <c r="AG20" s="22">
        <v>1.0325518240704238E-2</v>
      </c>
      <c r="AH20" s="22">
        <v>1.2709908588832496E-2</v>
      </c>
      <c r="AI20" s="22">
        <v>9.8572683486299745E-3</v>
      </c>
      <c r="AJ20" s="22">
        <v>1.3069001692612983E-2</v>
      </c>
      <c r="AK20" s="22">
        <v>1.4408781526986478E-2</v>
      </c>
      <c r="AL20" s="22">
        <v>1.3606343772251259E-2</v>
      </c>
      <c r="AM20" s="22">
        <v>1.0800485219962998E-2</v>
      </c>
      <c r="AN20" s="22">
        <v>1.3132825269800086E-2</v>
      </c>
      <c r="AO20" s="22">
        <v>1.4628911199572926E-2</v>
      </c>
      <c r="AP20" s="22">
        <v>1.0409181457394978E-2</v>
      </c>
      <c r="AQ20" s="22">
        <v>1.4300756632725991E-2</v>
      </c>
      <c r="AR20" s="22">
        <v>1.4342130628395794E-2</v>
      </c>
      <c r="AS20" s="29"/>
      <c r="AT20" s="29"/>
      <c r="AU20" s="29"/>
      <c r="AV20" s="29"/>
      <c r="BD20" s="32">
        <f>F5</f>
        <v>0.45</v>
      </c>
      <c r="BE20" s="32"/>
      <c r="BF20" s="32"/>
      <c r="BG20" s="32"/>
      <c r="BH20" s="32"/>
      <c r="BI20" s="32"/>
      <c r="BJ20" s="32">
        <f>E5</f>
        <v>0</v>
      </c>
    </row>
    <row r="21" spans="1:62" x14ac:dyDescent="0.2">
      <c r="A21" s="21" t="s">
        <v>19</v>
      </c>
      <c r="B21" s="22">
        <v>0.68030000000000002</v>
      </c>
      <c r="C21" s="22">
        <v>0.69499999999999995</v>
      </c>
      <c r="D21" s="22">
        <v>0.67920000000000003</v>
      </c>
      <c r="E21" s="22">
        <v>0.68510000000000004</v>
      </c>
      <c r="F21" s="22">
        <v>0.68840000000000001</v>
      </c>
      <c r="G21" s="22">
        <v>0.68840000000000001</v>
      </c>
      <c r="H21" s="22">
        <v>0.69269999999999998</v>
      </c>
      <c r="I21" s="22">
        <v>0.69620000000000004</v>
      </c>
      <c r="J21" s="22">
        <v>0.69599999999999995</v>
      </c>
      <c r="K21" s="22">
        <v>0.69620000000000004</v>
      </c>
      <c r="L21" s="22">
        <v>0.68400000000000005</v>
      </c>
      <c r="M21" s="22">
        <v>0.69320000000000004</v>
      </c>
      <c r="N21" s="22">
        <v>0.69630000000000003</v>
      </c>
      <c r="P21" s="21" t="s">
        <v>19</v>
      </c>
      <c r="Q21" s="22"/>
      <c r="R21" s="22"/>
      <c r="S21" s="22"/>
      <c r="T21" s="22"/>
      <c r="U21" s="22">
        <v>0.67320000000000002</v>
      </c>
      <c r="V21" s="22">
        <v>0.67789999999999995</v>
      </c>
      <c r="W21" s="22">
        <v>0.6613</v>
      </c>
      <c r="X21" s="22"/>
      <c r="Y21" s="22">
        <v>0.68740000000000001</v>
      </c>
      <c r="Z21" s="22">
        <v>0.70009999999999994</v>
      </c>
      <c r="AA21" s="22">
        <v>0.68410000000000004</v>
      </c>
      <c r="AB21" s="22">
        <v>0.68830000000000002</v>
      </c>
      <c r="AC21" s="22">
        <v>0.68479999999999996</v>
      </c>
      <c r="AD21" s="29"/>
      <c r="AE21" s="21" t="s">
        <v>19</v>
      </c>
      <c r="AF21" s="22">
        <v>0.6804</v>
      </c>
      <c r="AG21" s="22">
        <v>0.67689999999999995</v>
      </c>
      <c r="AH21" s="22">
        <v>0.67210000000000003</v>
      </c>
      <c r="AI21" s="22">
        <v>0.67369999999999997</v>
      </c>
      <c r="AJ21" s="23">
        <v>0.67420000000000002</v>
      </c>
      <c r="AK21" s="23">
        <v>0.66800000000000004</v>
      </c>
      <c r="AL21" s="23">
        <v>0.68500000000000005</v>
      </c>
      <c r="AM21" s="23">
        <v>0.66930000000000001</v>
      </c>
      <c r="AN21" s="23">
        <v>0.68089999999999995</v>
      </c>
      <c r="AO21" s="23">
        <v>0.67579999999999996</v>
      </c>
      <c r="AP21" s="23">
        <v>0.65600000000000003</v>
      </c>
      <c r="AQ21" s="23">
        <v>0.66739999999999999</v>
      </c>
      <c r="AR21" s="23">
        <v>0.66520000000000001</v>
      </c>
      <c r="BD21" s="33">
        <f>BE21-$BG$22</f>
        <v>-0.06</v>
      </c>
      <c r="BE21" s="32">
        <f>BF21-$BG$22</f>
        <v>-0.04</v>
      </c>
      <c r="BF21" s="32">
        <f>BG21-$BG$22</f>
        <v>-0.02</v>
      </c>
      <c r="BG21" s="33">
        <f>D5</f>
        <v>0</v>
      </c>
      <c r="BH21" s="32">
        <f>BG21+$BG$22</f>
        <v>0.02</v>
      </c>
      <c r="BI21" s="32">
        <f>BH21+$BG$22</f>
        <v>0.04</v>
      </c>
      <c r="BJ21" s="33">
        <f>BI21+$BG$22</f>
        <v>0.06</v>
      </c>
    </row>
    <row r="22" spans="1:62" x14ac:dyDescent="0.2">
      <c r="A22" s="21" t="s">
        <v>20</v>
      </c>
      <c r="B22" s="22">
        <v>0.6159</v>
      </c>
      <c r="C22" s="22">
        <v>0.61809999999999998</v>
      </c>
      <c r="D22" s="22">
        <v>0.6381</v>
      </c>
      <c r="E22" s="22">
        <v>0.62350000000000005</v>
      </c>
      <c r="F22" s="22">
        <v>0.62609999999999999</v>
      </c>
      <c r="G22" s="22">
        <v>0.62060000000000004</v>
      </c>
      <c r="H22" s="22">
        <v>0.62470000000000003</v>
      </c>
      <c r="I22" s="22">
        <v>0.61829999999999996</v>
      </c>
      <c r="J22" s="22">
        <v>0.62080000000000002</v>
      </c>
      <c r="K22" s="22">
        <v>0.61980000000000002</v>
      </c>
      <c r="L22" s="22">
        <v>0.59199999999999997</v>
      </c>
      <c r="M22" s="22">
        <v>0.62339999999999995</v>
      </c>
      <c r="N22" s="22">
        <v>0.62160000000000004</v>
      </c>
      <c r="P22" s="21" t="s">
        <v>20</v>
      </c>
      <c r="Q22" s="22"/>
      <c r="R22" s="22"/>
      <c r="S22" s="22"/>
      <c r="T22" s="22"/>
      <c r="U22" s="22">
        <v>0.62580000000000002</v>
      </c>
      <c r="V22" s="22">
        <v>0.62519999999999998</v>
      </c>
      <c r="W22" s="22">
        <v>0.63370000000000004</v>
      </c>
      <c r="X22" s="22"/>
      <c r="Y22" s="22">
        <v>0.63419999999999999</v>
      </c>
      <c r="Z22" s="22">
        <v>0.63900000000000001</v>
      </c>
      <c r="AA22" s="22">
        <v>0.6079</v>
      </c>
      <c r="AB22" s="22">
        <v>0.60060000000000002</v>
      </c>
      <c r="AC22" s="22">
        <v>0.63759999999999994</v>
      </c>
      <c r="AD22" s="29"/>
      <c r="AE22" s="21" t="s">
        <v>20</v>
      </c>
      <c r="AF22" s="22">
        <v>0.61870000000000003</v>
      </c>
      <c r="AG22" s="22">
        <v>0.63190000000000002</v>
      </c>
      <c r="AH22" s="22">
        <v>0.61509999999999998</v>
      </c>
      <c r="AI22" s="22">
        <v>0.62180000000000002</v>
      </c>
      <c r="AJ22" s="23">
        <v>0.61160000000000003</v>
      </c>
      <c r="AK22" s="23">
        <v>0.60540000000000005</v>
      </c>
      <c r="AL22" s="23">
        <v>0.6149</v>
      </c>
      <c r="AM22" s="23">
        <v>0.61909999999999998</v>
      </c>
      <c r="AN22" s="23">
        <v>0.61029999999999995</v>
      </c>
      <c r="AO22" s="23">
        <v>0.6069</v>
      </c>
      <c r="AP22" s="23">
        <v>0.60229999999999995</v>
      </c>
      <c r="AQ22" s="23">
        <v>0.59699999999999998</v>
      </c>
      <c r="AR22" s="23">
        <v>0.60199999999999998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5.3290432379532282</v>
      </c>
      <c r="C23" s="25">
        <f>IFERROR(IF(C18="","",IF($C$25=0,((C19-$C$26)/3/C20),IF($C$26=0,(($C$25-C19)/3/C20),MIN(((($C$25)-C19)/(3*C20)),((C19-($C$26))/(3*C20)))))),"")</f>
        <v>4.4428677765971889</v>
      </c>
      <c r="D23" s="25">
        <f>IFERROR(IF(D18="","",IF($D$25=0,((D19-$D$26)/3/D20),IF($D$26=0,(($D$25-D19)/3/D20),MIN(((($D$25)-D19)/(3*D20)),((D19-($D$26))/(3*D20)))))),"")</f>
        <v>7.5771800838518288</v>
      </c>
      <c r="E23" s="25">
        <f>IFERROR(IF(E18="","",IF($E$25=0,((E19-$E$26)/3/E20),IF($E$26=0,(($E$25-E19)/3/E20),MIN(((($E$25)-E19)/(3*E20)),((E19-($E$26))/(3*E20)))))),"")</f>
        <v>5.4245206285454772</v>
      </c>
      <c r="F23" s="25">
        <f>IFERROR(IF(F18="","",IF($K$25=0,((F19-$K$26)/3/F20),IF($K$26=0,(($K$25-F19)/3/F20),MIN(((($K$25)-F19)/(3*F20)),((F19-($K$26))/(3*F20)))))),"")</f>
        <v>5.440884472908099</v>
      </c>
      <c r="G23" s="25">
        <f>IFERROR(IF(G18="","",IF($G$25=0,((G19-$G$26)/3/G20),IF($G$26=0,(($G$25-G19)/3/G20),MIN(((($G$25)-G19)/(3*G20)),((G19-($G$26))/(3*G20)))))),"")</f>
        <v>6.0360242521850216</v>
      </c>
      <c r="H23" s="25">
        <f>IFERROR(IF(H18="","",IF($H$25=0,((H19-$H$26)/3/H20),IF($H$26=0,(($H$25-H19)/3/H20),MIN(((($H$25)-H19)/(3*H20)),((H19-($H$26))/(3*H20)))))),"")</f>
        <v>5.5893454764011965</v>
      </c>
      <c r="I23" s="25">
        <f>IFERROR(IF(I18="","",IF($I$25=0,((I19-$I$26)/3/I20),IF($I$26=0,(($I$25-I19)/3/I20),MIN(((($I$25)-I19)/(3*I20)),((I19-($I$26))/(3*I20)))))),"")</f>
        <v>4.7505888085182475</v>
      </c>
      <c r="J23" s="25">
        <f>IFERROR(IF(J18="","",IF($J$25=0,((J19-$J$26)/3/J20),IF($J$26=0,(($J$25-J19)/3/J20),MIN(((($J$25)-J19)/(3*J20)),((J19-($J$26))/(3*J20)))))),"")</f>
        <v>5.3175296377843067</v>
      </c>
      <c r="K23" s="25">
        <f>IFERROR(IF(K18="","",IF($K$25=0,((K19-$K$26)/3/K20),IF($K$26=0,(($K$25-K19)/3/K20),MIN(((($K$25)-K19)/(3*K20)),((K19-($K$26))/(3*K20)))))),"")</f>
        <v>4.8841632855795849</v>
      </c>
      <c r="L23" s="25">
        <f>IFERROR(IF(L18="","",IF($L$25=0,((L19-$L$26)/3/L20),IF($L$26=0,(($L$25-L19)/3/L20),MIN(((($L$25)-L19)/(3*L20)),((L19-($L$26))/(3*L20)))))),"")</f>
        <v>4.7992791332866416</v>
      </c>
      <c r="M23" s="25">
        <f>IFERROR(IF(M18="","",IF($M$25=0,((M19-$M$26)/3/M20),IF($M$26=0,(($M$25-M19)/3/M20),MIN(((($M$25)-M19)/(3*M20)),((M19-($M$26))/(3*M20)))))),"")</f>
        <v>5.7843166554986176</v>
      </c>
      <c r="N23" s="25">
        <f>IFERROR(IF(N18="","",IF($N$25=0,((N19-$N$26)/3/N20),IF($N$26=0,(($N$25-N19)/3/N20),MIN(((($N$25)-N19)/(3*N20)),((N19-($N$26))/(3*N20)))))),"")</f>
        <v>5.8440274901471616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6.3680943101899841</v>
      </c>
      <c r="V23" s="25">
        <f>IFERROR(IF(V18="","",IF($G$25=0,((V19-$G$26)/3/V20),IF($G$26=0,(($G$25-V19)/3/V20),MIN(((($G$25)-V19)/(3*V20)),((V19-($G$26))/(3*V20)))))),"")</f>
        <v>6.9638794443643262</v>
      </c>
      <c r="W23" s="25">
        <f>IFERROR(IF(W18="","",IF($H$25=0,((W19-$H$26)/3/W20),IF($H$26=0,(($H$25-W19)/3/W20),MIN(((($H$25)-W19)/(3*W20)),((W19-($H$26))/(3*W20)))))),"")</f>
        <v>8.0073615038879282</v>
      </c>
      <c r="X23" s="25"/>
      <c r="Y23" s="25">
        <f>IFERROR(IF(Y18="","",IF($J$25=0,((Y19-$J$26)/3/Y20),IF($J$26=0,(($J$25-Y19)/3/Y20),MIN(((($J$25)-Y19)/(3*Y20)),((Y19-($J$26))/(3*Y20)))))),"")</f>
        <v>6.361013187008175</v>
      </c>
      <c r="Z23" s="25">
        <f>IFERROR(IF(Z18="","",IF($K$25=0,((Z19-$K$26)/3/Z20),IF($K$26=0,(($K$25-Z19)/3/Z20),MIN(((($K$25)-Z19)/(3*Z20)),((Z19-($K$26))/(3*Z20)))))),"")</f>
        <v>5.7308989591469786</v>
      </c>
      <c r="AA23" s="25">
        <f>IFERROR(IF(AA18="","",IF($L$25=0,((AA19-$L$26)/3/AA20),IF($L$26=0,(($L$25-AA19)/3/AA20),MIN(((($L$25)-AA19)/(3*AA20)),((AA19-($L$26))/(3*AA20)))))),"")</f>
        <v>4.2121567233278991</v>
      </c>
      <c r="AB23" s="25">
        <f>IFERROR(IF(AB18="","",IF($M$25=0,((AB19-$M$26)/3/AB20),IF($M$26=0,(($M$25-AB19)/3/AB20),MIN(((($M$25)-AB19)/(3*AB20)),((AB19-($M$26))/(3*AB20)))))),"")</f>
        <v>4.6229063961455381</v>
      </c>
      <c r="AC23" s="25">
        <f>IFERROR(IF(AC18="","",IF($N$25=0,((AC19-$N$26)/3/AC20),IF($N$26=0,(($N$25-AC19)/3/AC20),MIN(((($N$25)-AC19)/(3*AC20)),((AC19-($N$26))/(3*AC20)))))),"")</f>
        <v>7.065024385710875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6.4255306397885024</v>
      </c>
      <c r="AG23" s="25">
        <f t="shared" si="2"/>
        <v>6.5779367657166228</v>
      </c>
      <c r="AH23" s="25">
        <f t="shared" si="2"/>
        <v>5.1406906569526427</v>
      </c>
      <c r="AI23" s="25">
        <f t="shared" si="2"/>
        <v>6.7564556145707346</v>
      </c>
      <c r="AJ23" s="25">
        <f t="shared" si="2"/>
        <v>4.8496253497760371</v>
      </c>
      <c r="AK23" s="25">
        <f t="shared" si="2"/>
        <v>4.4166086215381979</v>
      </c>
      <c r="AL23" s="25">
        <f t="shared" si="2"/>
        <v>4.9286260021526305</v>
      </c>
      <c r="AM23" s="25">
        <f t="shared" si="2"/>
        <v>5.9340808376359124</v>
      </c>
      <c r="AN23" s="25">
        <f t="shared" si="2"/>
        <v>5.0864670143212258</v>
      </c>
      <c r="AO23" s="25">
        <f t="shared" si="2"/>
        <v>4.3925155072457862</v>
      </c>
      <c r="AP23" s="25">
        <f t="shared" si="2"/>
        <v>5.8981689734589429</v>
      </c>
      <c r="AQ23" s="25">
        <f>IFERROR(IF(AQ18="","",IF($M$25=0,((AQ19-$M$26)/3/AQ20),IF($M$26=0,(($M$25-AQ19)/3/AQ20),MIN(((($M$25)-AQ19)/(3*AQ20)),((AQ19-($M$26))/(3*AQ20)))))),"")</f>
        <v>4.2433186037024075</v>
      </c>
      <c r="AR23" s="25">
        <f>IFERROR(IF(AR18="","",IF($M$25=0,((AR19-$M$26)/3/AR20),IF($M$26=0,(($M$25-AR19)/3/AR20),MIN(((($M$25)-AR19)/(3*AR20)),((AR19-($M$26))/(3*AR20)))))),"")</f>
        <v>4.371750881844771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N26" si="3">$F$5</f>
        <v>0.45</v>
      </c>
      <c r="C26" s="32">
        <f t="shared" si="3"/>
        <v>0.45</v>
      </c>
      <c r="D26" s="32">
        <f t="shared" si="3"/>
        <v>0.45</v>
      </c>
      <c r="E26" s="32">
        <f t="shared" si="3"/>
        <v>0.45</v>
      </c>
      <c r="F26" s="32">
        <f t="shared" si="3"/>
        <v>0.45</v>
      </c>
      <c r="G26" s="32">
        <f t="shared" si="3"/>
        <v>0.45</v>
      </c>
      <c r="H26" s="32">
        <f t="shared" si="3"/>
        <v>0.45</v>
      </c>
      <c r="I26" s="32">
        <f t="shared" si="3"/>
        <v>0.45</v>
      </c>
      <c r="J26" s="32">
        <f t="shared" si="3"/>
        <v>0.45</v>
      </c>
      <c r="K26" s="32">
        <f t="shared" si="3"/>
        <v>0.45</v>
      </c>
      <c r="L26" s="32">
        <f t="shared" si="3"/>
        <v>0.45</v>
      </c>
      <c r="M26" s="32">
        <f t="shared" si="3"/>
        <v>0.45</v>
      </c>
      <c r="N26" s="32">
        <f t="shared" si="3"/>
        <v>0.45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1.4604306356902149E-2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6.9432894653599151</v>
      </c>
      <c r="Q37" s="40">
        <v>8</v>
      </c>
      <c r="R37" s="41">
        <f>ROUND(Q37/5,5)</f>
        <v>1.6</v>
      </c>
      <c r="T37" s="20">
        <v>0.66628999999999983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7.6124824393156458E-3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9.4708483390797831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/>
  <dimension ref="A1:BJ85"/>
  <sheetViews>
    <sheetView showGridLines="0" topLeftCell="A11" zoomScale="80" zoomScaleNormal="80" workbookViewId="0">
      <selection activeCell="W61" sqref="W61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268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0.85914378290360482</v>
      </c>
      <c r="R2" s="7">
        <f>IF(N19="","",(ABS(N19-AVERAGE(B19:M19))/STDEV(B19:M19)))</f>
        <v>1.9140033131615011</v>
      </c>
      <c r="S2" s="7">
        <f>IF(AC9="","",(ABS(AC9-AVERAGE(Q9:AB9))/STDEV(Q9:AB9)))</f>
        <v>0.46494346446822976</v>
      </c>
      <c r="T2" s="7">
        <f>IF(AC19="","",(ABS(AC19-AVERAGE(Q19:AB19))/STDEV(Q19:AB19)))</f>
        <v>0.51617624303924381</v>
      </c>
      <c r="U2" s="7">
        <f>IF(AR9="","",(ABS(AR9-AVERAGE(AF9:AQ9))/STDEV(AF9:AQ9)))</f>
        <v>0.14548429587466941</v>
      </c>
      <c r="V2" s="7">
        <f>IF(AR19="","",(ABS(AR19-AVERAGE(AF19:AQ19))/STDEV(AF19:AQ19)))</f>
        <v>0.6887249256267195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0.46540520106559397</v>
      </c>
      <c r="R3" s="7">
        <f>IF(N20="","",(ABS(N20-AVERAGE(B20:M20))/STDEV(B20:M20)))</f>
        <v>0.90882749557373621</v>
      </c>
      <c r="S3" s="7">
        <f>IF(AC10="","",(ABS(AC10-AVERAGE(Q10:AB10))/STDEV(Q10:AB10)))</f>
        <v>0.98628584690658538</v>
      </c>
      <c r="T3" s="7">
        <f>IF(AC20="","",(ABS(AC20-AVERAGE(Q20:AB20))/STDEV(Q20:AB20)))</f>
        <v>0.15732571458942449</v>
      </c>
      <c r="U3" s="7">
        <f t="shared" ref="U3" si="0">IF(AR10="","",(ABS(AR10-AVERAGE(AF10:AQ10))/STDEV(AF10:AQ10)))</f>
        <v>1.4592043034323292</v>
      </c>
      <c r="V3" s="7">
        <f>IF(AR20="","",(ABS(AR20-AVERAGE(AF20:AQ20))/STDEV(AF20:AQ20)))</f>
        <v>0.391048248967864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0.44286457035856297</v>
      </c>
      <c r="R4" s="7">
        <f>IF(N23="","",(ABS(N23-AVERAGE(B23:M23))/STDEV(B23:M23)))</f>
        <v>0.9634309174553044</v>
      </c>
      <c r="S4" s="7">
        <f>IF(AC13="","",(ABS(AC13-AVERAGE(Q13:AB13))/STDEV(Q13:AB13)))</f>
        <v>0.99331848968382286</v>
      </c>
      <c r="T4" s="7">
        <f>IF(AC23="","",(ABS(AC23-AVERAGE(Q23:AB23))/STDEV(Q23:AB23)))</f>
        <v>4.1504503653032314E-2</v>
      </c>
      <c r="U4" s="7">
        <f>IF(AR13="","",(ABS(AR13-AVERAGE(AF13:AQ13))/STDEV(AF13:AQ13)))</f>
        <v>1.5939096895084908</v>
      </c>
      <c r="V4" s="7">
        <f>IF(AR23="","",(ABS(AR23-AVERAGE(AF23:AQ23))/STDEV(AF23:AQ23)))</f>
        <v>0.61054366258665416</v>
      </c>
    </row>
    <row r="5" spans="1:44" ht="25.5" customHeight="1" x14ac:dyDescent="0.2">
      <c r="C5" s="42" t="s">
        <v>275</v>
      </c>
      <c r="D5" s="12">
        <v>0</v>
      </c>
      <c r="E5" s="12">
        <v>0</v>
      </c>
      <c r="F5" s="12">
        <v>0.45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-3.6860745070276674E-4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-3.3435555555557661E-3</v>
      </c>
      <c r="AE7" s="14" t="s">
        <v>29</v>
      </c>
      <c r="AR7" s="16">
        <f>AR9-AQ9</f>
        <v>1.9971249999995999E-3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0.65394212121212147</v>
      </c>
      <c r="C9" s="20">
        <v>0.65447300000000042</v>
      </c>
      <c r="D9" s="20">
        <v>0.65983642857142888</v>
      </c>
      <c r="E9" s="20">
        <v>0.65521172413793105</v>
      </c>
      <c r="F9" s="20">
        <v>0.66068413793103409</v>
      </c>
      <c r="G9" s="20">
        <v>0.66305470588235293</v>
      </c>
      <c r="H9" s="20">
        <v>0.65748523809523851</v>
      </c>
      <c r="I9" s="20">
        <v>0.65644225806451595</v>
      </c>
      <c r="J9" s="20">
        <v>0.66141672727272738</v>
      </c>
      <c r="K9" s="20">
        <v>0.65987257142857147</v>
      </c>
      <c r="L9" s="20">
        <v>0.65510454545454599</v>
      </c>
      <c r="M9" s="20">
        <v>0.65877380952380993</v>
      </c>
      <c r="N9" s="20">
        <v>0.66061071428571427</v>
      </c>
      <c r="P9" s="19" t="s">
        <v>18</v>
      </c>
      <c r="Q9" s="20"/>
      <c r="R9" s="20"/>
      <c r="S9" s="20"/>
      <c r="T9" s="20"/>
      <c r="U9" s="20">
        <v>0.65490833333333309</v>
      </c>
      <c r="V9" s="20">
        <v>0.64876312500000033</v>
      </c>
      <c r="W9" s="20">
        <v>0.6593523076923079</v>
      </c>
      <c r="X9" s="20"/>
      <c r="Y9" s="20"/>
      <c r="Z9" s="20">
        <v>0.67208466666666655</v>
      </c>
      <c r="AA9" s="20">
        <v>0.66752857142857158</v>
      </c>
      <c r="AB9" s="20">
        <v>0.66967555555555569</v>
      </c>
      <c r="AC9" s="20">
        <v>0.66633199999999992</v>
      </c>
      <c r="AE9" s="19" t="s">
        <v>18</v>
      </c>
      <c r="AF9" s="20">
        <v>0.65979800000000044</v>
      </c>
      <c r="AG9" s="20">
        <v>0.65927545454545478</v>
      </c>
      <c r="AH9" s="20">
        <v>0.65649400000000013</v>
      </c>
      <c r="AI9" s="20">
        <v>0.65864064516129039</v>
      </c>
      <c r="AJ9" s="20">
        <v>0.65151250000000005</v>
      </c>
      <c r="AK9" s="20">
        <v>0.6564893749999996</v>
      </c>
      <c r="AL9" s="20">
        <v>0.65260208333333303</v>
      </c>
      <c r="AM9" s="20">
        <v>0.66581999999999975</v>
      </c>
      <c r="AN9" s="20">
        <v>0.661266666666666</v>
      </c>
      <c r="AO9" s="20">
        <v>0.64965142857142866</v>
      </c>
      <c r="AP9" s="20">
        <v>0.63976999999999995</v>
      </c>
      <c r="AQ9" s="20">
        <v>0.65232600000000007</v>
      </c>
      <c r="AR9" s="20">
        <v>0.65432312499999967</v>
      </c>
    </row>
    <row r="10" spans="1:44" x14ac:dyDescent="0.2">
      <c r="A10" s="21" t="s">
        <v>8</v>
      </c>
      <c r="B10" s="22">
        <v>1.0565503383567714E-2</v>
      </c>
      <c r="C10" s="22">
        <v>1.1223802372569312E-2</v>
      </c>
      <c r="D10" s="22">
        <v>1.2298740712949341E-2</v>
      </c>
      <c r="E10" s="22">
        <v>1.3264555906016766E-2</v>
      </c>
      <c r="F10" s="22">
        <v>1.087580200828747E-2</v>
      </c>
      <c r="G10" s="22">
        <v>1.0448719871563358E-2</v>
      </c>
      <c r="H10" s="22">
        <v>1.17769753954303E-2</v>
      </c>
      <c r="I10" s="22">
        <v>1.0541616773770138E-2</v>
      </c>
      <c r="J10" s="22">
        <v>1.4296683739756859E-2</v>
      </c>
      <c r="K10" s="22">
        <v>1.3479711666301736E-2</v>
      </c>
      <c r="L10" s="22">
        <v>1.3271168006196274E-2</v>
      </c>
      <c r="M10" s="22">
        <v>1.1454766483449697E-2</v>
      </c>
      <c r="N10" s="22">
        <v>1.2578654026658654E-2</v>
      </c>
      <c r="P10" s="21" t="s">
        <v>8</v>
      </c>
      <c r="Q10" s="22"/>
      <c r="R10" s="22"/>
      <c r="S10" s="22"/>
      <c r="T10" s="22"/>
      <c r="U10" s="22">
        <v>9.6971760884102653E-3</v>
      </c>
      <c r="V10" s="22">
        <v>1.031554741518078E-2</v>
      </c>
      <c r="W10" s="22">
        <v>9.3376475249358406E-3</v>
      </c>
      <c r="X10" s="22"/>
      <c r="Y10" s="22"/>
      <c r="Z10" s="22">
        <v>1.1732629523074828E-2</v>
      </c>
      <c r="AA10" s="22">
        <v>1.0241713869293201E-2</v>
      </c>
      <c r="AB10" s="22">
        <v>1.198139443215171E-2</v>
      </c>
      <c r="AC10" s="22">
        <v>1.1612786981448943E-2</v>
      </c>
      <c r="AE10" s="21" t="s">
        <v>8</v>
      </c>
      <c r="AF10" s="22">
        <v>1.1996702399258548E-2</v>
      </c>
      <c r="AG10" s="22">
        <v>1.0317760463596422E-2</v>
      </c>
      <c r="AH10" s="22">
        <v>9.9801906825774667E-3</v>
      </c>
      <c r="AI10" s="22">
        <v>1.1454693060485207E-2</v>
      </c>
      <c r="AJ10" s="22">
        <v>9.1933256982964541E-3</v>
      </c>
      <c r="AK10" s="22">
        <v>9.5633445695188571E-3</v>
      </c>
      <c r="AL10" s="22">
        <v>1.0292985985374627E-2</v>
      </c>
      <c r="AM10" s="22">
        <v>8.455600021120422E-3</v>
      </c>
      <c r="AN10" s="22">
        <v>8.5003987147315545E-3</v>
      </c>
      <c r="AO10" s="22">
        <v>1.1361018842761909E-2</v>
      </c>
      <c r="AP10" s="22">
        <v>8.2389626198026353E-3</v>
      </c>
      <c r="AQ10" s="22">
        <v>1.2238989031993308E-2</v>
      </c>
      <c r="AR10" s="22">
        <v>8.0918176070358012E-3</v>
      </c>
    </row>
    <row r="11" spans="1:44" x14ac:dyDescent="0.2">
      <c r="A11" s="21" t="s">
        <v>19</v>
      </c>
      <c r="B11" s="22">
        <v>0.6845</v>
      </c>
      <c r="C11" s="22">
        <v>0.68359999999999999</v>
      </c>
      <c r="D11" s="22">
        <v>0.68720000000000003</v>
      </c>
      <c r="E11" s="22">
        <v>0.68500000000000005</v>
      </c>
      <c r="F11" s="23">
        <v>0.68500000000000005</v>
      </c>
      <c r="G11" s="23">
        <v>0.69410000000000005</v>
      </c>
      <c r="H11" s="23">
        <v>0.68820000000000003</v>
      </c>
      <c r="I11" s="23">
        <v>0.68889999999999996</v>
      </c>
      <c r="J11" s="23">
        <v>0.69979999999999998</v>
      </c>
      <c r="K11" s="23">
        <v>0.6966</v>
      </c>
      <c r="L11" s="23">
        <v>0.68720000000000003</v>
      </c>
      <c r="M11" s="23">
        <v>0.68479999999999996</v>
      </c>
      <c r="N11" s="23">
        <v>0.69699999999999995</v>
      </c>
      <c r="P11" s="21" t="s">
        <v>19</v>
      </c>
      <c r="Q11" s="22"/>
      <c r="R11" s="22"/>
      <c r="S11" s="22"/>
      <c r="T11" s="22"/>
      <c r="U11" s="23">
        <v>0.68149999999999999</v>
      </c>
      <c r="V11" s="23">
        <v>0.67810000000000004</v>
      </c>
      <c r="W11" s="23">
        <v>0.68069999999999997</v>
      </c>
      <c r="X11" s="23"/>
      <c r="Y11" s="23"/>
      <c r="Z11" s="23">
        <v>0.69689999999999996</v>
      </c>
      <c r="AA11" s="23">
        <v>0.69189999999999996</v>
      </c>
      <c r="AB11" s="23">
        <v>0.69230000000000003</v>
      </c>
      <c r="AC11" s="23">
        <v>0.6966</v>
      </c>
      <c r="AE11" s="21" t="s">
        <v>19</v>
      </c>
      <c r="AF11" s="22">
        <v>0.68310000000000004</v>
      </c>
      <c r="AG11" s="22">
        <v>0.6885</v>
      </c>
      <c r="AH11" s="22">
        <v>0.67459999999999998</v>
      </c>
      <c r="AI11" s="22">
        <v>0.68720000000000003</v>
      </c>
      <c r="AJ11" s="23">
        <v>0.67669999999999997</v>
      </c>
      <c r="AK11" s="23">
        <v>0.68359999999999999</v>
      </c>
      <c r="AL11" s="23">
        <v>0.68230000000000002</v>
      </c>
      <c r="AM11" s="23">
        <v>0.68459999999999999</v>
      </c>
      <c r="AN11" s="23">
        <v>0.68489999999999995</v>
      </c>
      <c r="AO11" s="23">
        <v>0.67269999999999996</v>
      </c>
      <c r="AP11" s="23">
        <v>0.66090000000000004</v>
      </c>
      <c r="AQ11" s="23">
        <v>0.67459999999999998</v>
      </c>
      <c r="AR11" s="23">
        <v>0.67510000000000003</v>
      </c>
    </row>
    <row r="12" spans="1:44" x14ac:dyDescent="0.2">
      <c r="A12" s="21" t="s">
        <v>20</v>
      </c>
      <c r="B12" s="22">
        <v>0.62250000000000005</v>
      </c>
      <c r="C12" s="22">
        <v>0.61739999999999995</v>
      </c>
      <c r="D12" s="22">
        <v>0.61839999999999995</v>
      </c>
      <c r="E12" s="22">
        <v>0.62370000000000003</v>
      </c>
      <c r="F12" s="23">
        <v>0.62970000000000004</v>
      </c>
      <c r="G12" s="23">
        <v>0.63490000000000002</v>
      </c>
      <c r="H12" s="23">
        <v>0.61370000000000002</v>
      </c>
      <c r="I12" s="23">
        <v>0.62560000000000004</v>
      </c>
      <c r="J12" s="23">
        <v>0.61629999999999996</v>
      </c>
      <c r="K12" s="23">
        <v>0.62549999999999994</v>
      </c>
      <c r="L12" s="23">
        <v>0.6159</v>
      </c>
      <c r="M12" s="23">
        <v>0.62909999999999999</v>
      </c>
      <c r="N12" s="23">
        <v>0.63109999999999999</v>
      </c>
      <c r="P12" s="21" t="s">
        <v>20</v>
      </c>
      <c r="Q12" s="22"/>
      <c r="R12" s="22"/>
      <c r="S12" s="22"/>
      <c r="T12" s="22"/>
      <c r="U12" s="23">
        <v>0.63349999999999995</v>
      </c>
      <c r="V12" s="23">
        <v>0.62529999999999997</v>
      </c>
      <c r="W12" s="23">
        <v>0.63600000000000001</v>
      </c>
      <c r="X12" s="23"/>
      <c r="Y12" s="23"/>
      <c r="Z12" s="23">
        <v>0.64300000000000002</v>
      </c>
      <c r="AA12" s="23">
        <v>0.64259999999999995</v>
      </c>
      <c r="AB12" s="23">
        <v>0.64319999999999999</v>
      </c>
      <c r="AC12" s="23">
        <v>0.63819999999999999</v>
      </c>
      <c r="AE12" s="21" t="s">
        <v>20</v>
      </c>
      <c r="AF12" s="22">
        <v>0.62450000000000006</v>
      </c>
      <c r="AG12" s="22">
        <v>0.63439999999999996</v>
      </c>
      <c r="AH12" s="22">
        <v>0.63090000000000002</v>
      </c>
      <c r="AI12" s="22">
        <v>0.62829999999999997</v>
      </c>
      <c r="AJ12" s="23">
        <v>0.62519999999999998</v>
      </c>
      <c r="AK12" s="23">
        <v>0.62590000000000001</v>
      </c>
      <c r="AL12" s="23">
        <v>0.60929999999999995</v>
      </c>
      <c r="AM12" s="23">
        <v>0.64370000000000005</v>
      </c>
      <c r="AN12" s="23">
        <v>0.63200000000000001</v>
      </c>
      <c r="AO12" s="23">
        <v>0.62490000000000001</v>
      </c>
      <c r="AP12" s="23">
        <v>0.62239999999999995</v>
      </c>
      <c r="AQ12" s="23">
        <v>0.61370000000000002</v>
      </c>
      <c r="AR12" s="23">
        <v>0.63560000000000005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6.4342137428526112</v>
      </c>
      <c r="C13" s="25">
        <f>IFERROR(IF(C8="","",IF($C$25=0,((C9-$C$26)/3/C10),IF($C$26=0,(($C$25-C9)/3/C10),MIN(((($C$25)-C9)/(3*C10)),((C9-($C$26))/(3*C10)))))),"")</f>
        <v>6.0726003901531982</v>
      </c>
      <c r="D13" s="25">
        <f>IFERROR(IF(D8="","",IF($D$25=0,((D9-$D$26)/3/D10),IF($D$26=0,(($D$25-D9)/3/D10),MIN(((($D$25)-D9)/(3*D10)),((D9-($D$26))/(3*D10)))))),"")</f>
        <v>5.6872063427461903</v>
      </c>
      <c r="E13" s="25">
        <f>IFERROR(IF(E8="","",IF($E$25=0,((E9-$E$26)/3/E10),IF($E$26=0,(($E$25-E9)/3/E10),MIN(((($E$25)-E9)/(3*E10)),((E9-($E$26))/(3*E10)))))),"")</f>
        <v>5.1568939458387133</v>
      </c>
      <c r="F13" s="25">
        <f>IFERROR(IF(F8="","",IF($K$25=0,((F9-$K$26)/3/F10),IF($K$26=0,(($K$25-F9)/3/F10),MIN(((($K$25)-F9)/(3*F10)),((F9-($K$26))/(3*F10)))))),"")</f>
        <v>6.4572751438006035</v>
      </c>
      <c r="G13" s="25">
        <f>IFERROR(IF(G8="","",IF($G$25=0,((G9-$G$26)/3/G10),IF($G$26=0,(($G$25-G9)/3/G10),MIN(((($G$25)-G9)/(3*G10)),((G9-($G$26))/(3*G10)))))),"")</f>
        <v>6.7968359920717978</v>
      </c>
      <c r="H13" s="25">
        <f>IFERROR(IF(H8="","",IF($H$25=0,((H9-$H$26)/3/H10),IF($H$26=0,(($H$25-H9)/3/H10),MIN(((($H$25)-H9)/(3*H10)),((H9-($H$26))/(3*H10)))))),"")</f>
        <v>5.8726238027619813</v>
      </c>
      <c r="I13" s="25">
        <f>IFERROR(IF(I8="","",IF($I$25=0,((I9-$I$26)/3/I10),IF($I$26=0,(($I$25-I9)/3/I10),MIN(((($I$25)-I9)/(3*I10)),((I9-($I$26))/(3*I10)))))),"")</f>
        <v>6.5278493326308249</v>
      </c>
      <c r="J13" s="25">
        <f>IFERROR(IF(J8="","",IF($J$25=0,((J9-$J$26)/3/J10),IF($J$26=0,(($J$25-J9)/3/J10),MIN(((($J$25)-J9)/(3*J10)),((J9-($J$26))/(3*J10)))))),"")</f>
        <v>4.9292719701331906</v>
      </c>
      <c r="K13" s="25">
        <f>IFERROR(IF(K8="","",IF($K$25=0,((K9-$K$26)/3/K10),IF($K$26=0,(($K$25-K9)/3/K10),MIN(((($K$25)-K9)/(3*K10)),((K9-($K$26))/(3*K10)))))),"")</f>
        <v>5.1898382948659325</v>
      </c>
      <c r="L13" s="25">
        <f>IFERROR(IF(L8="","",IF($L$25=0,((L9-$L$26)/3/L10),IF($L$26=0,(($L$25-L9)/3/L10),MIN(((($L$25)-L9)/(3*L10)),((L9-($L$26))/(3*L10)))))),"")</f>
        <v>5.151632605831006</v>
      </c>
      <c r="M13" s="25">
        <f>IFERROR(IF(M8="","",IF($M$25=0,((M9-$M$26)/3/M10),IF($M$26=0,(($M$25-M9)/3/M10),MIN(((($M$25)-M9)/(3*M10)),((M9-($M$26))/(3*M10)))))),"")</f>
        <v>6.0753110892149751</v>
      </c>
      <c r="N13" s="25">
        <f>IFERROR(IF(N8="","",IF($N$25=0,((N9-$N$26)/3/N10),IF($N$26=0,(($N$25-N9)/3/N10),MIN(((($N$25)-N9)/(3*N10)),((N9-($N$26))/(3*N10)))))),"")</f>
        <v>5.5811672123094418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7.0435740420771413</v>
      </c>
      <c r="V13" s="25">
        <f>IFERROR(IF(V8="","",IF($G$25=0,((V9-$G$26)/3/V10),IF($G$26=0,(($G$25-V9)/3/V10),MIN(((($G$25)-V9)/(3*V10)),((V9-($G$26))/(3*V10)))))),"")</f>
        <v>6.4227686940295055</v>
      </c>
      <c r="W13" s="25">
        <f>IFERROR(IF(W8="","",IF($H$25=0,((W9-$H$26)/3/W10),IF($H$26=0,(($H$25-W9)/3/W10),MIN(((($H$25)-W9)/(3*W10)),((W9-($H$26))/(3*W10)))))),"")</f>
        <v>7.4734136598909711</v>
      </c>
      <c r="X13" s="25"/>
      <c r="Y13" s="25"/>
      <c r="Z13" s="25">
        <f>IFERROR(IF(Z8="","",IF($K$25=0,((Z9-$K$26)/3/Z10),IF($K$26=0,(($K$25-Z9)/3/Z10),MIN(((($K$25)-Z9)/(3*Z10)),((Z9-($K$26))/(3*Z10)))))),"")</f>
        <v>6.3096019589324968</v>
      </c>
      <c r="AA13" s="25">
        <f>IFERROR(IF(AA8="","",IF($L$25=0,((AA9-$L$26)/3/AA10),IF($L$26=0,(($L$25-AA9)/3/AA10),MIN(((($L$25)-AA9)/(3*AA10)),((AA9-($L$26))/(3*AA10)))))),"")</f>
        <v>7.079823234168118</v>
      </c>
      <c r="AB13" s="25">
        <f>IFERROR(IF(AB8="","",IF($M$25=0,((AB9-$M$26)/3/AB10),IF($M$26=0,(($M$25-AB9)/3/AB10),MIN(((($M$25)-AB9)/(3*AB10)),((AB9-($M$26))/(3*AB10)))))),"")</f>
        <v>6.1115745416650045</v>
      </c>
      <c r="AC13" s="25">
        <f>IFERROR(IF(AC8="","",IF($N$25=0,((AC9-$N$26)/3/AC10),IF($N$26=0,(($N$25-AC9)/3/AC10),MIN(((($N$25)-AC9)/(3*AC10)),((AC9-($N$26))/(3*AC10)))))),"")</f>
        <v>6.2095917872136237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5.8293241208508242</v>
      </c>
      <c r="AG13" s="25">
        <f t="shared" si="1"/>
        <v>6.7610103078676698</v>
      </c>
      <c r="AH13" s="25">
        <f t="shared" si="1"/>
        <v>6.89679541428933</v>
      </c>
      <c r="AI13" s="25">
        <f t="shared" si="1"/>
        <v>6.0714749276297235</v>
      </c>
      <c r="AJ13" s="25">
        <f t="shared" si="1"/>
        <v>7.3064781492273534</v>
      </c>
      <c r="AK13" s="25">
        <f t="shared" si="1"/>
        <v>7.1972510418632165</v>
      </c>
      <c r="AL13" s="25">
        <f t="shared" si="1"/>
        <v>6.5611697007784944</v>
      </c>
      <c r="AM13" s="25">
        <f t="shared" si="1"/>
        <v>8.5079710275211653</v>
      </c>
      <c r="AN13" s="25">
        <f t="shared" si="1"/>
        <v>8.2845787104288746</v>
      </c>
      <c r="AO13" s="25">
        <f t="shared" si="1"/>
        <v>5.8577911991471998</v>
      </c>
      <c r="AP13" s="25">
        <f t="shared" si="1"/>
        <v>7.6777465302035752</v>
      </c>
      <c r="AQ13" s="25">
        <f>IFERROR(IF(AQ8="","",IF($M$25=0,((AQ9-$M$26)/3/AQ10),IF($M$26=0,(($M$25-AQ9)/3/AQ10),MIN(((($M$25)-AQ9)/(3*AQ10)),((AQ9-($M$26))/(3*AQ10)))))),"")</f>
        <v>5.5104224559482304</v>
      </c>
      <c r="AR13" s="25">
        <f>IFERROR(IF(AR8="","",IF($M$25=0,((AR9-$M$26)/3/AR10),IF($M$26=0,(($M$25-AR9)/3/AR10),MIN(((($M$25)-AR9)/(3*AR10)),((AR9-($M$26))/(3*AR10)))))),"")</f>
        <v>8.4168615310994976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8.5868421052630595E-3</v>
      </c>
      <c r="AE17" s="27" t="s">
        <v>30</v>
      </c>
      <c r="AR17" s="16">
        <f>AR19-AQ19</f>
        <v>9.3959999999997379E-3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0.64882969696969717</v>
      </c>
      <c r="C19" s="30">
        <v>0.64552357142857086</v>
      </c>
      <c r="D19" s="30">
        <v>0.65496857142857134</v>
      </c>
      <c r="E19" s="30">
        <v>0.65442218750000003</v>
      </c>
      <c r="F19" s="30">
        <v>0.65745750000000014</v>
      </c>
      <c r="G19" s="30">
        <v>0.65294913043478242</v>
      </c>
      <c r="H19" s="30">
        <v>0.65250105263157898</v>
      </c>
      <c r="I19" s="30">
        <v>0.65855900000000023</v>
      </c>
      <c r="J19" s="30">
        <v>0.66358153846153833</v>
      </c>
      <c r="K19" s="30">
        <v>0.65999972222222214</v>
      </c>
      <c r="L19" s="30">
        <v>0.65226483870967777</v>
      </c>
      <c r="M19" s="30">
        <v>0.65993595238095193</v>
      </c>
      <c r="N19" s="30">
        <v>0.66487241379310391</v>
      </c>
      <c r="P19" s="30" t="s">
        <v>18</v>
      </c>
      <c r="Q19" s="30"/>
      <c r="R19" s="30"/>
      <c r="S19" s="30"/>
      <c r="T19" s="30"/>
      <c r="U19" s="30">
        <v>0.64170333333333329</v>
      </c>
      <c r="V19" s="30">
        <v>0.64712368421052624</v>
      </c>
      <c r="W19" s="30">
        <v>0.65075333333333307</v>
      </c>
      <c r="X19" s="30"/>
      <c r="Y19" s="30">
        <v>0.65935687500000006</v>
      </c>
      <c r="Z19" s="30">
        <v>0.66388555555555573</v>
      </c>
      <c r="AA19" s="30">
        <v>0.65147933333333363</v>
      </c>
      <c r="AB19" s="30">
        <v>0.64697315789473697</v>
      </c>
      <c r="AC19" s="30">
        <v>0.65556000000000003</v>
      </c>
      <c r="AD19" s="29"/>
      <c r="AE19" s="30" t="s">
        <v>18</v>
      </c>
      <c r="AF19" s="20">
        <v>0.65284937499999995</v>
      </c>
      <c r="AG19" s="20">
        <v>0.64937636363636364</v>
      </c>
      <c r="AH19" s="20">
        <v>0.64373499999999972</v>
      </c>
      <c r="AI19" s="20">
        <v>0.64608529411764737</v>
      </c>
      <c r="AJ19" s="20">
        <v>0.63718642857142849</v>
      </c>
      <c r="AK19" s="20">
        <v>0.63665461538461554</v>
      </c>
      <c r="AL19" s="20">
        <v>0.64977260869565201</v>
      </c>
      <c r="AM19" s="20">
        <v>0.64100214285714274</v>
      </c>
      <c r="AN19" s="20">
        <v>0.64968857142857128</v>
      </c>
      <c r="AO19" s="20">
        <v>0.64035368421052641</v>
      </c>
      <c r="AP19" s="20">
        <v>0.63153666666666686</v>
      </c>
      <c r="AQ19" s="20">
        <v>0.62726133333333345</v>
      </c>
      <c r="AR19" s="20">
        <v>0.63665733333333319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1.2713328449805543E-2</v>
      </c>
      <c r="C20" s="22">
        <v>1.5102847464504772E-2</v>
      </c>
      <c r="D20" s="22">
        <v>8.264338314994072E-3</v>
      </c>
      <c r="E20" s="22">
        <v>1.2097222727042776E-2</v>
      </c>
      <c r="F20" s="22">
        <v>1.5145732243676184E-2</v>
      </c>
      <c r="G20" s="22">
        <v>1.3081477092005958E-2</v>
      </c>
      <c r="H20" s="22">
        <v>1.2945974566027892E-2</v>
      </c>
      <c r="I20" s="22">
        <v>1.392800236332461E-2</v>
      </c>
      <c r="J20" s="22">
        <v>1.4015405321145645E-2</v>
      </c>
      <c r="K20" s="22">
        <v>1.3064951303731072E-2</v>
      </c>
      <c r="L20" s="22">
        <v>1.7354660150469742E-2</v>
      </c>
      <c r="M20" s="22">
        <v>1.0611954253410915E-2</v>
      </c>
      <c r="N20" s="22">
        <v>1.109848322040362E-2</v>
      </c>
      <c r="P20" s="21" t="s">
        <v>8</v>
      </c>
      <c r="Q20" s="22"/>
      <c r="R20" s="22"/>
      <c r="S20" s="22"/>
      <c r="T20" s="22"/>
      <c r="U20" s="22">
        <v>9.0953665958170265E-3</v>
      </c>
      <c r="V20" s="22">
        <v>8.837684888332668E-3</v>
      </c>
      <c r="W20" s="22">
        <v>7.4870340029226136E-3</v>
      </c>
      <c r="X20" s="22"/>
      <c r="Y20" s="22">
        <v>1.2438809331858886E-2</v>
      </c>
      <c r="Z20" s="22">
        <v>1.0936797209841044E-2</v>
      </c>
      <c r="AA20" s="22">
        <v>1.4492809124910747E-2</v>
      </c>
      <c r="AB20" s="22">
        <v>1.3259807811670979E-2</v>
      </c>
      <c r="AC20" s="22">
        <v>1.052928163798844E-2</v>
      </c>
      <c r="AD20" s="29"/>
      <c r="AE20" s="21" t="s">
        <v>8</v>
      </c>
      <c r="AF20" s="22">
        <v>1.0421090111105149E-2</v>
      </c>
      <c r="AG20" s="22">
        <v>1.0579224293659071E-2</v>
      </c>
      <c r="AH20" s="22">
        <v>1.2996178441682398E-2</v>
      </c>
      <c r="AI20" s="22">
        <v>1.1794205084770313E-2</v>
      </c>
      <c r="AJ20" s="22">
        <v>1.3651859497104207E-2</v>
      </c>
      <c r="AK20" s="22">
        <v>1.6574969975715958E-2</v>
      </c>
      <c r="AL20" s="22">
        <v>1.2814589364804875E-2</v>
      </c>
      <c r="AM20" s="22">
        <v>1.1264520399713434E-2</v>
      </c>
      <c r="AN20" s="22">
        <v>1.2799632278552598E-2</v>
      </c>
      <c r="AO20" s="22">
        <v>1.548155284260167E-2</v>
      </c>
      <c r="AP20" s="22">
        <v>1.1700492828871726E-2</v>
      </c>
      <c r="AQ20" s="22">
        <v>1.3975144698758228E-2</v>
      </c>
      <c r="AR20" s="22">
        <v>1.3571636168030921E-2</v>
      </c>
      <c r="AS20" s="29"/>
      <c r="AT20" s="29"/>
      <c r="AU20" s="29"/>
      <c r="AV20" s="29"/>
      <c r="BD20" s="32">
        <f>F5</f>
        <v>0.45</v>
      </c>
      <c r="BE20" s="32"/>
      <c r="BF20" s="32"/>
      <c r="BG20" s="32"/>
      <c r="BH20" s="32"/>
      <c r="BI20" s="32"/>
      <c r="BJ20" s="32">
        <f>E5</f>
        <v>0</v>
      </c>
    </row>
    <row r="21" spans="1:62" x14ac:dyDescent="0.2">
      <c r="A21" s="21" t="s">
        <v>19</v>
      </c>
      <c r="B21" s="22">
        <v>0.67569999999999997</v>
      </c>
      <c r="C21" s="22">
        <v>0.68989999999999996</v>
      </c>
      <c r="D21" s="22">
        <v>0.67159999999999997</v>
      </c>
      <c r="E21" s="22">
        <v>0.68630000000000002</v>
      </c>
      <c r="F21" s="22">
        <v>0.68840000000000001</v>
      </c>
      <c r="G21" s="22">
        <v>0.68179999999999996</v>
      </c>
      <c r="H21" s="22">
        <v>0.68740000000000001</v>
      </c>
      <c r="I21" s="22">
        <v>0.69210000000000005</v>
      </c>
      <c r="J21" s="22">
        <v>0.70330000000000004</v>
      </c>
      <c r="K21" s="22">
        <v>0.69240000000000002</v>
      </c>
      <c r="L21" s="22">
        <v>0.68589999999999995</v>
      </c>
      <c r="M21" s="22">
        <v>0.69040000000000001</v>
      </c>
      <c r="N21" s="22">
        <v>0.69379999999999997</v>
      </c>
      <c r="P21" s="21" t="s">
        <v>19</v>
      </c>
      <c r="Q21" s="22"/>
      <c r="R21" s="22"/>
      <c r="S21" s="22"/>
      <c r="T21" s="22"/>
      <c r="U21" s="22">
        <v>0.66300000000000003</v>
      </c>
      <c r="V21" s="22">
        <v>0.67279999999999995</v>
      </c>
      <c r="W21" s="22">
        <v>0.6653</v>
      </c>
      <c r="X21" s="22"/>
      <c r="Y21" s="22">
        <v>0.69220000000000004</v>
      </c>
      <c r="Z21" s="22">
        <v>0.69279999999999997</v>
      </c>
      <c r="AA21" s="22">
        <v>0.68400000000000005</v>
      </c>
      <c r="AB21" s="22">
        <v>0.68359999999999999</v>
      </c>
      <c r="AC21" s="22">
        <v>0.68059999999999998</v>
      </c>
      <c r="AD21" s="29"/>
      <c r="AE21" s="21" t="s">
        <v>19</v>
      </c>
      <c r="AF21" s="22">
        <v>0.67749999999999999</v>
      </c>
      <c r="AG21" s="22">
        <v>0.67390000000000005</v>
      </c>
      <c r="AH21" s="22">
        <v>0.67479999999999996</v>
      </c>
      <c r="AI21" s="22">
        <v>0.67259999999999998</v>
      </c>
      <c r="AJ21" s="23">
        <v>0.68189999999999995</v>
      </c>
      <c r="AK21" s="23">
        <v>0.67210000000000003</v>
      </c>
      <c r="AL21" s="23">
        <v>0.68079999999999996</v>
      </c>
      <c r="AM21" s="23">
        <v>0.66869999999999996</v>
      </c>
      <c r="AN21" s="23">
        <v>0.67659999999999998</v>
      </c>
      <c r="AO21" s="23">
        <v>0.68300000000000005</v>
      </c>
      <c r="AP21" s="23">
        <v>0.66220000000000001</v>
      </c>
      <c r="AQ21" s="23">
        <v>0.6663</v>
      </c>
      <c r="AR21" s="23">
        <v>0.67210000000000003</v>
      </c>
      <c r="BD21" s="33">
        <f>BE21-$BG$22</f>
        <v>-0.06</v>
      </c>
      <c r="BE21" s="32">
        <f>BF21-$BG$22</f>
        <v>-0.04</v>
      </c>
      <c r="BF21" s="32">
        <f>BG21-$BG$22</f>
        <v>-0.02</v>
      </c>
      <c r="BG21" s="33">
        <f>D5</f>
        <v>0</v>
      </c>
      <c r="BH21" s="32">
        <f>BG21+$BG$22</f>
        <v>0.02</v>
      </c>
      <c r="BI21" s="32">
        <f>BH21+$BG$22</f>
        <v>0.04</v>
      </c>
      <c r="BJ21" s="33">
        <f>BI21+$BG$22</f>
        <v>0.06</v>
      </c>
    </row>
    <row r="22" spans="1:62" x14ac:dyDescent="0.2">
      <c r="A22" s="21" t="s">
        <v>20</v>
      </c>
      <c r="B22" s="22">
        <v>0.61180000000000001</v>
      </c>
      <c r="C22" s="22">
        <v>0.61180000000000001</v>
      </c>
      <c r="D22" s="22">
        <v>0.63919999999999999</v>
      </c>
      <c r="E22" s="22">
        <v>0.62409999999999999</v>
      </c>
      <c r="F22" s="22">
        <v>0.61950000000000005</v>
      </c>
      <c r="G22" s="22">
        <v>0.61329999999999996</v>
      </c>
      <c r="H22" s="22">
        <v>0.61480000000000001</v>
      </c>
      <c r="I22" s="22">
        <v>0.62050000000000005</v>
      </c>
      <c r="J22" s="22">
        <v>0.61450000000000005</v>
      </c>
      <c r="K22" s="22">
        <v>0.62350000000000005</v>
      </c>
      <c r="L22" s="22">
        <v>0.59499999999999997</v>
      </c>
      <c r="M22" s="22">
        <v>0.61939999999999995</v>
      </c>
      <c r="N22" s="22">
        <v>0.63339999999999996</v>
      </c>
      <c r="P22" s="21" t="s">
        <v>20</v>
      </c>
      <c r="Q22" s="22"/>
      <c r="R22" s="22"/>
      <c r="S22" s="22"/>
      <c r="T22" s="22"/>
      <c r="U22" s="22">
        <v>0.62229999999999996</v>
      </c>
      <c r="V22" s="22">
        <v>0.62460000000000004</v>
      </c>
      <c r="W22" s="22">
        <v>0.63929999999999998</v>
      </c>
      <c r="X22" s="22"/>
      <c r="Y22" s="22">
        <v>0.62739999999999996</v>
      </c>
      <c r="Z22" s="22">
        <v>0.63180000000000003</v>
      </c>
      <c r="AA22" s="22">
        <v>0.61480000000000001</v>
      </c>
      <c r="AB22" s="22">
        <v>0.60970000000000002</v>
      </c>
      <c r="AC22" s="22">
        <v>0.62609999999999999</v>
      </c>
      <c r="AD22" s="29"/>
      <c r="AE22" s="21" t="s">
        <v>20</v>
      </c>
      <c r="AF22" s="22">
        <v>0.61970000000000003</v>
      </c>
      <c r="AG22" s="22">
        <v>0.62539999999999996</v>
      </c>
      <c r="AH22" s="22">
        <v>0.61380000000000001</v>
      </c>
      <c r="AI22" s="22">
        <v>0.61760000000000004</v>
      </c>
      <c r="AJ22" s="23">
        <v>0.60589999999999999</v>
      </c>
      <c r="AK22" s="23">
        <v>0.60009999999999997</v>
      </c>
      <c r="AL22" s="23">
        <v>0.61229999999999996</v>
      </c>
      <c r="AM22" s="23">
        <v>0.61670000000000003</v>
      </c>
      <c r="AN22" s="23">
        <v>0.61529999999999996</v>
      </c>
      <c r="AO22" s="23">
        <v>0.60429999999999995</v>
      </c>
      <c r="AP22" s="23">
        <v>0.60609999999999997</v>
      </c>
      <c r="AQ22" s="23">
        <v>0.59719999999999995</v>
      </c>
      <c r="AR22" s="23">
        <v>0.60329999999999995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5.2131560919107258</v>
      </c>
      <c r="C23" s="25">
        <f>IFERROR(IF(C18="","",IF($C$25=0,((C19-$C$26)/3/C20),IF($C$26=0,(($C$25-C19)/3/C20),MIN(((($C$25)-C19)/(3*C20)),((C19-($C$26))/(3*C20)))))),"")</f>
        <v>4.3153798621550674</v>
      </c>
      <c r="D23" s="25">
        <f>IFERROR(IF(D18="","",IF($D$25=0,((D19-$D$26)/3/D20),IF($D$26=0,(($D$25-D19)/3/D20),MIN(((($D$25)-D19)/(3*D20)),((D19-($D$26))/(3*D20)))))),"")</f>
        <v>8.2671902502948438</v>
      </c>
      <c r="E23" s="25">
        <f>IFERROR(IF(E18="","",IF($E$25=0,((E19-$E$26)/3/E20),IF($E$26=0,(($E$25-E19)/3/E20),MIN(((($E$25)-E19)/(3*E20)),((E19-($E$26))/(3*E20)))))),"")</f>
        <v>5.6327580887091759</v>
      </c>
      <c r="F23" s="25">
        <f>IFERROR(IF(F18="","",IF($K$25=0,((F19-$K$26)/3/F20),IF($K$26=0,(($K$25-F19)/3/F20),MIN(((($K$25)-F19)/(3*F20)),((F19-($K$26))/(3*F20)))))),"")</f>
        <v>4.5658076405565255</v>
      </c>
      <c r="G23" s="25">
        <f>IFERROR(IF(G18="","",IF($G$25=0,((G19-$G$26)/3/G20),IF($G$26=0,(($G$25-G19)/3/G20),MIN(((($G$25)-G19)/(3*G20)),((G19-($G$26))/(3*G20)))))),"")</f>
        <v>5.1714121936786448</v>
      </c>
      <c r="H23" s="25">
        <f>IFERROR(IF(H18="","",IF($H$25=0,((H19-$H$26)/3/H20),IF($H$26=0,(($H$25-H19)/3/H20),MIN(((($H$25)-H19)/(3*H20)),((H19-($H$26))/(3*H20)))))),"")</f>
        <v>5.2140030503631349</v>
      </c>
      <c r="I23" s="25">
        <f>IFERROR(IF(I18="","",IF($I$25=0,((I19-$I$26)/3/I20),IF($I$26=0,(($I$25-I19)/3/I20),MIN(((($I$25)-I19)/(3*I20)),((I19-($I$26))/(3*I20)))))),"")</f>
        <v>4.9913594823710543</v>
      </c>
      <c r="J23" s="25">
        <f>IFERROR(IF(J18="","",IF($J$25=0,((J19-$J$26)/3/J20),IF($J$26=0,(($J$25-J19)/3/J20),MIN(((($J$25)-J19)/(3*J20)),((J19-($J$26))/(3*J20)))))),"")</f>
        <v>5.0796851409236732</v>
      </c>
      <c r="K23" s="25">
        <f>IFERROR(IF(K18="","",IF($K$25=0,((K19-$K$26)/3/K20),IF($K$26=0,(($K$25-K19)/3/K20),MIN(((($K$25)-K19)/(3*K20)),((K19-($K$26))/(3*K20)))))),"")</f>
        <v>5.3578391361793205</v>
      </c>
      <c r="L23" s="25">
        <f>IFERROR(IF(L18="","",IF($L$25=0,((L19-$L$26)/3/L20),IF($L$26=0,(($L$25-L19)/3/L20),MIN(((($L$25)-L19)/(3*L20)),((L19-($L$26))/(3*L20)))))),"")</f>
        <v>3.8849284468068941</v>
      </c>
      <c r="M23" s="25">
        <f>IFERROR(IF(M18="","",IF($M$25=0,((M19-$M$26)/3/M20),IF($M$26=0,(($M$25-M19)/3/M20),MIN(((($M$25)-M19)/(3*M20)),((M19-($M$26))/(3*M20)))))),"")</f>
        <v>6.5943226970807904</v>
      </c>
      <c r="N23" s="25">
        <f>IFERROR(IF(N18="","",IF($N$25=0,((N19-$N$26)/3/N20),IF($N$26=0,(($N$25-N19)/3/N20),MIN(((($N$25)-N19)/(3*N20)),((N19-($N$26))/(3*N20)))))),"")</f>
        <v>6.4535068899649035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7.0256773531810488</v>
      </c>
      <c r="V23" s="25">
        <f>IFERROR(IF(V18="","",IF($G$25=0,((V19-$G$26)/3/V20),IF($G$26=0,(($G$25-V19)/3/V20),MIN(((($G$25)-V19)/(3*V20)),((V19-($G$26))/(3*V20)))))),"")</f>
        <v>7.4349669135169441</v>
      </c>
      <c r="W23" s="25">
        <f>IFERROR(IF(W18="","",IF($H$25=0,((W19-$H$26)/3/W20),IF($H$26=0,(($H$25-W19)/3/W20),MIN(((($H$25)-W19)/(3*W20)),((W19-($H$26))/(3*W20)))))),"")</f>
        <v>8.9378220736884444</v>
      </c>
      <c r="X23" s="25"/>
      <c r="Y23" s="25">
        <f>IFERROR(IF(Y18="","",IF($J$25=0,((Y19-$J$26)/3/Y20),IF($J$26=0,(($J$25-Y19)/3/Y20),MIN(((($J$25)-Y19)/(3*Y20)),((Y19-($J$26))/(3*Y20)))))),"")</f>
        <v>5.6103139085235165</v>
      </c>
      <c r="Z23" s="25">
        <f>IFERROR(IF(Z18="","",IF($K$25=0,((Z19-$K$26)/3/Z20),IF($K$26=0,(($K$25-Z19)/3/Z20),MIN(((($K$25)-Z19)/(3*Z20)),((Z19-($K$26))/(3*Z20)))))),"")</f>
        <v>6.5188357996647399</v>
      </c>
      <c r="AA23" s="25">
        <f>IFERROR(IF(AA18="","",IF($L$25=0,((AA19-$L$26)/3/AA20),IF($L$26=0,(($L$25-AA19)/3/AA20),MIN(((($L$25)-AA19)/(3*AA20)),((AA19-($L$26))/(3*AA20)))))),"")</f>
        <v>4.6340069201864598</v>
      </c>
      <c r="AB23" s="25">
        <f>IFERROR(IF(AB18="","",IF($M$25=0,((AB19-$M$26)/3/AB20),IF($M$26=0,(($M$25-AB19)/3/AB20),MIN(((($M$25)-AB19)/(3*AB20)),((AB19-($M$26))/(3*AB20)))))),"")</f>
        <v>4.9516343095452138</v>
      </c>
      <c r="AC23" s="25">
        <f>IFERROR(IF(AC18="","",IF($N$25=0,((AC19-$N$26)/3/AC20),IF($N$26=0,(($N$25-AC19)/3/AC20),MIN(((($N$25)-AC19)/(3*AC20)),((AC19-($N$26))/(3*AC20)))))),"")</f>
        <v>6.5075664566505385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6.4884246861351276</v>
      </c>
      <c r="AG23" s="25">
        <f t="shared" si="2"/>
        <v>6.2820095343494753</v>
      </c>
      <c r="AH23" s="25">
        <f t="shared" si="2"/>
        <v>4.9690248270377984</v>
      </c>
      <c r="AI23" s="25">
        <f t="shared" si="2"/>
        <v>5.5418541763601485</v>
      </c>
      <c r="AJ23" s="25">
        <f t="shared" si="2"/>
        <v>4.5704745352610248</v>
      </c>
      <c r="AK23" s="25">
        <f t="shared" si="2"/>
        <v>3.7537446655626687</v>
      </c>
      <c r="AL23" s="25">
        <f t="shared" si="2"/>
        <v>5.1964887574242837</v>
      </c>
      <c r="AM23" s="25">
        <f t="shared" si="2"/>
        <v>5.6520276667971219</v>
      </c>
      <c r="AN23" s="25">
        <f t="shared" si="2"/>
        <v>5.2003726118281985</v>
      </c>
      <c r="AO23" s="25">
        <f t="shared" si="2"/>
        <v>4.0985054093264006</v>
      </c>
      <c r="AP23" s="25">
        <f t="shared" si="2"/>
        <v>5.1717669594997266</v>
      </c>
      <c r="AQ23" s="25">
        <f>IFERROR(IF(AQ18="","",IF($M$25=0,((AQ19-$M$26)/3/AQ20),IF($M$26=0,(($M$25-AQ19)/3/AQ20),MIN(((($M$25)-AQ19)/(3*AQ20)),((AQ19-($M$26))/(3*AQ20)))))),"")</f>
        <v>4.2280142628048329</v>
      </c>
      <c r="AR23" s="25">
        <f>IFERROR(IF(AR18="","",IF($M$25=0,((AR19-$M$26)/3/AR20),IF($M$26=0,(($M$25-AR19)/3/AR20),MIN(((($M$25)-AR19)/(3*AR20)),((AR19-($M$26))/(3*AR20)))))),"")</f>
        <v>4.5844959547083333</v>
      </c>
    </row>
    <row r="24" spans="1:62" x14ac:dyDescent="0.2">
      <c r="A24" s="35" t="s">
        <v>10</v>
      </c>
      <c r="B24" s="32">
        <f t="shared" ref="B24:N24" si="3">$D$5</f>
        <v>0</v>
      </c>
      <c r="C24" s="32">
        <f t="shared" si="3"/>
        <v>0</v>
      </c>
      <c r="D24" s="32">
        <f t="shared" si="3"/>
        <v>0</v>
      </c>
      <c r="E24" s="32">
        <f t="shared" si="3"/>
        <v>0</v>
      </c>
      <c r="F24" s="32">
        <f t="shared" si="3"/>
        <v>0</v>
      </c>
      <c r="G24" s="32">
        <f t="shared" si="3"/>
        <v>0</v>
      </c>
      <c r="H24" s="32">
        <f t="shared" si="3"/>
        <v>0</v>
      </c>
      <c r="I24" s="32">
        <f t="shared" si="3"/>
        <v>0</v>
      </c>
      <c r="J24" s="32">
        <f t="shared" si="3"/>
        <v>0</v>
      </c>
      <c r="K24" s="32">
        <f t="shared" si="3"/>
        <v>0</v>
      </c>
      <c r="L24" s="32">
        <f t="shared" si="3"/>
        <v>0</v>
      </c>
      <c r="M24" s="32">
        <f t="shared" si="3"/>
        <v>0</v>
      </c>
      <c r="N24" s="32">
        <f t="shared" si="3"/>
        <v>0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N25" si="4">$E$5</f>
        <v>0</v>
      </c>
      <c r="C25" s="32">
        <f t="shared" si="4"/>
        <v>0</v>
      </c>
      <c r="D25" s="32">
        <f t="shared" si="4"/>
        <v>0</v>
      </c>
      <c r="E25" s="32">
        <f t="shared" si="4"/>
        <v>0</v>
      </c>
      <c r="F25" s="32">
        <f t="shared" si="4"/>
        <v>0</v>
      </c>
      <c r="G25" s="32">
        <f t="shared" si="4"/>
        <v>0</v>
      </c>
      <c r="H25" s="32">
        <f t="shared" si="4"/>
        <v>0</v>
      </c>
      <c r="I25" s="32">
        <f t="shared" si="4"/>
        <v>0</v>
      </c>
      <c r="J25" s="32">
        <f t="shared" si="4"/>
        <v>0</v>
      </c>
      <c r="K25" s="32">
        <f t="shared" si="4"/>
        <v>0</v>
      </c>
      <c r="L25" s="32">
        <f t="shared" si="4"/>
        <v>0</v>
      </c>
      <c r="M25" s="32">
        <f t="shared" si="4"/>
        <v>0</v>
      </c>
      <c r="N25" s="32">
        <f t="shared" si="4"/>
        <v>0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N26" si="5">$F$5</f>
        <v>0.45</v>
      </c>
      <c r="C26" s="32">
        <f t="shared" si="5"/>
        <v>0.45</v>
      </c>
      <c r="D26" s="32">
        <f t="shared" si="5"/>
        <v>0.45</v>
      </c>
      <c r="E26" s="32">
        <f t="shared" si="5"/>
        <v>0.45</v>
      </c>
      <c r="F26" s="32">
        <f t="shared" si="5"/>
        <v>0.45</v>
      </c>
      <c r="G26" s="32">
        <f t="shared" si="5"/>
        <v>0.45</v>
      </c>
      <c r="H26" s="32">
        <f t="shared" si="5"/>
        <v>0.45</v>
      </c>
      <c r="I26" s="32">
        <f t="shared" si="5"/>
        <v>0.45</v>
      </c>
      <c r="J26" s="32">
        <f t="shared" si="5"/>
        <v>0.45</v>
      </c>
      <c r="K26" s="32">
        <f t="shared" si="5"/>
        <v>0.45</v>
      </c>
      <c r="L26" s="32">
        <f t="shared" si="5"/>
        <v>0.45</v>
      </c>
      <c r="M26" s="32">
        <f t="shared" si="5"/>
        <v>0.45</v>
      </c>
      <c r="N26" s="32">
        <f t="shared" si="5"/>
        <v>0.45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1.4296683739756859E-2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6.7968359920717978</v>
      </c>
      <c r="Q37" s="40">
        <v>8</v>
      </c>
      <c r="R37" s="41">
        <f>ROUND(Q37/5,5)</f>
        <v>1.6</v>
      </c>
      <c r="T37" s="20">
        <v>0.65524999999999989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5.6234133564746708E-3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12.166394737440601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/>
  <dimension ref="A1:BJ85"/>
  <sheetViews>
    <sheetView showGridLines="0" topLeftCell="A17" zoomScale="80" zoomScaleNormal="80" workbookViewId="0">
      <selection activeCell="W20" sqref="W20:AN24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267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0.53823043544077742</v>
      </c>
      <c r="R2" s="7">
        <f>IF(N19="","",(ABS(N19-AVERAGE(B19:M19))/STDEV(B19:M19)))</f>
        <v>1.0527293138034752</v>
      </c>
      <c r="S2" s="7">
        <f>IF(AC9="","",(ABS(AC9-AVERAGE(Q9:AB9))/STDEV(Q9:AB9)))</f>
        <v>0.72678302445321274</v>
      </c>
      <c r="T2" s="7">
        <f>IF(AC19="","",(ABS(AC19-AVERAGE(Q19:AB19))/STDEV(Q19:AB19)))</f>
        <v>0.61956789249158817</v>
      </c>
      <c r="U2" s="7">
        <f>IF(AR9="","",(ABS(AR9-AVERAGE(AF9:AQ9))/STDEV(AF9:AQ9)))</f>
        <v>0.31100594307311619</v>
      </c>
      <c r="V2" s="7">
        <f>IF(AR19="","",(ABS(AR19-AVERAGE(AF19:AQ19))/STDEV(AF19:AQ19)))</f>
        <v>1.107811842522469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0.1447472967633758</v>
      </c>
      <c r="R3" s="7">
        <f>IF(N20="","",(ABS(N20-AVERAGE(B20:M20))/STDEV(B20:M20)))</f>
        <v>1.1725923347586009</v>
      </c>
      <c r="S3" s="7">
        <f>IF(AC10="","",(ABS(AC10-AVERAGE(Q10:AB10))/STDEV(Q10:AB10)))</f>
        <v>1.3229073715231756</v>
      </c>
      <c r="T3" s="7">
        <f>IF(AC20="","",(ABS(AC20-AVERAGE(Q20:AB20))/STDEV(Q20:AB20)))</f>
        <v>0.2690834120629873</v>
      </c>
      <c r="U3" s="7">
        <f t="shared" ref="U3" si="0">IF(AR10="","",(ABS(AR10-AVERAGE(AF10:AQ10))/STDEV(AF10:AQ10)))</f>
        <v>1.1515341123038907</v>
      </c>
      <c r="V3" s="7">
        <f>IF(AR20="","",(ABS(AR20-AVERAGE(AF20:AQ20))/STDEV(AF20:AQ20)))</f>
        <v>0.85569788780640221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0.11759169656937937</v>
      </c>
      <c r="R4" s="7">
        <f>IF(N23="","",(ABS(N23-AVERAGE(B23:M23))/STDEV(B23:M23)))</f>
        <v>0.7040237976270094</v>
      </c>
      <c r="S4" s="7">
        <f>IF(AC13="","",(ABS(AC13-AVERAGE(Q13:AB13))/STDEV(Q13:AB13)))</f>
        <v>1.0816137594622195</v>
      </c>
      <c r="T4" s="7">
        <f>IF(AC23="","",(ABS(AC23-AVERAGE(Q23:AB23))/STDEV(Q23:AB23)))</f>
        <v>0.24459418631212004</v>
      </c>
      <c r="U4" s="7">
        <f>IF(AR13="","",(ABS(AR13-AVERAGE(AF13:AQ13))/STDEV(AF13:AQ13)))</f>
        <v>1.2159551825865307</v>
      </c>
      <c r="V4" s="7">
        <f>IF(AR23="","",(ABS(AR23-AVERAGE(AF23:AQ23))/STDEV(AF23:AQ23)))</f>
        <v>0.64886547025631958</v>
      </c>
    </row>
    <row r="5" spans="1:44" ht="25.5" customHeight="1" x14ac:dyDescent="0.2">
      <c r="C5" s="42" t="s">
        <v>275</v>
      </c>
      <c r="D5" s="12">
        <v>0</v>
      </c>
      <c r="E5" s="12">
        <v>0</v>
      </c>
      <c r="F5" s="12">
        <v>60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-0.62380663981159556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0.55366666666665765</v>
      </c>
      <c r="AE7" s="14" t="s">
        <v>29</v>
      </c>
      <c r="AR7" s="16">
        <f>AR9-AQ9</f>
        <v>-3.3549999999999898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97.239393939393921</v>
      </c>
      <c r="C9" s="20">
        <v>97.290500000000009</v>
      </c>
      <c r="D9" s="20">
        <v>96.6078571428571</v>
      </c>
      <c r="E9" s="20">
        <v>97.875517241379299</v>
      </c>
      <c r="F9" s="20">
        <v>94.833448275862111</v>
      </c>
      <c r="G9" s="20">
        <v>95.547647058823514</v>
      </c>
      <c r="H9" s="20">
        <v>97.24619047619052</v>
      </c>
      <c r="I9" s="20">
        <v>97.53516129032262</v>
      </c>
      <c r="J9" s="20">
        <v>97.098363636363629</v>
      </c>
      <c r="K9" s="20">
        <v>98.805714285714245</v>
      </c>
      <c r="L9" s="20">
        <v>98.206666666666706</v>
      </c>
      <c r="M9" s="20">
        <v>96.813809523809567</v>
      </c>
      <c r="N9" s="20">
        <v>97.673928571428647</v>
      </c>
      <c r="P9" s="19" t="s">
        <v>18</v>
      </c>
      <c r="Q9" s="20"/>
      <c r="R9" s="20"/>
      <c r="S9" s="20"/>
      <c r="T9" s="20"/>
      <c r="U9" s="20">
        <v>97.057499999999976</v>
      </c>
      <c r="V9" s="20">
        <v>98.703750000000028</v>
      </c>
      <c r="W9" s="20">
        <v>98.216923076923024</v>
      </c>
      <c r="X9" s="20"/>
      <c r="Y9" s="20"/>
      <c r="Z9" s="20">
        <v>95.142666666666656</v>
      </c>
      <c r="AA9" s="20">
        <v>95.178571428571445</v>
      </c>
      <c r="AB9" s="20">
        <v>94.685000000000002</v>
      </c>
      <c r="AC9" s="20">
        <v>95.23866666666666</v>
      </c>
      <c r="AE9" s="19" t="s">
        <v>18</v>
      </c>
      <c r="AF9" s="20">
        <v>93.306666666666686</v>
      </c>
      <c r="AG9" s="20">
        <v>93.076363636363666</v>
      </c>
      <c r="AH9" s="20">
        <v>93.645000000000039</v>
      </c>
      <c r="AI9" s="20">
        <v>94.387419354838769</v>
      </c>
      <c r="AJ9" s="20">
        <v>94.013333333333335</v>
      </c>
      <c r="AK9" s="20">
        <v>94.798125000000013</v>
      </c>
      <c r="AL9" s="20">
        <v>96.338749999999933</v>
      </c>
      <c r="AM9" s="20">
        <v>94.027000000000044</v>
      </c>
      <c r="AN9" s="20">
        <v>94.939523809523862</v>
      </c>
      <c r="AO9" s="20">
        <v>97.452857142857184</v>
      </c>
      <c r="AP9" s="20">
        <v>100.26200000000004</v>
      </c>
      <c r="AQ9" s="20">
        <v>99.595000000000013</v>
      </c>
      <c r="AR9" s="20">
        <v>96.240000000000023</v>
      </c>
    </row>
    <row r="10" spans="1:44" x14ac:dyDescent="0.2">
      <c r="A10" s="21" t="s">
        <v>8</v>
      </c>
      <c r="B10" s="22">
        <v>2.3446167266954183</v>
      </c>
      <c r="C10" s="22">
        <v>2.2735887444510428</v>
      </c>
      <c r="D10" s="22">
        <v>2.2022901048825787</v>
      </c>
      <c r="E10" s="22">
        <v>2.7269234171921881</v>
      </c>
      <c r="F10" s="22">
        <v>3.1036230372780409</v>
      </c>
      <c r="G10" s="22">
        <v>2.775126265930111</v>
      </c>
      <c r="H10" s="22">
        <v>2.8113593507326531</v>
      </c>
      <c r="I10" s="22">
        <v>2.2480244775293579</v>
      </c>
      <c r="J10" s="22">
        <v>2.8619380644965191</v>
      </c>
      <c r="K10" s="22">
        <v>2.1923339811478577</v>
      </c>
      <c r="L10" s="22">
        <v>2.5392393694729258</v>
      </c>
      <c r="M10" s="22">
        <v>3.1024049123997135</v>
      </c>
      <c r="N10" s="22">
        <v>2.5488908815526967</v>
      </c>
      <c r="P10" s="21" t="s">
        <v>8</v>
      </c>
      <c r="Q10" s="22"/>
      <c r="R10" s="22"/>
      <c r="S10" s="22"/>
      <c r="T10" s="22"/>
      <c r="U10" s="22">
        <v>1.8472629082241774</v>
      </c>
      <c r="V10" s="22">
        <v>2.4946959457287026</v>
      </c>
      <c r="W10" s="22">
        <v>1.8977807709274765</v>
      </c>
      <c r="X10" s="22"/>
      <c r="Y10" s="22"/>
      <c r="Z10" s="22">
        <v>2.1806146127836206</v>
      </c>
      <c r="AA10" s="22">
        <v>1.9257358012344832</v>
      </c>
      <c r="AB10" s="22">
        <v>2.3831455435126587</v>
      </c>
      <c r="AC10" s="22">
        <v>1.7593389037010632</v>
      </c>
      <c r="AE10" s="21" t="s">
        <v>8</v>
      </c>
      <c r="AF10" s="22">
        <v>2.0219489125400032</v>
      </c>
      <c r="AG10" s="22">
        <v>1.80335707703422</v>
      </c>
      <c r="AH10" s="22">
        <v>1.752768373087833</v>
      </c>
      <c r="AI10" s="22">
        <v>2.1328839551103633</v>
      </c>
      <c r="AJ10" s="22">
        <v>1.6508176397021639</v>
      </c>
      <c r="AK10" s="22">
        <v>1.9658234587747658</v>
      </c>
      <c r="AL10" s="22">
        <v>2.4739053409504699</v>
      </c>
      <c r="AM10" s="22">
        <v>1.9257875209268487</v>
      </c>
      <c r="AN10" s="22">
        <v>1.6984118001742281</v>
      </c>
      <c r="AO10" s="22">
        <v>2.5624480722611467</v>
      </c>
      <c r="AP10" s="22">
        <v>1.9151590908941079</v>
      </c>
      <c r="AQ10" s="22">
        <v>2.7497428713583121</v>
      </c>
      <c r="AR10" s="22">
        <v>2.4670202024396324</v>
      </c>
    </row>
    <row r="11" spans="1:44" x14ac:dyDescent="0.2">
      <c r="A11" s="21" t="s">
        <v>19</v>
      </c>
      <c r="B11" s="22">
        <v>104</v>
      </c>
      <c r="C11" s="22">
        <v>104.3</v>
      </c>
      <c r="D11" s="22">
        <v>101.9</v>
      </c>
      <c r="E11" s="22">
        <v>106</v>
      </c>
      <c r="F11" s="23">
        <v>103.7</v>
      </c>
      <c r="G11" s="23">
        <v>103.6</v>
      </c>
      <c r="H11" s="23">
        <v>106.4</v>
      </c>
      <c r="I11" s="23">
        <v>104.1</v>
      </c>
      <c r="J11" s="23">
        <v>106</v>
      </c>
      <c r="K11" s="23">
        <v>104.9</v>
      </c>
      <c r="L11" s="23">
        <v>106</v>
      </c>
      <c r="M11" s="23">
        <v>104.5</v>
      </c>
      <c r="N11" s="23">
        <v>104.2</v>
      </c>
      <c r="P11" s="21" t="s">
        <v>19</v>
      </c>
      <c r="Q11" s="22"/>
      <c r="R11" s="22"/>
      <c r="S11" s="22"/>
      <c r="T11" s="22"/>
      <c r="U11" s="23">
        <v>101.5</v>
      </c>
      <c r="V11" s="23">
        <v>107</v>
      </c>
      <c r="W11" s="23">
        <v>103.1</v>
      </c>
      <c r="X11" s="23"/>
      <c r="Y11" s="23"/>
      <c r="Z11" s="23">
        <v>100.1</v>
      </c>
      <c r="AA11" s="23">
        <v>100.5</v>
      </c>
      <c r="AB11" s="23">
        <v>102.1</v>
      </c>
      <c r="AC11" s="23">
        <v>100</v>
      </c>
      <c r="AE11" s="21" t="s">
        <v>19</v>
      </c>
      <c r="AF11" s="22">
        <v>100.3</v>
      </c>
      <c r="AG11" s="22">
        <v>99.4</v>
      </c>
      <c r="AH11" s="22">
        <v>98.6</v>
      </c>
      <c r="AI11" s="22">
        <v>101.8</v>
      </c>
      <c r="AJ11" s="23">
        <v>98.4</v>
      </c>
      <c r="AK11" s="23">
        <v>101.9</v>
      </c>
      <c r="AL11" s="23">
        <v>103.5</v>
      </c>
      <c r="AM11" s="23">
        <v>98.9</v>
      </c>
      <c r="AN11" s="23">
        <v>99.2</v>
      </c>
      <c r="AO11" s="23">
        <v>105</v>
      </c>
      <c r="AP11" s="23">
        <v>105</v>
      </c>
      <c r="AQ11" s="23">
        <v>107.5</v>
      </c>
      <c r="AR11" s="23">
        <v>103.3</v>
      </c>
    </row>
    <row r="12" spans="1:44" x14ac:dyDescent="0.2">
      <c r="A12" s="21" t="s">
        <v>20</v>
      </c>
      <c r="B12" s="22">
        <v>89.8</v>
      </c>
      <c r="C12" s="22">
        <v>90.6</v>
      </c>
      <c r="D12" s="22">
        <v>90</v>
      </c>
      <c r="E12" s="22">
        <v>88.3</v>
      </c>
      <c r="F12" s="23">
        <v>84.3</v>
      </c>
      <c r="G12" s="23">
        <v>89.8</v>
      </c>
      <c r="H12" s="23">
        <v>90</v>
      </c>
      <c r="I12" s="23">
        <v>91.2</v>
      </c>
      <c r="J12" s="23">
        <v>88.4</v>
      </c>
      <c r="K12" s="23">
        <v>93.3</v>
      </c>
      <c r="L12" s="23">
        <v>91</v>
      </c>
      <c r="M12" s="23">
        <v>89.2</v>
      </c>
      <c r="N12" s="23">
        <v>88.3</v>
      </c>
      <c r="P12" s="21" t="s">
        <v>20</v>
      </c>
      <c r="Q12" s="22"/>
      <c r="R12" s="22"/>
      <c r="S12" s="22"/>
      <c r="T12" s="22"/>
      <c r="U12" s="23">
        <v>93.1</v>
      </c>
      <c r="V12" s="23">
        <v>92.5</v>
      </c>
      <c r="W12" s="23">
        <v>93.5</v>
      </c>
      <c r="X12" s="23"/>
      <c r="Y12" s="23"/>
      <c r="Z12" s="23">
        <v>89.5</v>
      </c>
      <c r="AA12" s="23">
        <v>90</v>
      </c>
      <c r="AB12" s="23">
        <v>88.5</v>
      </c>
      <c r="AC12" s="23">
        <v>91.5</v>
      </c>
      <c r="AE12" s="21" t="s">
        <v>20</v>
      </c>
      <c r="AF12" s="22">
        <v>88.2</v>
      </c>
      <c r="AG12" s="22">
        <v>87</v>
      </c>
      <c r="AH12" s="22">
        <v>90.2</v>
      </c>
      <c r="AI12" s="22">
        <v>88</v>
      </c>
      <c r="AJ12" s="23">
        <v>90</v>
      </c>
      <c r="AK12" s="23">
        <v>91.1</v>
      </c>
      <c r="AL12" s="23">
        <v>89.1</v>
      </c>
      <c r="AM12" s="23">
        <v>89.9</v>
      </c>
      <c r="AN12" s="23">
        <v>91.1</v>
      </c>
      <c r="AO12" s="23">
        <v>92.5</v>
      </c>
      <c r="AP12" s="23">
        <v>96.1</v>
      </c>
      <c r="AQ12" s="23">
        <v>93.2</v>
      </c>
      <c r="AR12" s="23">
        <v>91.1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5.2943115059265109</v>
      </c>
      <c r="C13" s="25">
        <f>IFERROR(IF(C8="","",IF($C$25=0,((C9-$C$26)/3/C10),IF($C$26=0,(($C$25-C9)/3/C10),MIN(((($C$25)-C9)/(3*C10)),((C9-($C$26))/(3*C10)))))),"")</f>
        <v>5.4672010041411117</v>
      </c>
      <c r="D13" s="25">
        <f>IFERROR(IF(D8="","",IF($D$25=0,((D9-$D$26)/3/D10),IF($D$26=0,(($D$25-D9)/3/D10),MIN(((($D$25)-D9)/(3*D10)),((D9-($D$26))/(3*D10)))))),"")</f>
        <v>5.5408772080323407</v>
      </c>
      <c r="E13" s="25">
        <f>IFERROR(IF(E8="","",IF($E$25=0,((E9-$E$26)/3/E10),IF($E$26=0,(($E$25-E9)/3/E10),MIN(((($E$25)-E9)/(3*E10)),((E9-($E$26))/(3*E10)))))),"")</f>
        <v>4.6298228744512278</v>
      </c>
      <c r="F13" s="25">
        <f>IFERROR(IF(F8="","",IF($K$25=0,((F9-$K$26)/3/F10),IF($K$26=0,(($K$25-F9)/3/F10),MIN(((($K$25)-F9)/(3*F10)),((F9-($K$26))/(3*F10)))))),"")</f>
        <v>3.7411596981412583</v>
      </c>
      <c r="G13" s="25">
        <f>IFERROR(IF(G8="","",IF($G$25=0,((G9-$G$26)/3/G10),IF($G$26=0,(($G$25-G9)/3/G10),MIN(((($G$25)-G9)/(3*G10)),((G9-($G$26))/(3*G10)))))),"")</f>
        <v>4.2697933538181276</v>
      </c>
      <c r="H13" s="25">
        <f>IFERROR(IF(H8="","",IF($H$25=0,((H9-$H$26)/3/H10),IF($H$26=0,(($H$25-H9)/3/H10),MIN(((($H$25)-H9)/(3*H10)),((H9-($H$26))/(3*H10)))))),"")</f>
        <v>4.4161543497316806</v>
      </c>
      <c r="I13" s="25">
        <f>IFERROR(IF(I8="","",IF($I$25=0,((I9-$I$26)/3/I10),IF($I$26=0,(($I$25-I9)/3/I10),MIN(((($I$25)-I9)/(3*I10)),((I9-($I$26))/(3*I10)))))),"")</f>
        <v>5.5656513330576685</v>
      </c>
      <c r="J13" s="25">
        <f>IFERROR(IF(J8="","",IF($J$25=0,((J9-$J$26)/3/J10),IF($J$26=0,(($J$25-J9)/3/J10),MIN(((($J$25)-J9)/(3*J10)),((J9-($J$26))/(3*J10)))))),"")</f>
        <v>4.3208905760497984</v>
      </c>
      <c r="K13" s="25">
        <f>IFERROR(IF(K8="","",IF($K$25=0,((K9-$K$26)/3/K10),IF($K$26=0,(($K$25-K9)/3/K10),MIN(((($K$25)-K9)/(3*K10)),((K9-($K$26))/(3*K10)))))),"")</f>
        <v>5.9002132916196812</v>
      </c>
      <c r="L13" s="25">
        <f>IFERROR(IF(L8="","",IF($L$25=0,((L9-$L$26)/3/L10),IF($L$26=0,(($L$25-L9)/3/L10),MIN(((($L$25)-L9)/(3*L10)),((L9-($L$26))/(3*L10)))))),"")</f>
        <v>5.0155001961075882</v>
      </c>
      <c r="M13" s="25">
        <f>IFERROR(IF(M8="","",IF($M$25=0,((M9-$M$26)/3/M10),IF($M$26=0,(($M$25-M9)/3/M10),MIN(((($M$25)-M9)/(3*M10)),((M9-($M$26))/(3*M10)))))),"")</f>
        <v>3.9554056249150324</v>
      </c>
      <c r="N13" s="25">
        <f>IFERROR(IF(N8="","",IF($N$25=0,((N9-$N$26)/3/N10),IF($N$26=0,(($N$25-N9)/3/N10),MIN(((($N$25)-N9)/(3*N10)),((N9-($N$26))/(3*N10)))))),"")</f>
        <v>4.9268394662804589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6.6869203863757418</v>
      </c>
      <c r="V13" s="25">
        <f>IFERROR(IF(V8="","",IF($G$25=0,((V9-$G$26)/3/V10),IF($G$26=0,(($G$25-V9)/3/V10),MIN(((($G$25)-V9)/(3*V10)),((V9-($G$26))/(3*V10)))))),"")</f>
        <v>5.1714719070630251</v>
      </c>
      <c r="W13" s="25">
        <f>IFERROR(IF(W8="","",IF($H$25=0,((W9-$H$26)/3/W10),IF($H$26=0,(($H$25-W9)/3/W10),MIN(((($H$25)-W9)/(3*W10)),((W9-($H$26))/(3*W10)))))),"")</f>
        <v>6.7125637239693363</v>
      </c>
      <c r="X13" s="25"/>
      <c r="Y13" s="25"/>
      <c r="Z13" s="25">
        <f>IFERROR(IF(Z8="","",IF($K$25=0,((Z9-$K$26)/3/Z10),IF($K$26=0,(($K$25-Z9)/3/Z10),MIN(((($K$25)-Z9)/(3*Z10)),((Z9-($K$26))/(3*Z10)))))),"")</f>
        <v>5.3719818960896806</v>
      </c>
      <c r="AA13" s="25">
        <f>IFERROR(IF(AA8="","",IF($L$25=0,((AA9-$L$26)/3/AA10),IF($L$26=0,(($L$25-AA9)/3/AA10),MIN(((($L$25)-AA9)/(3*AA10)),((AA9-($L$26))/(3*AA10)))))),"")</f>
        <v>6.0892000183376487</v>
      </c>
      <c r="AB13" s="25">
        <f>IFERROR(IF(AB8="","",IF($M$25=0,((AB9-$M$26)/3/AB10),IF($M$26=0,(($M$25-AB9)/3/AB10),MIN(((($M$25)-AB9)/(3*AB10)),((AB9-($M$26))/(3*AB10)))))),"")</f>
        <v>4.8514312095371421</v>
      </c>
      <c r="AC13" s="25">
        <f>IFERROR(IF(AC8="","",IF($N$25=0,((AC9-$N$26)/3/AC10),IF($N$26=0,(($N$25-AC9)/3/AC10),MIN(((($N$25)-AC9)/(3*AC10)),((AC9-($N$26))/(3*AC10)))))),"")</f>
        <v>6.6764977444152915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5.4908519959960058</v>
      </c>
      <c r="AG13" s="25">
        <f t="shared" si="1"/>
        <v>6.1138499334734586</v>
      </c>
      <c r="AH13" s="25">
        <f t="shared" si="1"/>
        <v>6.3984495454140751</v>
      </c>
      <c r="AI13" s="25">
        <f t="shared" si="1"/>
        <v>5.3741663210582304</v>
      </c>
      <c r="AJ13" s="25">
        <f t="shared" si="1"/>
        <v>6.8679771194008508</v>
      </c>
      <c r="AK13" s="25">
        <f t="shared" si="1"/>
        <v>5.9005171335321833</v>
      </c>
      <c r="AL13" s="25">
        <f t="shared" si="1"/>
        <v>4.8962732996133491</v>
      </c>
      <c r="AM13" s="25">
        <f t="shared" si="1"/>
        <v>5.8897117205715803</v>
      </c>
      <c r="AN13" s="25">
        <f t="shared" si="1"/>
        <v>6.8572933462386567</v>
      </c>
      <c r="AO13" s="25">
        <f t="shared" si="1"/>
        <v>4.872015105176116</v>
      </c>
      <c r="AP13" s="25">
        <f t="shared" si="1"/>
        <v>7.0075988624011032</v>
      </c>
      <c r="AQ13" s="25">
        <f>IFERROR(IF(AQ8="","",IF($M$25=0,((AQ9-$M$26)/3/AQ10),IF($M$26=0,(($M$25-AQ9)/3/AQ10),MIN(((($M$25)-AQ9)/(3*AQ10)),((AQ9-($M$26))/(3*AQ10)))))),"")</f>
        <v>4.7998427310454863</v>
      </c>
      <c r="AR13" s="25">
        <f>IFERROR(IF(AR8="","",IF($M$25=0,((AR9-$M$26)/3/AR10),IF($M$26=0,(($M$25-AR9)/3/AR10),MIN(((($M$25)-AR9)/(3*AR10)),((AR9-($M$26))/(3*AR10)))))),"")</f>
        <v>4.8965954912141028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-0.40691228070178909</v>
      </c>
      <c r="AE17" s="27" t="s">
        <v>30</v>
      </c>
      <c r="AR17" s="16">
        <f>AR19-AQ19</f>
        <v>-0.46599999999997976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97.824545454545387</v>
      </c>
      <c r="C19" s="30">
        <v>95.79857142857135</v>
      </c>
      <c r="D19" s="30">
        <v>100.06428571428573</v>
      </c>
      <c r="E19" s="30">
        <v>97.063749999999999</v>
      </c>
      <c r="F19" s="30">
        <v>95.394285714285687</v>
      </c>
      <c r="G19" s="30">
        <v>95.6443478260869</v>
      </c>
      <c r="H19" s="30">
        <v>97.607894736842198</v>
      </c>
      <c r="I19" s="30">
        <v>97.395999999999944</v>
      </c>
      <c r="J19" s="30">
        <v>96.523333333333241</v>
      </c>
      <c r="K19" s="30">
        <v>98.400000000000077</v>
      </c>
      <c r="L19" s="30">
        <v>97.245483870967732</v>
      </c>
      <c r="M19" s="30">
        <v>95.927380952380958</v>
      </c>
      <c r="N19" s="30">
        <v>95.662068965517335</v>
      </c>
      <c r="P19" s="30" t="s">
        <v>18</v>
      </c>
      <c r="Q19" s="30"/>
      <c r="R19" s="30"/>
      <c r="S19" s="30"/>
      <c r="T19" s="30"/>
      <c r="U19" s="30">
        <v>100.25333333333334</v>
      </c>
      <c r="V19" s="30">
        <v>100.77842105263163</v>
      </c>
      <c r="W19" s="30">
        <v>103.76</v>
      </c>
      <c r="X19" s="30"/>
      <c r="Y19" s="30">
        <v>101.52125000000002</v>
      </c>
      <c r="Z19" s="30">
        <v>101.47666666666672</v>
      </c>
      <c r="AA19" s="30">
        <v>101.71599999999999</v>
      </c>
      <c r="AB19" s="30">
        <v>102.93157894736841</v>
      </c>
      <c r="AC19" s="30">
        <v>102.52466666666662</v>
      </c>
      <c r="AD19" s="29"/>
      <c r="AE19" s="30" t="s">
        <v>18</v>
      </c>
      <c r="AF19" s="20">
        <v>97.316875000000039</v>
      </c>
      <c r="AG19" s="20">
        <v>97.278181818181807</v>
      </c>
      <c r="AH19" s="20">
        <v>97.651250000000061</v>
      </c>
      <c r="AI19" s="20">
        <v>97.34352941176472</v>
      </c>
      <c r="AJ19" s="20">
        <v>98.078571428571422</v>
      </c>
      <c r="AK19" s="20">
        <v>98.85538461538458</v>
      </c>
      <c r="AL19" s="20">
        <v>97.085217391304383</v>
      </c>
      <c r="AM19" s="20">
        <v>98.77142857142853</v>
      </c>
      <c r="AN19" s="20">
        <v>100.26047619047618</v>
      </c>
      <c r="AO19" s="20">
        <v>100.47368421052637</v>
      </c>
      <c r="AP19" s="20">
        <v>100.14266666666667</v>
      </c>
      <c r="AQ19" s="20">
        <v>100.6733333333333</v>
      </c>
      <c r="AR19" s="20">
        <v>100.20733333333332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4.3359076071294318</v>
      </c>
      <c r="C20" s="22">
        <v>4.1063808327122766</v>
      </c>
      <c r="D20" s="22">
        <v>2.7423165767356865</v>
      </c>
      <c r="E20" s="22">
        <v>3.8525810669917067</v>
      </c>
      <c r="F20" s="22">
        <v>4.3219415428065151</v>
      </c>
      <c r="G20" s="22">
        <v>3.689361344107811</v>
      </c>
      <c r="H20" s="22">
        <v>4.320966957826899</v>
      </c>
      <c r="I20" s="22">
        <v>4.2026807816569134</v>
      </c>
      <c r="J20" s="22">
        <v>3.682152350152605</v>
      </c>
      <c r="K20" s="22">
        <v>3.1498949887435015</v>
      </c>
      <c r="L20" s="22">
        <v>3.5090307337892512</v>
      </c>
      <c r="M20" s="22">
        <v>3.0981922202353012</v>
      </c>
      <c r="N20" s="22">
        <v>3.1179482421781852</v>
      </c>
      <c r="P20" s="21" t="s">
        <v>8</v>
      </c>
      <c r="Q20" s="22"/>
      <c r="R20" s="22"/>
      <c r="S20" s="22"/>
      <c r="T20" s="22"/>
      <c r="U20" s="22">
        <v>2.6711651095553028</v>
      </c>
      <c r="V20" s="22">
        <v>2.6729108702291895</v>
      </c>
      <c r="W20" s="22">
        <v>1.8751735551860158</v>
      </c>
      <c r="X20" s="22"/>
      <c r="Y20" s="22">
        <v>2.416723378211179</v>
      </c>
      <c r="Z20" s="22">
        <v>2.3795239183946615</v>
      </c>
      <c r="AA20" s="22">
        <v>2.787172919986495</v>
      </c>
      <c r="AB20" s="22">
        <v>3.1673520781334092</v>
      </c>
      <c r="AC20" s="22">
        <v>2.6751889268205802</v>
      </c>
      <c r="AD20" s="29"/>
      <c r="AE20" s="21" t="s">
        <v>8</v>
      </c>
      <c r="AF20" s="22">
        <v>2.2612186249479107</v>
      </c>
      <c r="AG20" s="22">
        <v>2.356656853738341</v>
      </c>
      <c r="AH20" s="22">
        <v>3.2884204596579267</v>
      </c>
      <c r="AI20" s="22">
        <v>2.8126698579639684</v>
      </c>
      <c r="AJ20" s="22">
        <v>2.5967546351453805</v>
      </c>
      <c r="AK20" s="22">
        <v>2.7724296438312059</v>
      </c>
      <c r="AL20" s="22">
        <v>3.7106183874340228</v>
      </c>
      <c r="AM20" s="22">
        <v>3.1086624321665117</v>
      </c>
      <c r="AN20" s="22">
        <v>2.8511577035700015</v>
      </c>
      <c r="AO20" s="22">
        <v>2.8687962015070236</v>
      </c>
      <c r="AP20" s="22">
        <v>2.6449228726443295</v>
      </c>
      <c r="AQ20" s="22">
        <v>2.7077484310761823</v>
      </c>
      <c r="AR20" s="22">
        <v>3.1700379322919812</v>
      </c>
      <c r="AS20" s="29"/>
      <c r="AT20" s="29"/>
      <c r="AU20" s="29"/>
      <c r="AV20" s="29"/>
      <c r="BD20" s="32">
        <f>F5</f>
        <v>60</v>
      </c>
      <c r="BE20" s="32"/>
      <c r="BF20" s="32"/>
      <c r="BG20" s="32"/>
      <c r="BH20" s="32"/>
      <c r="BI20" s="32"/>
      <c r="BJ20" s="32">
        <f>E5</f>
        <v>0</v>
      </c>
    </row>
    <row r="21" spans="1:62" x14ac:dyDescent="0.2">
      <c r="A21" s="21" t="s">
        <v>19</v>
      </c>
      <c r="B21" s="22">
        <v>107</v>
      </c>
      <c r="C21" s="22">
        <v>109.3</v>
      </c>
      <c r="D21" s="22">
        <v>106.1</v>
      </c>
      <c r="E21" s="22">
        <v>106.5</v>
      </c>
      <c r="F21" s="22">
        <v>107.9</v>
      </c>
      <c r="G21" s="22">
        <v>105.4</v>
      </c>
      <c r="H21" s="22">
        <v>108.6</v>
      </c>
      <c r="I21" s="22">
        <v>107.4</v>
      </c>
      <c r="J21" s="22">
        <v>108</v>
      </c>
      <c r="K21" s="22">
        <v>108.1</v>
      </c>
      <c r="L21" s="22">
        <v>105.4</v>
      </c>
      <c r="M21" s="22">
        <v>104.3</v>
      </c>
      <c r="N21" s="22">
        <v>105</v>
      </c>
      <c r="P21" s="21" t="s">
        <v>19</v>
      </c>
      <c r="Q21" s="22"/>
      <c r="R21" s="22"/>
      <c r="S21" s="22"/>
      <c r="T21" s="22"/>
      <c r="U21" s="22">
        <v>106.1</v>
      </c>
      <c r="V21" s="22">
        <v>106.7</v>
      </c>
      <c r="W21" s="22">
        <v>106.8</v>
      </c>
      <c r="X21" s="22"/>
      <c r="Y21" s="22">
        <v>108.7</v>
      </c>
      <c r="Z21" s="22">
        <v>107.2</v>
      </c>
      <c r="AA21" s="22">
        <v>109</v>
      </c>
      <c r="AB21" s="22">
        <v>109</v>
      </c>
      <c r="AC21" s="22">
        <v>108.1</v>
      </c>
      <c r="AD21" s="29"/>
      <c r="AE21" s="21" t="s">
        <v>19</v>
      </c>
      <c r="AF21" s="22">
        <v>105.6</v>
      </c>
      <c r="AG21" s="22">
        <v>102.9</v>
      </c>
      <c r="AH21" s="22">
        <v>106.5</v>
      </c>
      <c r="AI21" s="22">
        <v>104.6</v>
      </c>
      <c r="AJ21" s="23">
        <v>106</v>
      </c>
      <c r="AK21" s="23">
        <v>105.8</v>
      </c>
      <c r="AL21" s="23">
        <v>105.8</v>
      </c>
      <c r="AM21" s="23">
        <v>105.4</v>
      </c>
      <c r="AN21" s="23">
        <v>111.3</v>
      </c>
      <c r="AO21" s="23">
        <v>107.7</v>
      </c>
      <c r="AP21" s="23">
        <v>107.7</v>
      </c>
      <c r="AQ21" s="23">
        <v>107.5</v>
      </c>
      <c r="AR21" s="23">
        <v>109</v>
      </c>
      <c r="BD21" s="33">
        <f>BE21-$BG$22</f>
        <v>-0.06</v>
      </c>
      <c r="BE21" s="32">
        <f>BF21-$BG$22</f>
        <v>-0.04</v>
      </c>
      <c r="BF21" s="32">
        <f>BG21-$BG$22</f>
        <v>-0.02</v>
      </c>
      <c r="BG21" s="33">
        <f>D5</f>
        <v>0</v>
      </c>
      <c r="BH21" s="32">
        <f>BG21+$BG$22</f>
        <v>0.02</v>
      </c>
      <c r="BI21" s="32">
        <f>BH21+$BG$22</f>
        <v>0.04</v>
      </c>
      <c r="BJ21" s="33">
        <f>BI21+$BG$22</f>
        <v>0.06</v>
      </c>
    </row>
    <row r="22" spans="1:62" x14ac:dyDescent="0.2">
      <c r="A22" s="21" t="s">
        <v>20</v>
      </c>
      <c r="B22" s="22">
        <v>85.5</v>
      </c>
      <c r="C22" s="22">
        <v>80.5</v>
      </c>
      <c r="D22" s="22">
        <v>92.9</v>
      </c>
      <c r="E22" s="22">
        <v>86.4</v>
      </c>
      <c r="F22" s="22">
        <v>85.8</v>
      </c>
      <c r="G22" s="22">
        <v>85.5</v>
      </c>
      <c r="H22" s="22">
        <v>84.3</v>
      </c>
      <c r="I22" s="22">
        <v>85.2</v>
      </c>
      <c r="J22" s="22">
        <v>86</v>
      </c>
      <c r="K22" s="22">
        <v>89.9</v>
      </c>
      <c r="L22" s="22">
        <v>83.4</v>
      </c>
      <c r="M22" s="22">
        <v>86.6</v>
      </c>
      <c r="N22" s="22">
        <v>86.9</v>
      </c>
      <c r="P22" s="21" t="s">
        <v>20</v>
      </c>
      <c r="Q22" s="22"/>
      <c r="R22" s="22"/>
      <c r="S22" s="22"/>
      <c r="T22" s="22"/>
      <c r="U22" s="22">
        <v>93.8</v>
      </c>
      <c r="V22" s="22">
        <v>92.4</v>
      </c>
      <c r="W22" s="22">
        <v>100.4</v>
      </c>
      <c r="X22" s="22"/>
      <c r="Y22" s="22">
        <v>94.9</v>
      </c>
      <c r="Z22" s="22">
        <v>92.7</v>
      </c>
      <c r="AA22" s="22">
        <v>94.7</v>
      </c>
      <c r="AB22" s="22">
        <v>93.5</v>
      </c>
      <c r="AC22" s="22">
        <v>94.3</v>
      </c>
      <c r="AD22" s="29"/>
      <c r="AE22" s="21" t="s">
        <v>20</v>
      </c>
      <c r="AF22" s="22">
        <v>91.4</v>
      </c>
      <c r="AG22" s="22">
        <v>91.1</v>
      </c>
      <c r="AH22" s="22">
        <v>88.3</v>
      </c>
      <c r="AI22" s="22">
        <v>88.4</v>
      </c>
      <c r="AJ22" s="23">
        <v>91.5</v>
      </c>
      <c r="AK22" s="23">
        <v>91.7</v>
      </c>
      <c r="AL22" s="23">
        <v>84.1</v>
      </c>
      <c r="AM22" s="23">
        <v>92.5</v>
      </c>
      <c r="AN22" s="23">
        <v>92.5</v>
      </c>
      <c r="AO22" s="23">
        <v>93.9</v>
      </c>
      <c r="AP22" s="23">
        <v>93.9</v>
      </c>
      <c r="AQ22" s="23">
        <v>94.9</v>
      </c>
      <c r="AR22" s="23">
        <v>93.1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2.9078529711865762</v>
      </c>
      <c r="C23" s="25">
        <f>IFERROR(IF(C18="","",IF($C$25=0,((C19-$C$26)/3/C20),IF($C$26=0,(($C$25-C19)/3/C20),MIN(((($C$25)-C19)/(3*C20)),((C19-($C$26))/(3*C20)))))),"")</f>
        <v>2.9059304601749343</v>
      </c>
      <c r="D23" s="25">
        <f>IFERROR(IF(D18="","",IF($D$25=0,((D19-$D$26)/3/D20),IF($D$26=0,(($D$25-D19)/3/D20),MIN(((($D$25)-D19)/(3*D20)),((D19-($D$26))/(3*D20)))))),"")</f>
        <v>4.8698833745368431</v>
      </c>
      <c r="E23" s="25">
        <f>IFERROR(IF(E18="","",IF($E$25=0,((E19-$E$26)/3/E20),IF($E$26=0,(($E$25-E19)/3/E20),MIN(((($E$25)-E19)/(3*E20)),((E19-($E$26))/(3*E20)))))),"")</f>
        <v>3.206832800790465</v>
      </c>
      <c r="F23" s="25">
        <f>IFERROR(IF(F18="","",IF($K$25=0,((F19-$K$26)/3/F20),IF($K$26=0,(($K$25-F19)/3/F20),MIN(((($K$25)-F19)/(3*F20)),((F19-($K$26))/(3*F20)))))),"")</f>
        <v>2.7298137009122909</v>
      </c>
      <c r="G23" s="25">
        <f>IFERROR(IF(G18="","",IF($G$25=0,((G19-$G$26)/3/G20),IF($G$26=0,(($G$25-G19)/3/G20),MIN(((($G$25)-G19)/(3*G20)),((G19-($G$26))/(3*G20)))))),"")</f>
        <v>3.2204623421714635</v>
      </c>
      <c r="H23" s="25">
        <f>IFERROR(IF(H18="","",IF($H$25=0,((H19-$H$26)/3/H20),IF($H$26=0,(($H$25-H19)/3/H20),MIN(((($H$25)-H19)/(3*H20)),((H19-($H$26))/(3*H20)))))),"")</f>
        <v>2.9011943471526385</v>
      </c>
      <c r="I23" s="25">
        <f>IFERROR(IF(I18="","",IF($I$25=0,((I19-$I$26)/3/I20),IF($I$26=0,(($I$25-I19)/3/I20),MIN(((($I$25)-I19)/(3*I20)),((I19-($I$26))/(3*I20)))))),"")</f>
        <v>2.9660433377999356</v>
      </c>
      <c r="J23" s="25">
        <f>IFERROR(IF(J18="","",IF($J$25=0,((J19-$J$26)/3/J20),IF($J$26=0,(($J$25-J19)/3/J20),MIN(((($J$25)-J19)/(3*J20)),((J19-($J$26))/(3*J20)))))),"")</f>
        <v>3.3063391426321207</v>
      </c>
      <c r="K23" s="25">
        <f>IFERROR(IF(K18="","",IF($K$25=0,((K19-$K$26)/3/K20),IF($K$26=0,(($K$25-K19)/3/K20),MIN(((($K$25)-K19)/(3*K20)),((K19-($K$26))/(3*K20)))))),"")</f>
        <v>4.0636275322644861</v>
      </c>
      <c r="L23" s="25">
        <f>IFERROR(IF(L18="","",IF($L$25=0,((L19-$L$26)/3/L20),IF($L$26=0,(($L$25-L19)/3/L20),MIN(((($L$25)-L19)/(3*L20)),((L19-($L$26))/(3*L20)))))),"")</f>
        <v>3.5380600035144121</v>
      </c>
      <c r="M23" s="25">
        <f>IFERROR(IF(M18="","",IF($M$25=0,((M19-$M$26)/3/M20),IF($M$26=0,(($M$25-M19)/3/M20),MIN(((($M$25)-M19)/(3*M20)),((M19-($M$26))/(3*M20)))))),"")</f>
        <v>3.8654133764121701</v>
      </c>
      <c r="N23" s="25">
        <f>IFERROR(IF(N18="","",IF($N$25=0,((N19-$N$26)/3/N20),IF($N$26=0,(($N$25-N19)/3/N20),MIN(((($N$25)-N19)/(3*N20)),((N19-($N$26))/(3*N20)))))),"")</f>
        <v>3.812557296824997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5.0231929616704152</v>
      </c>
      <c r="V23" s="25">
        <f>IFERROR(IF(V18="","",IF($G$25=0,((V19-$G$26)/3/V20),IF($G$26=0,(($G$25-V19)/3/V20),MIN(((($G$25)-V19)/(3*V20)),((V19-($G$26))/(3*V20)))))),"")</f>
        <v>5.0853947914762889</v>
      </c>
      <c r="W23" s="25">
        <f>IFERROR(IF(W18="","",IF($H$25=0,((W19-$H$26)/3/W20),IF($H$26=0,(($H$25-W19)/3/W20),MIN(((($H$25)-W19)/(3*W20)),((W19-($H$26))/(3*W20)))))),"")</f>
        <v>7.7788355250240722</v>
      </c>
      <c r="X23" s="25"/>
      <c r="Y23" s="25">
        <f>IFERROR(IF(Y18="","",IF($J$25=0,((Y19-$J$26)/3/Y20),IF($J$26=0,(($J$25-Y19)/3/Y20),MIN(((($J$25)-Y19)/(3*Y20)),((Y19-($J$26))/(3*Y20)))))),"")</f>
        <v>5.7269345724255523</v>
      </c>
      <c r="Z23" s="25">
        <f>IFERROR(IF(Z18="","",IF($K$25=0,((Z19-$K$26)/3/Z20),IF($K$26=0,(($K$25-Z19)/3/Z20),MIN(((($K$25)-Z19)/(3*Z20)),((Z19-($K$26))/(3*Z20)))))),"")</f>
        <v>5.8102191991761698</v>
      </c>
      <c r="AA23" s="25">
        <f>IFERROR(IF(AA18="","",IF($L$25=0,((AA19-$L$26)/3/AA20),IF($L$26=0,(($L$25-AA19)/3/AA20),MIN(((($L$25)-AA19)/(3*AA20)),((AA19-($L$26))/(3*AA20)))))),"")</f>
        <v>4.9890457939009787</v>
      </c>
      <c r="AB23" s="25">
        <f>IFERROR(IF(AB18="","",IF($M$25=0,((AB19-$M$26)/3/AB20),IF($M$26=0,(($M$25-AB19)/3/AB20),MIN(((($M$25)-AB19)/(3*AB20)),((AB19-($M$26))/(3*AB20)))))),"")</f>
        <v>4.5181356422564107</v>
      </c>
      <c r="AC23" s="25">
        <f>IFERROR(IF(AC18="","",IF($N$25=0,((AC19-$N$26)/3/AC20),IF($N$26=0,(($N$25-AC19)/3/AC20),MIN(((($N$25)-AC19)/(3*AC20)),((AC19-($N$26))/(3*AC20)))))),"")</f>
        <v>5.2986496567685428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5.5009976461784582</v>
      </c>
      <c r="AG23" s="25">
        <f t="shared" si="2"/>
        <v>5.2727492279367141</v>
      </c>
      <c r="AH23" s="25">
        <f t="shared" si="2"/>
        <v>3.8165486502210322</v>
      </c>
      <c r="AI23" s="25">
        <f t="shared" si="2"/>
        <v>4.425632500739221</v>
      </c>
      <c r="AJ23" s="25">
        <f t="shared" si="2"/>
        <v>4.8879693795738719</v>
      </c>
      <c r="AK23" s="25">
        <f t="shared" si="2"/>
        <v>4.6716405953215974</v>
      </c>
      <c r="AL23" s="25">
        <f t="shared" si="2"/>
        <v>3.3314498662265342</v>
      </c>
      <c r="AM23" s="25">
        <f t="shared" si="2"/>
        <v>4.1573537834413736</v>
      </c>
      <c r="AN23" s="25">
        <f t="shared" si="2"/>
        <v>4.7069156200497195</v>
      </c>
      <c r="AO23" s="25">
        <f t="shared" si="2"/>
        <v>4.7027488613824513</v>
      </c>
      <c r="AP23" s="25">
        <f t="shared" si="2"/>
        <v>5.0590847193631028</v>
      </c>
      <c r="AQ23" s="25">
        <f>IFERROR(IF(AQ18="","",IF($M$25=0,((AQ19-$M$26)/3/AQ20),IF($M$26=0,(($M$25-AQ19)/3/AQ20),MIN(((($M$25)-AQ19)/(3*AQ20)),((AQ19-($M$26))/(3*AQ20)))))),"")</f>
        <v>5.0070300557387046</v>
      </c>
      <c r="AR23" s="25">
        <f>IFERROR(IF(AR18="","",IF($M$25=0,((AR19-$M$26)/3/AR20),IF($M$26=0,(($M$25-AR19)/3/AR20),MIN(((($M$25)-AR19)/(3*AR20)),((AR19-($M$26))/(3*AR20)))))),"")</f>
        <v>4.2278498651132193</v>
      </c>
    </row>
    <row r="24" spans="1:62" x14ac:dyDescent="0.2">
      <c r="A24" s="35" t="s">
        <v>10</v>
      </c>
      <c r="B24" s="32">
        <f t="shared" ref="B24:N24" si="3">$D$5</f>
        <v>0</v>
      </c>
      <c r="C24" s="32">
        <f t="shared" si="3"/>
        <v>0</v>
      </c>
      <c r="D24" s="32">
        <f t="shared" si="3"/>
        <v>0</v>
      </c>
      <c r="E24" s="32">
        <f t="shared" si="3"/>
        <v>0</v>
      </c>
      <c r="F24" s="32">
        <f t="shared" si="3"/>
        <v>0</v>
      </c>
      <c r="G24" s="32">
        <f t="shared" si="3"/>
        <v>0</v>
      </c>
      <c r="H24" s="32">
        <f t="shared" si="3"/>
        <v>0</v>
      </c>
      <c r="I24" s="32">
        <f t="shared" si="3"/>
        <v>0</v>
      </c>
      <c r="J24" s="32">
        <f t="shared" si="3"/>
        <v>0</v>
      </c>
      <c r="K24" s="32">
        <f t="shared" si="3"/>
        <v>0</v>
      </c>
      <c r="L24" s="32">
        <f t="shared" si="3"/>
        <v>0</v>
      </c>
      <c r="M24" s="32">
        <f t="shared" si="3"/>
        <v>0</v>
      </c>
      <c r="N24" s="32">
        <f t="shared" si="3"/>
        <v>0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N25" si="4">$E$5</f>
        <v>0</v>
      </c>
      <c r="C25" s="32">
        <f t="shared" si="4"/>
        <v>0</v>
      </c>
      <c r="D25" s="32">
        <f t="shared" si="4"/>
        <v>0</v>
      </c>
      <c r="E25" s="32">
        <f t="shared" si="4"/>
        <v>0</v>
      </c>
      <c r="F25" s="32">
        <f t="shared" si="4"/>
        <v>0</v>
      </c>
      <c r="G25" s="32">
        <f t="shared" si="4"/>
        <v>0</v>
      </c>
      <c r="H25" s="32">
        <f t="shared" si="4"/>
        <v>0</v>
      </c>
      <c r="I25" s="32">
        <f t="shared" si="4"/>
        <v>0</v>
      </c>
      <c r="J25" s="32">
        <f t="shared" si="4"/>
        <v>0</v>
      </c>
      <c r="K25" s="32">
        <f t="shared" si="4"/>
        <v>0</v>
      </c>
      <c r="L25" s="32">
        <f t="shared" si="4"/>
        <v>0</v>
      </c>
      <c r="M25" s="32">
        <f t="shared" si="4"/>
        <v>0</v>
      </c>
      <c r="N25" s="32">
        <f t="shared" si="4"/>
        <v>0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N26" si="5">$F$5</f>
        <v>60</v>
      </c>
      <c r="C26" s="32">
        <f t="shared" si="5"/>
        <v>60</v>
      </c>
      <c r="D26" s="32">
        <f t="shared" si="5"/>
        <v>60</v>
      </c>
      <c r="E26" s="32">
        <f t="shared" si="5"/>
        <v>60</v>
      </c>
      <c r="F26" s="32">
        <f t="shared" si="5"/>
        <v>60</v>
      </c>
      <c r="G26" s="32">
        <f t="shared" si="5"/>
        <v>60</v>
      </c>
      <c r="H26" s="32">
        <f t="shared" si="5"/>
        <v>60</v>
      </c>
      <c r="I26" s="32">
        <f t="shared" si="5"/>
        <v>60</v>
      </c>
      <c r="J26" s="32">
        <f t="shared" si="5"/>
        <v>60</v>
      </c>
      <c r="K26" s="32">
        <f t="shared" si="5"/>
        <v>60</v>
      </c>
      <c r="L26" s="32">
        <f t="shared" si="5"/>
        <v>60</v>
      </c>
      <c r="M26" s="32">
        <f t="shared" si="5"/>
        <v>60</v>
      </c>
      <c r="N26" s="32">
        <f t="shared" si="5"/>
        <v>60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3.1036230372780409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5.9002132916196812</v>
      </c>
      <c r="Q37" s="40">
        <v>8</v>
      </c>
      <c r="R37" s="41">
        <f>ROUND(Q37/5,5)</f>
        <v>1.6</v>
      </c>
      <c r="T37" s="20">
        <v>93.52000000000001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2.2587115304477869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4.9467730530061251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6"/>
  <dimension ref="A1:BJ85"/>
  <sheetViews>
    <sheetView showGridLines="0" topLeftCell="A20" zoomScale="80" zoomScaleNormal="80" workbookViewId="0">
      <selection activeCell="AA50" sqref="AA50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266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0.28921427767741181</v>
      </c>
      <c r="R2" s="7">
        <f>IF(N19="","",(ABS(N19-AVERAGE(B19:M19))/STDEV(B19:M19)))</f>
        <v>1.1929296679390282</v>
      </c>
      <c r="S2" s="7">
        <f>IF(AC9="","",(ABS(AC9-AVERAGE(Q9:AB9))/STDEV(Q9:AB9)))</f>
        <v>0.41307125981308035</v>
      </c>
      <c r="T2" s="7">
        <f>IF(AC19="","",(ABS(AC19-AVERAGE(Q19:AB19))/STDEV(Q19:AB19)))</f>
        <v>0.74670910026114234</v>
      </c>
      <c r="U2" s="7">
        <f>IF(AR9="","",(ABS(AR9-AVERAGE(AF9:AQ9))/STDEV(AF9:AQ9)))</f>
        <v>0.55061557078320811</v>
      </c>
      <c r="V2" s="7">
        <f>IF(AR19="","",(ABS(AR19-AVERAGE(AF19:AQ19))/STDEV(AF19:AQ19)))</f>
        <v>1.3721740569671275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1.1847505952981321</v>
      </c>
      <c r="R3" s="7">
        <f>IF(N20="","",(ABS(N20-AVERAGE(B20:M20))/STDEV(B20:M20)))</f>
        <v>1.9918428848255076</v>
      </c>
      <c r="S3" s="7">
        <f>IF(AC10="","",(ABS(AC10-AVERAGE(Q10:AB10))/STDEV(Q10:AB10)))</f>
        <v>1.0750851222583198</v>
      </c>
      <c r="T3" s="7">
        <f>IF(AC20="","",(ABS(AC20-AVERAGE(Q20:AB20))/STDEV(Q20:AB20)))</f>
        <v>1.0970781703139496</v>
      </c>
      <c r="U3" s="7">
        <f t="shared" ref="U3" si="0">IF(AR10="","",(ABS(AR10-AVERAGE(AF10:AQ10))/STDEV(AF10:AQ10)))</f>
        <v>0.98507374850009732</v>
      </c>
      <c r="V3" s="7">
        <f>IF(AR20="","",(ABS(AR20-AVERAGE(AF20:AQ20))/STDEV(AF20:AQ20)))</f>
        <v>0.23059527750298037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1.0556261424933326</v>
      </c>
      <c r="R4" s="7">
        <f>IF(N23="","",(ABS(N23-AVERAGE(B23:M23))/STDEV(B23:M23)))</f>
        <v>1.5172276078476166</v>
      </c>
      <c r="S4" s="7">
        <f>IF(AC13="","",(ABS(AC13-AVERAGE(Q13:AB13))/STDEV(Q13:AB13)))</f>
        <v>0.92214923153013817</v>
      </c>
      <c r="T4" s="7">
        <f>IF(AC23="","",(ABS(AC23-AVERAGE(Q23:AB23))/STDEV(Q23:AB23)))</f>
        <v>0.73854595524920219</v>
      </c>
      <c r="U4" s="7">
        <f>IF(AR13="","",(ABS(AR13-AVERAGE(AF13:AQ13))/STDEV(AF13:AQ13)))</f>
        <v>0.60378326101317181</v>
      </c>
      <c r="V4" s="7">
        <f>IF(AR23="","",(ABS(AR23-AVERAGE(AF23:AQ23))/STDEV(AF23:AQ23)))</f>
        <v>8.3060149619872431E-2</v>
      </c>
    </row>
    <row r="5" spans="1:44" ht="25.5" customHeight="1" x14ac:dyDescent="0.2">
      <c r="C5" s="42" t="s">
        <v>275</v>
      </c>
      <c r="D5" s="12">
        <v>0</v>
      </c>
      <c r="E5" s="12">
        <v>0</v>
      </c>
      <c r="F5" s="12">
        <v>60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-0.78993433877941133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0.50455555555552678</v>
      </c>
      <c r="AE7" s="14" t="s">
        <v>29</v>
      </c>
      <c r="AR7" s="16">
        <f>AR9-AQ9</f>
        <v>-1.7732499999999476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96.656363636363622</v>
      </c>
      <c r="C9" s="20">
        <v>96.543500000000009</v>
      </c>
      <c r="D9" s="20">
        <v>95.049999999999969</v>
      </c>
      <c r="E9" s="20">
        <v>97.242413793103324</v>
      </c>
      <c r="F9" s="20">
        <v>95.026206896551741</v>
      </c>
      <c r="G9" s="20">
        <v>96.350000000000009</v>
      </c>
      <c r="H9" s="20">
        <v>97.900476190476155</v>
      </c>
      <c r="I9" s="20">
        <v>96.896774193548382</v>
      </c>
      <c r="J9" s="20">
        <v>96.321454545454586</v>
      </c>
      <c r="K9" s="20">
        <v>98.016000000000062</v>
      </c>
      <c r="L9" s="20">
        <v>98.099393939393963</v>
      </c>
      <c r="M9" s="20">
        <v>95.728571428571342</v>
      </c>
      <c r="N9" s="20">
        <v>96.957142857142841</v>
      </c>
      <c r="P9" s="19" t="s">
        <v>18</v>
      </c>
      <c r="Q9" s="20"/>
      <c r="R9" s="20"/>
      <c r="S9" s="20"/>
      <c r="T9" s="20"/>
      <c r="U9" s="20">
        <v>94.960833333333355</v>
      </c>
      <c r="V9" s="20">
        <v>96.370625000000032</v>
      </c>
      <c r="W9" s="20">
        <v>95.71307692307694</v>
      </c>
      <c r="X9" s="20"/>
      <c r="Y9" s="20"/>
      <c r="Z9" s="20">
        <v>94.353333333333325</v>
      </c>
      <c r="AA9" s="20">
        <v>95.446428571428612</v>
      </c>
      <c r="AB9" s="20">
        <v>94.369444444444397</v>
      </c>
      <c r="AC9" s="20">
        <v>94.873999999999924</v>
      </c>
      <c r="AE9" s="19" t="s">
        <v>18</v>
      </c>
      <c r="AF9" s="20">
        <v>92.108000000000018</v>
      </c>
      <c r="AG9" s="20">
        <v>92.854545454545416</v>
      </c>
      <c r="AH9" s="20">
        <v>93.114999999999924</v>
      </c>
      <c r="AI9" s="20">
        <v>93.298709677419325</v>
      </c>
      <c r="AJ9" s="20">
        <v>93.357499999999945</v>
      </c>
      <c r="AK9" s="20">
        <v>93.471250000000069</v>
      </c>
      <c r="AL9" s="20">
        <v>95.341250000000073</v>
      </c>
      <c r="AM9" s="20">
        <v>93.141000000000005</v>
      </c>
      <c r="AN9" s="20">
        <v>94.13238095238097</v>
      </c>
      <c r="AO9" s="20">
        <v>97.047142857142845</v>
      </c>
      <c r="AP9" s="20">
        <v>99.354000000000028</v>
      </c>
      <c r="AQ9" s="20">
        <v>97.587000000000003</v>
      </c>
      <c r="AR9" s="20">
        <v>95.813750000000056</v>
      </c>
    </row>
    <row r="10" spans="1:44" x14ac:dyDescent="0.2">
      <c r="A10" s="21" t="s">
        <v>8</v>
      </c>
      <c r="B10" s="22">
        <v>2.4978724298645272</v>
      </c>
      <c r="C10" s="22">
        <v>2.7225021284098174</v>
      </c>
      <c r="D10" s="22">
        <v>2.7231356238533704</v>
      </c>
      <c r="E10" s="22">
        <v>2.8185055245992761</v>
      </c>
      <c r="F10" s="22">
        <v>3.1810755442059788</v>
      </c>
      <c r="G10" s="22">
        <v>3.3535329776151985</v>
      </c>
      <c r="H10" s="22">
        <v>2.9392818447008939</v>
      </c>
      <c r="I10" s="22">
        <v>2.9217390608651126</v>
      </c>
      <c r="J10" s="22">
        <v>3.4569712141065669</v>
      </c>
      <c r="K10" s="22">
        <v>3.4842874487889146</v>
      </c>
      <c r="L10" s="22">
        <v>3.5625286769124194</v>
      </c>
      <c r="M10" s="22">
        <v>3.432873905730057</v>
      </c>
      <c r="N10" s="22">
        <v>3.5218853466984519</v>
      </c>
      <c r="P10" s="21" t="s">
        <v>8</v>
      </c>
      <c r="Q10" s="22"/>
      <c r="R10" s="22"/>
      <c r="S10" s="22"/>
      <c r="T10" s="22"/>
      <c r="U10" s="22">
        <v>2.1201829568006918</v>
      </c>
      <c r="V10" s="22">
        <v>2.5438443861616777</v>
      </c>
      <c r="W10" s="22">
        <v>2.7106562168264561</v>
      </c>
      <c r="X10" s="22"/>
      <c r="Y10" s="22"/>
      <c r="Z10" s="22">
        <v>2.6513429968227227</v>
      </c>
      <c r="AA10" s="22">
        <v>2.7132080540388976</v>
      </c>
      <c r="AB10" s="22">
        <v>3.090661682191671</v>
      </c>
      <c r="AC10" s="22">
        <v>2.3007273434122597</v>
      </c>
      <c r="AE10" s="21" t="s">
        <v>8</v>
      </c>
      <c r="AF10" s="22">
        <v>2.480028144460348</v>
      </c>
      <c r="AG10" s="22">
        <v>2.3903336055081006</v>
      </c>
      <c r="AH10" s="22">
        <v>2.4904413222957058</v>
      </c>
      <c r="AI10" s="22">
        <v>2.1448813787788485</v>
      </c>
      <c r="AJ10" s="22">
        <v>2.2796012661808005</v>
      </c>
      <c r="AK10" s="22">
        <v>2.2535335635425051</v>
      </c>
      <c r="AL10" s="22">
        <v>2.3122211468194749</v>
      </c>
      <c r="AM10" s="22">
        <v>1.9647445666348626</v>
      </c>
      <c r="AN10" s="22">
        <v>2.0303908803253079</v>
      </c>
      <c r="AO10" s="22">
        <v>2.4376662359844876</v>
      </c>
      <c r="AP10" s="22">
        <v>2.3377196866462269</v>
      </c>
      <c r="AQ10" s="22">
        <v>2.7496062160670114</v>
      </c>
      <c r="AR10" s="22">
        <v>2.5336847033718763</v>
      </c>
    </row>
    <row r="11" spans="1:44" x14ac:dyDescent="0.2">
      <c r="A11" s="21" t="s">
        <v>19</v>
      </c>
      <c r="B11" s="22">
        <v>102.7</v>
      </c>
      <c r="C11" s="22">
        <v>104.1</v>
      </c>
      <c r="D11" s="22">
        <v>104.7</v>
      </c>
      <c r="E11" s="22">
        <v>107.6</v>
      </c>
      <c r="F11" s="23">
        <v>104.5</v>
      </c>
      <c r="G11" s="23">
        <v>105.1</v>
      </c>
      <c r="H11" s="23">
        <v>106.9</v>
      </c>
      <c r="I11" s="23">
        <v>107.4</v>
      </c>
      <c r="J11" s="23">
        <v>107.8</v>
      </c>
      <c r="K11" s="23">
        <v>107.2</v>
      </c>
      <c r="L11" s="23">
        <v>108.7</v>
      </c>
      <c r="M11" s="23">
        <v>105.3</v>
      </c>
      <c r="N11" s="23">
        <v>107.6</v>
      </c>
      <c r="P11" s="21" t="s">
        <v>19</v>
      </c>
      <c r="Q11" s="22"/>
      <c r="R11" s="22"/>
      <c r="S11" s="22"/>
      <c r="T11" s="22"/>
      <c r="U11" s="23">
        <v>100.1</v>
      </c>
      <c r="V11" s="23">
        <v>100.6</v>
      </c>
      <c r="W11" s="23">
        <v>100.6</v>
      </c>
      <c r="X11" s="23"/>
      <c r="Y11" s="23"/>
      <c r="Z11" s="23">
        <v>99.8</v>
      </c>
      <c r="AA11" s="23">
        <v>101.7</v>
      </c>
      <c r="AB11" s="23">
        <v>100.9</v>
      </c>
      <c r="AC11" s="23">
        <v>99.8</v>
      </c>
      <c r="AE11" s="21" t="s">
        <v>19</v>
      </c>
      <c r="AF11" s="22">
        <v>98.1</v>
      </c>
      <c r="AG11" s="22">
        <v>98.2</v>
      </c>
      <c r="AH11" s="22">
        <v>98.1</v>
      </c>
      <c r="AI11" s="22">
        <v>98.7</v>
      </c>
      <c r="AJ11" s="23">
        <v>97.3</v>
      </c>
      <c r="AK11" s="23">
        <v>99.9</v>
      </c>
      <c r="AL11" s="23">
        <v>101.4</v>
      </c>
      <c r="AM11" s="23">
        <v>98.9</v>
      </c>
      <c r="AN11" s="23">
        <v>99.9</v>
      </c>
      <c r="AO11" s="23">
        <v>103.6</v>
      </c>
      <c r="AP11" s="23">
        <v>109.3</v>
      </c>
      <c r="AQ11" s="23">
        <v>105.5</v>
      </c>
      <c r="AR11" s="23">
        <v>103.6</v>
      </c>
    </row>
    <row r="12" spans="1:44" x14ac:dyDescent="0.2">
      <c r="A12" s="21" t="s">
        <v>20</v>
      </c>
      <c r="B12" s="22">
        <v>90.3</v>
      </c>
      <c r="C12" s="22">
        <v>87.6</v>
      </c>
      <c r="D12" s="22">
        <v>87</v>
      </c>
      <c r="E12" s="22">
        <v>89.6</v>
      </c>
      <c r="F12" s="23">
        <v>85.1</v>
      </c>
      <c r="G12" s="23">
        <v>87.9</v>
      </c>
      <c r="H12" s="23">
        <v>89.7</v>
      </c>
      <c r="I12" s="23">
        <v>89.9</v>
      </c>
      <c r="J12" s="23">
        <v>86.4</v>
      </c>
      <c r="K12" s="23">
        <v>90.1</v>
      </c>
      <c r="L12" s="23">
        <v>88.4</v>
      </c>
      <c r="M12" s="23">
        <v>86.2</v>
      </c>
      <c r="N12" s="23">
        <v>89.1</v>
      </c>
      <c r="P12" s="21" t="s">
        <v>20</v>
      </c>
      <c r="Q12" s="22"/>
      <c r="R12" s="22"/>
      <c r="S12" s="22"/>
      <c r="T12" s="22"/>
      <c r="U12" s="23">
        <v>88.1</v>
      </c>
      <c r="V12" s="23">
        <v>86.9</v>
      </c>
      <c r="W12" s="23">
        <v>87.8</v>
      </c>
      <c r="X12" s="23"/>
      <c r="Y12" s="23"/>
      <c r="Z12" s="23">
        <v>88.2</v>
      </c>
      <c r="AA12" s="23">
        <v>87.9</v>
      </c>
      <c r="AB12" s="23">
        <v>84</v>
      </c>
      <c r="AC12" s="23">
        <v>89.5</v>
      </c>
      <c r="AE12" s="21" t="s">
        <v>20</v>
      </c>
      <c r="AF12" s="22">
        <v>84.2</v>
      </c>
      <c r="AG12" s="22">
        <v>85.6</v>
      </c>
      <c r="AH12" s="22">
        <v>85</v>
      </c>
      <c r="AI12" s="22">
        <v>84.3</v>
      </c>
      <c r="AJ12" s="23">
        <v>84.6</v>
      </c>
      <c r="AK12" s="23">
        <v>87.4</v>
      </c>
      <c r="AL12" s="23">
        <v>91</v>
      </c>
      <c r="AM12" s="23">
        <v>87.3</v>
      </c>
      <c r="AN12" s="23">
        <v>87</v>
      </c>
      <c r="AO12" s="23">
        <v>91.9</v>
      </c>
      <c r="AP12" s="23">
        <v>93.5</v>
      </c>
      <c r="AQ12" s="23">
        <v>90.7</v>
      </c>
      <c r="AR12" s="23">
        <v>84.2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4.891678106816113</v>
      </c>
      <c r="C13" s="25">
        <f>IFERROR(IF(C8="","",IF($C$25=0,((C9-$C$26)/3/C10),IF($C$26=0,(($C$25-C9)/3/C10),MIN(((($C$25)-C9)/(3*C10)),((C9-($C$26))/(3*C10)))))),"")</f>
        <v>4.4742542308980857</v>
      </c>
      <c r="D13" s="25">
        <f>IFERROR(IF(D8="","",IF($D$25=0,((D9-$D$26)/3/D10),IF($D$26=0,(($D$25-D9)/3/D10),MIN(((($D$25)-D9)/(3*D10)),((D9-($D$26))/(3*D10)))))),"")</f>
        <v>4.2903971550270539</v>
      </c>
      <c r="E13" s="25">
        <f>IFERROR(IF(E8="","",IF($E$25=0,((E9-$E$26)/3/E10),IF($E$26=0,(($E$25-E9)/3/E10),MIN(((($E$25)-E9)/(3*E10)),((E9-($E$26))/(3*E10)))))),"")</f>
        <v>4.4045107673860011</v>
      </c>
      <c r="F13" s="25">
        <f>IFERROR(IF(F8="","",IF($K$25=0,((F9-$K$26)/3/F10),IF($K$26=0,(($K$25-F9)/3/F10),MIN(((($K$25)-F9)/(3*F10)),((F9-($K$26))/(3*F10)))))),"")</f>
        <v>3.6702687932439062</v>
      </c>
      <c r="G13" s="25">
        <f>IFERROR(IF(G8="","",IF($G$25=0,((G9-$G$26)/3/G10),IF($G$26=0,(($G$25-G9)/3/G10),MIN(((($G$25)-G9)/(3*G10)),((G9-($G$26))/(3*G10)))))),"")</f>
        <v>3.6131049694591661</v>
      </c>
      <c r="H13" s="25">
        <f>IFERROR(IF(H8="","",IF($H$25=0,((H9-$H$26)/3/H10),IF($H$26=0,(($H$25-H9)/3/H10),MIN(((($H$25)-H9)/(3*H10)),((H9-($H$26))/(3*H10)))))),"")</f>
        <v>4.298156056816544</v>
      </c>
      <c r="I13" s="25">
        <f>IFERROR(IF(I8="","",IF($I$25=0,((I9-$I$26)/3/I10),IF($I$26=0,(($I$25-I9)/3/I10),MIN(((($I$25)-I9)/(3*I10)),((I9-($I$26))/(3*I10)))))),"")</f>
        <v>4.2094535052494191</v>
      </c>
      <c r="J13" s="25">
        <f>IFERROR(IF(J8="","",IF($J$25=0,((J9-$J$26)/3/J10),IF($J$26=0,(($J$25-J9)/3/J10),MIN(((($J$25)-J9)/(3*J10)),((J9-($J$26))/(3*J10)))))),"")</f>
        <v>3.5022425022652519</v>
      </c>
      <c r="K13" s="25">
        <f>IFERROR(IF(K8="","",IF($K$25=0,((K9-$K$26)/3/K10),IF($K$26=0,(($K$25-K9)/3/K10),MIN(((($K$25)-K9)/(3*K10)),((K9-($K$26))/(3*K10)))))),"")</f>
        <v>3.636898558528693</v>
      </c>
      <c r="L13" s="25">
        <f>IFERROR(IF(L8="","",IF($L$25=0,((L9-$L$26)/3/L10),IF($L$26=0,(($L$25-L9)/3/L10),MIN(((($L$25)-L9)/(3*L10)),((L9-($L$26))/(3*L10)))))),"")</f>
        <v>3.5648268776336356</v>
      </c>
      <c r="M13" s="25">
        <f>IFERROR(IF(M8="","",IF($M$25=0,((M9-$M$26)/3/M10),IF($M$26=0,(($M$25-M9)/3/M10),MIN(((($M$25)-M9)/(3*M10)),((M9-($M$26))/(3*M10)))))),"")</f>
        <v>3.4692575773449579</v>
      </c>
      <c r="N13" s="25">
        <f>IFERROR(IF(N8="","",IF($N$25=0,((N9-$N$26)/3/N10),IF($N$26=0,(($N$25-N9)/3/N10),MIN(((($N$25)-N9)/(3*N10)),((N9-($N$26))/(3*N10)))))),"")</f>
        <v>3.497855951101859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5.4965120221021655</v>
      </c>
      <c r="V13" s="25">
        <f>IFERROR(IF(V8="","",IF($G$25=0,((V9-$G$26)/3/V10),IF($G$26=0,(($G$25-V9)/3/V10),MIN(((($G$25)-V9)/(3*V10)),((V9-($G$26))/(3*V10)))))),"")</f>
        <v>4.7658346291219038</v>
      </c>
      <c r="W13" s="25">
        <f>IFERROR(IF(W8="","",IF($H$25=0,((W9-$H$26)/3/W10),IF($H$26=0,(($H$25-W9)/3/W10),MIN(((($H$25)-W9)/(3*W10)),((W9-($H$26))/(3*W10)))))),"")</f>
        <v>4.3916889572578102</v>
      </c>
      <c r="X13" s="25"/>
      <c r="Y13" s="25"/>
      <c r="Z13" s="25">
        <f>IFERROR(IF(Z8="","",IF($K$25=0,((Z9-$K$26)/3/Z10),IF($K$26=0,(($K$25-Z9)/3/Z10),MIN(((($K$25)-Z9)/(3*Z10)),((Z9-($K$26))/(3*Z10)))))),"")</f>
        <v>4.3189851802779655</v>
      </c>
      <c r="AA13" s="25">
        <f>IFERROR(IF(AA8="","",IF($L$25=0,((AA9-$L$26)/3/AA10),IF($L$26=0,(($L$25-AA9)/3/AA10),MIN(((($L$25)-AA9)/(3*AA10)),((AA9-($L$26))/(3*AA10)))))),"")</f>
        <v>4.3547991732103313</v>
      </c>
      <c r="AB13" s="25">
        <f>IFERROR(IF(AB8="","",IF($M$25=0,((AB9-$M$26)/3/AB10),IF($M$26=0,(($M$25-AB9)/3/AB10),MIN(((($M$25)-AB9)/(3*AB10)),((AB9-($M$26))/(3*AB10)))))),"")</f>
        <v>3.7068054221183369</v>
      </c>
      <c r="AC13" s="25">
        <f>IFERROR(IF(AC8="","",IF($N$25=0,((AC9-$N$26)/3/AC10),IF($N$26=0,(($N$25-AC9)/3/AC10),MIN(((($N$25)-AC9)/(3*AC10)),((AC9-($N$26))/(3*AC10)))))),"")</f>
        <v>5.0526050815851304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4.3155424226024515</v>
      </c>
      <c r="AG13" s="25">
        <f t="shared" si="1"/>
        <v>4.5815843973742041</v>
      </c>
      <c r="AH13" s="25">
        <f t="shared" si="1"/>
        <v>4.4322800278458665</v>
      </c>
      <c r="AI13" s="25">
        <f t="shared" si="1"/>
        <v>5.1749108376298452</v>
      </c>
      <c r="AJ13" s="25">
        <f t="shared" si="1"/>
        <v>4.8776805100198439</v>
      </c>
      <c r="AK13" s="25">
        <f t="shared" si="1"/>
        <v>4.9509284058741363</v>
      </c>
      <c r="AL13" s="25">
        <f t="shared" si="1"/>
        <v>5.0948485973631827</v>
      </c>
      <c r="AM13" s="25">
        <f t="shared" si="1"/>
        <v>5.6226138438549649</v>
      </c>
      <c r="AN13" s="25">
        <f t="shared" si="1"/>
        <v>5.6035812747727842</v>
      </c>
      <c r="AO13" s="25">
        <f t="shared" si="1"/>
        <v>5.0659304529687876</v>
      </c>
      <c r="AP13" s="25">
        <f t="shared" si="1"/>
        <v>5.6114512252833633</v>
      </c>
      <c r="AQ13" s="25">
        <f>IFERROR(IF(AQ8="","",IF($M$25=0,((AQ9-$M$26)/3/AQ10),IF($M$26=0,(($M$25-AQ9)/3/AQ10),MIN(((($M$25)-AQ9)/(3*AQ10)),((AQ9-($M$26))/(3*AQ10)))))),"")</f>
        <v>4.5566524860135296</v>
      </c>
      <c r="AR13" s="25">
        <f>IFERROR(IF(AR8="","",IF($M$25=0,((AR9-$M$26)/3/AR10),IF($M$26=0,(($M$25-AR9)/3/AR10),MIN(((($M$25)-AR9)/(3*AR10)),((AR9-($M$26))/(3*AR10)))))),"")</f>
        <v>4.7116820221472215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-0.41333333333331268</v>
      </c>
      <c r="AE17" s="27" t="s">
        <v>30</v>
      </c>
      <c r="AR17" s="16">
        <f>AR19-AQ19</f>
        <v>0.52999999999993008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98.650303030302979</v>
      </c>
      <c r="C19" s="30">
        <v>96.078571428571351</v>
      </c>
      <c r="D19" s="30">
        <v>100.77571428571434</v>
      </c>
      <c r="E19" s="30">
        <v>97.565312500000005</v>
      </c>
      <c r="F19" s="30">
        <v>95.088571428571356</v>
      </c>
      <c r="G19" s="30">
        <v>95.663913043478217</v>
      </c>
      <c r="H19" s="30">
        <v>97.806052631578922</v>
      </c>
      <c r="I19" s="30">
        <v>97.774333333333416</v>
      </c>
      <c r="J19" s="30">
        <v>97.344615384615309</v>
      </c>
      <c r="K19" s="30">
        <v>98.928611111111181</v>
      </c>
      <c r="L19" s="30">
        <v>97.677419354838676</v>
      </c>
      <c r="M19" s="30">
        <v>96.501904761904783</v>
      </c>
      <c r="N19" s="30">
        <v>95.635517241379233</v>
      </c>
      <c r="P19" s="30" t="s">
        <v>18</v>
      </c>
      <c r="Q19" s="30"/>
      <c r="R19" s="30"/>
      <c r="S19" s="30"/>
      <c r="T19" s="30"/>
      <c r="U19" s="30">
        <v>100.86800000000001</v>
      </c>
      <c r="V19" s="30">
        <v>101.7184210526316</v>
      </c>
      <c r="W19" s="30">
        <v>103.40666666666667</v>
      </c>
      <c r="X19" s="30"/>
      <c r="Y19" s="30">
        <v>102.67062500000006</v>
      </c>
      <c r="Z19" s="30">
        <v>102.03222222222222</v>
      </c>
      <c r="AA19" s="30">
        <v>102.56199999999998</v>
      </c>
      <c r="AB19" s="30">
        <v>103.50999999999995</v>
      </c>
      <c r="AC19" s="30">
        <v>103.09666666666664</v>
      </c>
      <c r="AD19" s="29"/>
      <c r="AE19" s="30" t="s">
        <v>18</v>
      </c>
      <c r="AF19" s="20">
        <v>97.438125000000042</v>
      </c>
      <c r="AG19" s="20">
        <v>98.079090909090894</v>
      </c>
      <c r="AH19" s="20">
        <v>97.661249999999967</v>
      </c>
      <c r="AI19" s="20">
        <v>97.831764705882364</v>
      </c>
      <c r="AJ19" s="20">
        <v>98.57071428571426</v>
      </c>
      <c r="AK19" s="20">
        <v>99.766153846153799</v>
      </c>
      <c r="AL19" s="20">
        <v>97.62086956521739</v>
      </c>
      <c r="AM19" s="20">
        <v>99.667142857142835</v>
      </c>
      <c r="AN19" s="20">
        <v>100.88666666666666</v>
      </c>
      <c r="AO19" s="20">
        <v>101.3410526315789</v>
      </c>
      <c r="AP19" s="20">
        <v>100.33800000000001</v>
      </c>
      <c r="AQ19" s="20">
        <v>100.58800000000001</v>
      </c>
      <c r="AR19" s="20">
        <v>101.11799999999994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4.3103695458950195</v>
      </c>
      <c r="C20" s="22">
        <v>4.2038774679442046</v>
      </c>
      <c r="D20" s="22">
        <v>2.8120050979341151</v>
      </c>
      <c r="E20" s="22">
        <v>4.140337911470497</v>
      </c>
      <c r="F20" s="22">
        <v>4.5158595194249287</v>
      </c>
      <c r="G20" s="22">
        <v>3.7707623071051595</v>
      </c>
      <c r="H20" s="22">
        <v>4.4122030583776608</v>
      </c>
      <c r="I20" s="22">
        <v>4.3872696527081763</v>
      </c>
      <c r="J20" s="22">
        <v>3.7344376974262223</v>
      </c>
      <c r="K20" s="22">
        <v>3.1742414291563539</v>
      </c>
      <c r="L20" s="22">
        <v>3.8803804635652694</v>
      </c>
      <c r="M20" s="22">
        <v>3.2922627441606571</v>
      </c>
      <c r="N20" s="22">
        <v>2.7919584055741282</v>
      </c>
      <c r="P20" s="21" t="s">
        <v>8</v>
      </c>
      <c r="Q20" s="22"/>
      <c r="R20" s="22"/>
      <c r="S20" s="22"/>
      <c r="T20" s="22"/>
      <c r="U20" s="22">
        <v>2.7175620736537147</v>
      </c>
      <c r="V20" s="22">
        <v>2.7474139127586956</v>
      </c>
      <c r="W20" s="22">
        <v>1.9873623714366486</v>
      </c>
      <c r="X20" s="22"/>
      <c r="Y20" s="22">
        <v>2.7612001053912358</v>
      </c>
      <c r="Z20" s="22">
        <v>2.7047166655389612</v>
      </c>
      <c r="AA20" s="22">
        <v>2.6743542154693452</v>
      </c>
      <c r="AB20" s="22">
        <v>3.0259293906581286</v>
      </c>
      <c r="AC20" s="22">
        <v>3.0095244036999134</v>
      </c>
      <c r="AD20" s="29"/>
      <c r="AE20" s="21" t="s">
        <v>8</v>
      </c>
      <c r="AF20" s="22">
        <v>2.5455812467190673</v>
      </c>
      <c r="AG20" s="22">
        <v>2.3404733879566133</v>
      </c>
      <c r="AH20" s="22">
        <v>3.4971144888933314</v>
      </c>
      <c r="AI20" s="22">
        <v>3.2434626746463229</v>
      </c>
      <c r="AJ20" s="22">
        <v>2.6617324489907457</v>
      </c>
      <c r="AK20" s="22">
        <v>3.4999125979375738</v>
      </c>
      <c r="AL20" s="22">
        <v>2.9980341638382479</v>
      </c>
      <c r="AM20" s="22">
        <v>3.2193981040105752</v>
      </c>
      <c r="AN20" s="22">
        <v>2.9186765915825603</v>
      </c>
      <c r="AO20" s="22">
        <v>3.0150941174195203</v>
      </c>
      <c r="AP20" s="22">
        <v>2.9926233693654933</v>
      </c>
      <c r="AQ20" s="22">
        <v>3.0411257188060952</v>
      </c>
      <c r="AR20" s="22">
        <v>3.0791149691573056</v>
      </c>
      <c r="AS20" s="29"/>
      <c r="AT20" s="29"/>
      <c r="AU20" s="29"/>
      <c r="AV20" s="29"/>
      <c r="BD20" s="32">
        <f>F5</f>
        <v>60</v>
      </c>
      <c r="BE20" s="32"/>
      <c r="BF20" s="32"/>
      <c r="BG20" s="32"/>
      <c r="BH20" s="32"/>
      <c r="BI20" s="32"/>
      <c r="BJ20" s="32">
        <f>E5</f>
        <v>0</v>
      </c>
    </row>
    <row r="21" spans="1:62" x14ac:dyDescent="0.2">
      <c r="A21" s="21" t="s">
        <v>19</v>
      </c>
      <c r="B21" s="22">
        <v>108.8</v>
      </c>
      <c r="C21" s="22">
        <v>109.9</v>
      </c>
      <c r="D21" s="22">
        <v>107.6</v>
      </c>
      <c r="E21" s="22">
        <v>107.2</v>
      </c>
      <c r="F21" s="22">
        <v>109.2</v>
      </c>
      <c r="G21" s="22">
        <v>105.7</v>
      </c>
      <c r="H21" s="22">
        <v>108</v>
      </c>
      <c r="I21" s="22">
        <v>108.8</v>
      </c>
      <c r="J21" s="22">
        <v>107.1</v>
      </c>
      <c r="K21" s="22">
        <v>108.7</v>
      </c>
      <c r="L21" s="22">
        <v>107.4</v>
      </c>
      <c r="M21" s="22">
        <v>105.8</v>
      </c>
      <c r="N21" s="22">
        <v>102.7</v>
      </c>
      <c r="P21" s="21" t="s">
        <v>19</v>
      </c>
      <c r="Q21" s="22"/>
      <c r="R21" s="22"/>
      <c r="S21" s="22"/>
      <c r="T21" s="22"/>
      <c r="U21" s="22">
        <v>106.7</v>
      </c>
      <c r="V21" s="22">
        <v>108.1</v>
      </c>
      <c r="W21" s="22">
        <v>107.6</v>
      </c>
      <c r="X21" s="22"/>
      <c r="Y21" s="22">
        <v>109.3</v>
      </c>
      <c r="Z21" s="22">
        <v>110.2</v>
      </c>
      <c r="AA21" s="22">
        <v>109.5</v>
      </c>
      <c r="AB21" s="22">
        <v>110.1</v>
      </c>
      <c r="AC21" s="22">
        <v>109.5</v>
      </c>
      <c r="AD21" s="29"/>
      <c r="AE21" s="21" t="s">
        <v>19</v>
      </c>
      <c r="AF21" s="22">
        <v>106.1</v>
      </c>
      <c r="AG21" s="22">
        <v>104.3</v>
      </c>
      <c r="AH21" s="22">
        <v>105.7</v>
      </c>
      <c r="AI21" s="22">
        <v>105</v>
      </c>
      <c r="AJ21" s="23">
        <v>103.3</v>
      </c>
      <c r="AK21" s="23">
        <v>106.4</v>
      </c>
      <c r="AL21" s="23">
        <v>106.9</v>
      </c>
      <c r="AM21" s="23">
        <v>106.3</v>
      </c>
      <c r="AN21" s="23">
        <v>111</v>
      </c>
      <c r="AO21" s="23">
        <v>108.4</v>
      </c>
      <c r="AP21" s="23">
        <v>108.7</v>
      </c>
      <c r="AQ21" s="23">
        <v>109.5</v>
      </c>
      <c r="AR21" s="23">
        <v>108.4</v>
      </c>
      <c r="BD21" s="33">
        <f>BE21-$BG$22</f>
        <v>-0.06</v>
      </c>
      <c r="BE21" s="32">
        <f>BF21-$BG$22</f>
        <v>-0.04</v>
      </c>
      <c r="BF21" s="32">
        <f>BG21-$BG$22</f>
        <v>-0.02</v>
      </c>
      <c r="BG21" s="33">
        <f>D5</f>
        <v>0</v>
      </c>
      <c r="BH21" s="32">
        <f>BG21+$BG$22</f>
        <v>0.02</v>
      </c>
      <c r="BI21" s="32">
        <f>BH21+$BG$22</f>
        <v>0.04</v>
      </c>
      <c r="BJ21" s="33">
        <f>BI21+$BG$22</f>
        <v>0.06</v>
      </c>
    </row>
    <row r="22" spans="1:62" x14ac:dyDescent="0.2">
      <c r="A22" s="21" t="s">
        <v>20</v>
      </c>
      <c r="B22" s="22">
        <v>86.5</v>
      </c>
      <c r="C22" s="22">
        <v>84.6</v>
      </c>
      <c r="D22" s="22">
        <v>93.4</v>
      </c>
      <c r="E22" s="22">
        <v>85.4</v>
      </c>
      <c r="F22" s="22">
        <v>83.1</v>
      </c>
      <c r="G22" s="22">
        <v>87.4</v>
      </c>
      <c r="H22" s="22">
        <v>83.8</v>
      </c>
      <c r="I22" s="22">
        <v>84.1</v>
      </c>
      <c r="J22" s="22">
        <v>84.8</v>
      </c>
      <c r="K22" s="22">
        <v>91.4</v>
      </c>
      <c r="L22" s="22">
        <v>84.4</v>
      </c>
      <c r="M22" s="22">
        <v>87</v>
      </c>
      <c r="N22" s="22">
        <v>86.4</v>
      </c>
      <c r="P22" s="21" t="s">
        <v>20</v>
      </c>
      <c r="Q22" s="22"/>
      <c r="R22" s="22"/>
      <c r="S22" s="22"/>
      <c r="T22" s="22"/>
      <c r="U22" s="22">
        <v>93.1</v>
      </c>
      <c r="V22" s="22">
        <v>93.2</v>
      </c>
      <c r="W22" s="22">
        <v>100.3</v>
      </c>
      <c r="X22" s="22"/>
      <c r="Y22" s="22">
        <v>95.5</v>
      </c>
      <c r="Z22" s="22">
        <v>95.2</v>
      </c>
      <c r="AA22" s="22">
        <v>95.9</v>
      </c>
      <c r="AB22" s="22">
        <v>95.7</v>
      </c>
      <c r="AC22" s="22">
        <v>93.7</v>
      </c>
      <c r="AD22" s="29"/>
      <c r="AE22" s="21" t="s">
        <v>20</v>
      </c>
      <c r="AF22" s="22">
        <v>90.2</v>
      </c>
      <c r="AG22" s="22">
        <v>90.9</v>
      </c>
      <c r="AH22" s="22">
        <v>87.9</v>
      </c>
      <c r="AI22" s="22">
        <v>88.2</v>
      </c>
      <c r="AJ22" s="23">
        <v>89.4</v>
      </c>
      <c r="AK22" s="23">
        <v>90.8</v>
      </c>
      <c r="AL22" s="23">
        <v>89.7</v>
      </c>
      <c r="AM22" s="23">
        <v>91.7</v>
      </c>
      <c r="AN22" s="23">
        <v>91.9</v>
      </c>
      <c r="AO22" s="23">
        <v>91.7</v>
      </c>
      <c r="AP22" s="23">
        <v>93.7</v>
      </c>
      <c r="AQ22" s="23">
        <v>94.2</v>
      </c>
      <c r="AR22" s="23">
        <v>93.3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2.9889396271611712</v>
      </c>
      <c r="C23" s="25">
        <f>IFERROR(IF(C18="","",IF($C$25=0,((C19-$C$26)/3/C20),IF($C$26=0,(($C$25-C19)/3/C20),MIN(((($C$25)-C19)/(3*C20)),((C19-($C$26))/(3*C20)))))),"")</f>
        <v>2.8607376327910772</v>
      </c>
      <c r="D23" s="25">
        <f>IFERROR(IF(D18="","",IF($D$25=0,((D19-$D$26)/3/D20),IF($D$26=0,(($D$25-D19)/3/D20),MIN(((($D$25)-D19)/(3*D20)),((D19-($D$26))/(3*D20)))))),"")</f>
        <v>4.8335277812583959</v>
      </c>
      <c r="E23" s="25">
        <f>IFERROR(IF(E18="","",IF($E$25=0,((E19-$E$26)/3/E20),IF($E$26=0,(($E$25-E19)/3/E20),MIN(((($E$25)-E19)/(3*E20)),((E19-($E$26))/(3*E20)))))),"")</f>
        <v>3.0243354772185875</v>
      </c>
      <c r="F23" s="25">
        <f>IFERROR(IF(F18="","",IF($K$25=0,((F19-$K$26)/3/F20),IF($K$26=0,(($K$25-F19)/3/F20),MIN(((($K$25)-F19)/(3*F20)),((F19-($K$26))/(3*F20)))))),"")</f>
        <v>2.5900253154198873</v>
      </c>
      <c r="G23" s="25">
        <f>IFERROR(IF(G18="","",IF($G$25=0,((G19-$G$26)/3/G20),IF($G$26=0,(($G$25-G19)/3/G20),MIN(((($G$25)-G19)/(3*G20)),((G19-($G$26))/(3*G20)))))),"")</f>
        <v>3.1526704804735406</v>
      </c>
      <c r="H23" s="25">
        <f>IFERROR(IF(H18="","",IF($H$25=0,((H19-$H$26)/3/H20),IF($H$26=0,(($H$25-H19)/3/H20),MIN(((($H$25)-H19)/(3*H20)),((H19-($H$26))/(3*H20)))))),"")</f>
        <v>2.8561735208291439</v>
      </c>
      <c r="I23" s="25">
        <f>IFERROR(IF(I18="","",IF($I$25=0,((I19-$I$26)/3/I20),IF($I$26=0,(($I$25-I19)/3/I20),MIN(((($I$25)-I19)/(3*I20)),((I19-($I$26))/(3*I20)))))),"")</f>
        <v>2.869995564706632</v>
      </c>
      <c r="J23" s="25">
        <f>IFERROR(IF(J18="","",IF($J$25=0,((J19-$J$26)/3/J20),IF($J$26=0,(($J$25-J19)/3/J20),MIN(((($J$25)-J19)/(3*J20)),((J19-($J$26))/(3*J20)))))),"")</f>
        <v>3.3333546136770247</v>
      </c>
      <c r="K23" s="25">
        <f>IFERROR(IF(K18="","",IF($K$25=0,((K19-$K$26)/3/K20),IF($K$26=0,(($K$25-K19)/3/K20),MIN(((($K$25)-K19)/(3*K20)),((K19-($K$26))/(3*K20)))))),"")</f>
        <v>4.0879699900938302</v>
      </c>
      <c r="L23" s="25">
        <f>IFERROR(IF(L18="","",IF($L$25=0,((L19-$L$26)/3/L20),IF($L$26=0,(($L$25-L19)/3/L20),MIN(((($L$25)-L19)/(3*L20)),((L19-($L$26))/(3*L20)))))),"")</f>
        <v>3.2365743263759672</v>
      </c>
      <c r="M23" s="25">
        <f>IFERROR(IF(M18="","",IF($M$25=0,((M19-$M$26)/3/M20),IF($M$26=0,(($M$25-M19)/3/M20),MIN(((($M$25)-M19)/(3*M20)),((M19-($M$26))/(3*M20)))))),"")</f>
        <v>3.6957261715767391</v>
      </c>
      <c r="N23" s="25">
        <f>IFERROR(IF(N18="","",IF($N$25=0,((N19-$N$26)/3/N20),IF($N$26=0,(($N$25-N19)/3/N20),MIN(((($N$25)-N19)/(3*N20)),((N19-($N$26))/(3*N20)))))),"")</f>
        <v>4.2545425187606822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5.0128263117652478</v>
      </c>
      <c r="V23" s="25">
        <f>IFERROR(IF(V18="","",IF($G$25=0,((V19-$G$26)/3/V20),IF($G$26=0,(($G$25-V19)/3/V20),MIN(((($G$25)-V19)/(3*V20)),((V19-($G$26))/(3*V20)))))),"")</f>
        <v>5.0615381564090418</v>
      </c>
      <c r="W23" s="25">
        <f>IFERROR(IF(W18="","",IF($H$25=0,((W19-$H$26)/3/W20),IF($H$26=0,(($H$25-W19)/3/W20),MIN(((($H$25)-W19)/(3*W20)),((W19-($H$26))/(3*W20)))))),"")</f>
        <v>7.2804482447906285</v>
      </c>
      <c r="X23" s="25"/>
      <c r="Y23" s="25">
        <f>IFERROR(IF(Y18="","",IF($J$25=0,((Y19-$J$26)/3/Y20),IF($J$26=0,(($J$25-Y19)/3/Y20),MIN(((($J$25)-Y19)/(3*Y20)),((Y19-($J$26))/(3*Y20)))))),"")</f>
        <v>5.1512172692211831</v>
      </c>
      <c r="Z23" s="25">
        <f>IFERROR(IF(Z18="","",IF($K$25=0,((Z19-$K$26)/3/Z20),IF($K$26=0,(($K$25-Z19)/3/Z20),MIN(((($K$25)-Z19)/(3*Z20)),((Z19-($K$26))/(3*Z20)))))),"")</f>
        <v>5.1801140279323334</v>
      </c>
      <c r="AA23" s="25">
        <f>IFERROR(IF(AA18="","",IF($L$25=0,((AA19-$L$26)/3/AA20),IF($L$26=0,(($L$25-AA19)/3/AA20),MIN(((($L$25)-AA19)/(3*AA20)),((AA19-($L$26))/(3*AA20)))))),"")</f>
        <v>5.3049567074058928</v>
      </c>
      <c r="AB23" s="25">
        <f>IFERROR(IF(AB18="","",IF($M$25=0,((AB19-$M$26)/3/AB20),IF($M$26=0,(($M$25-AB19)/3/AB20),MIN(((($M$25)-AB19)/(3*AB20)),((AB19-($M$26))/(3*AB20)))))),"")</f>
        <v>4.7930177677341286</v>
      </c>
      <c r="AC23" s="25">
        <f>IFERROR(IF(AC18="","",IF($N$25=0,((AC19-$N$26)/3/AC20),IF($N$26=0,(($N$25-AC19)/3/AC20),MIN(((($N$25)-AC19)/(3*AC20)),((AC19-($N$26))/(3*AC20)))))),"")</f>
        <v>4.7733640364884602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4.902367589360721</v>
      </c>
      <c r="AG23" s="25">
        <f t="shared" si="2"/>
        <v>5.4232747820782299</v>
      </c>
      <c r="AH23" s="25">
        <f t="shared" si="2"/>
        <v>3.589745214195903</v>
      </c>
      <c r="AI23" s="25">
        <f t="shared" si="2"/>
        <v>3.8880016514046116</v>
      </c>
      <c r="AJ23" s="25">
        <f t="shared" si="2"/>
        <v>4.8302768998363188</v>
      </c>
      <c r="AK23" s="25">
        <f t="shared" si="2"/>
        <v>3.7873473249576928</v>
      </c>
      <c r="AL23" s="25">
        <f t="shared" si="2"/>
        <v>4.1828375427909386</v>
      </c>
      <c r="AM23" s="25">
        <f t="shared" si="2"/>
        <v>4.1070972042597411</v>
      </c>
      <c r="AN23" s="25">
        <f t="shared" si="2"/>
        <v>4.6695440420478551</v>
      </c>
      <c r="AO23" s="25">
        <f t="shared" si="2"/>
        <v>4.570454632768457</v>
      </c>
      <c r="AP23" s="25">
        <f t="shared" si="2"/>
        <v>4.4930478514744978</v>
      </c>
      <c r="AQ23" s="25">
        <f>IFERROR(IF(AQ18="","",IF($M$25=0,((AQ19-$M$26)/3/AQ20),IF($M$26=0,(($M$25-AQ19)/3/AQ20),MIN(((($M$25)-AQ19)/(3*AQ20)),((AQ19-($M$26))/(3*AQ20)))))),"")</f>
        <v>4.44879119915002</v>
      </c>
      <c r="AR23" s="25">
        <f>IFERROR(IF(AR18="","",IF($M$25=0,((AR19-$M$26)/3/AR20),IF($M$26=0,(($M$25-AR19)/3/AR20),MIN(((($M$25)-AR19)/(3*AR20)),((AR19-($M$26))/(3*AR20)))))),"")</f>
        <v>4.4512790646953491</v>
      </c>
    </row>
    <row r="24" spans="1:62" x14ac:dyDescent="0.2">
      <c r="A24" s="35" t="s">
        <v>10</v>
      </c>
      <c r="B24" s="32">
        <f t="shared" ref="B24:N24" si="3">$D$5</f>
        <v>0</v>
      </c>
      <c r="C24" s="32">
        <f t="shared" si="3"/>
        <v>0</v>
      </c>
      <c r="D24" s="32">
        <f t="shared" si="3"/>
        <v>0</v>
      </c>
      <c r="E24" s="32">
        <f t="shared" si="3"/>
        <v>0</v>
      </c>
      <c r="F24" s="32">
        <f t="shared" si="3"/>
        <v>0</v>
      </c>
      <c r="G24" s="32">
        <f t="shared" si="3"/>
        <v>0</v>
      </c>
      <c r="H24" s="32">
        <f t="shared" si="3"/>
        <v>0</v>
      </c>
      <c r="I24" s="32">
        <f t="shared" si="3"/>
        <v>0</v>
      </c>
      <c r="J24" s="32">
        <f t="shared" si="3"/>
        <v>0</v>
      </c>
      <c r="K24" s="32">
        <f t="shared" si="3"/>
        <v>0</v>
      </c>
      <c r="L24" s="32">
        <f t="shared" si="3"/>
        <v>0</v>
      </c>
      <c r="M24" s="32">
        <f t="shared" si="3"/>
        <v>0</v>
      </c>
      <c r="N24" s="32">
        <f t="shared" si="3"/>
        <v>0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N25" si="4">$E$5</f>
        <v>0</v>
      </c>
      <c r="C25" s="32">
        <f t="shared" si="4"/>
        <v>0</v>
      </c>
      <c r="D25" s="32">
        <f t="shared" si="4"/>
        <v>0</v>
      </c>
      <c r="E25" s="32">
        <f t="shared" si="4"/>
        <v>0</v>
      </c>
      <c r="F25" s="32">
        <f t="shared" si="4"/>
        <v>0</v>
      </c>
      <c r="G25" s="32">
        <f t="shared" si="4"/>
        <v>0</v>
      </c>
      <c r="H25" s="32">
        <f t="shared" si="4"/>
        <v>0</v>
      </c>
      <c r="I25" s="32">
        <f t="shared" si="4"/>
        <v>0</v>
      </c>
      <c r="J25" s="32">
        <f t="shared" si="4"/>
        <v>0</v>
      </c>
      <c r="K25" s="32">
        <f t="shared" si="4"/>
        <v>0</v>
      </c>
      <c r="L25" s="32">
        <f t="shared" si="4"/>
        <v>0</v>
      </c>
      <c r="M25" s="32">
        <f t="shared" si="4"/>
        <v>0</v>
      </c>
      <c r="N25" s="32">
        <f t="shared" si="4"/>
        <v>0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N26" si="5">$F$5</f>
        <v>60</v>
      </c>
      <c r="C26" s="32">
        <f t="shared" si="5"/>
        <v>60</v>
      </c>
      <c r="D26" s="32">
        <f t="shared" si="5"/>
        <v>60</v>
      </c>
      <c r="E26" s="32">
        <f t="shared" si="5"/>
        <v>60</v>
      </c>
      <c r="F26" s="32">
        <f t="shared" si="5"/>
        <v>60</v>
      </c>
      <c r="G26" s="32">
        <f t="shared" si="5"/>
        <v>60</v>
      </c>
      <c r="H26" s="32">
        <f t="shared" si="5"/>
        <v>60</v>
      </c>
      <c r="I26" s="32">
        <f t="shared" si="5"/>
        <v>60</v>
      </c>
      <c r="J26" s="32">
        <f t="shared" si="5"/>
        <v>60</v>
      </c>
      <c r="K26" s="32">
        <f t="shared" si="5"/>
        <v>60</v>
      </c>
      <c r="L26" s="32">
        <f t="shared" si="5"/>
        <v>60</v>
      </c>
      <c r="M26" s="32">
        <f t="shared" si="5"/>
        <v>60</v>
      </c>
      <c r="N26" s="32">
        <f t="shared" si="5"/>
        <v>60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3.5625286769124194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4.891678106816113</v>
      </c>
      <c r="Q37" s="40">
        <v>8</v>
      </c>
      <c r="R37" s="41">
        <f>ROUND(Q37/5,5)</f>
        <v>1.6</v>
      </c>
      <c r="T37" s="20">
        <v>91.86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1.6952220437977379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6.2646660588535292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7"/>
  <dimension ref="A1:BJ85"/>
  <sheetViews>
    <sheetView showGridLines="0" topLeftCell="A13" zoomScale="80" zoomScaleNormal="80" workbookViewId="0">
      <selection activeCell="T69" sqref="T69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265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1.6304346758638888</v>
      </c>
      <c r="R2" s="7">
        <f>IF(N19="","",(ABS(N19-AVERAGE(B19:M19))/STDEV(B19:M19)))</f>
        <v>0.37709659751713026</v>
      </c>
      <c r="S2" s="7">
        <f>IF(AC9="","",(ABS(AC9-AVERAGE(Q9:AB9))/STDEV(Q9:AB9)))</f>
        <v>0.74817896711784326</v>
      </c>
      <c r="T2" s="7">
        <f>IF(AC19="","",(ABS(AC19-AVERAGE(Q19:AB19))/STDEV(Q19:AB19)))</f>
        <v>0.42860546511410308</v>
      </c>
      <c r="U2" s="7">
        <f>IF(AR9="","",(ABS(AR9-AVERAGE(AF9:AQ9))/STDEV(AF9:AQ9)))</f>
        <v>1.2280888973327384</v>
      </c>
      <c r="V2" s="7">
        <f>IF(AR19="","",(ABS(AR19-AVERAGE(AF19:AQ19))/STDEV(AF19:AQ19)))</f>
        <v>8.0310663569563817E-2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0.8050084680081242</v>
      </c>
      <c r="R3" s="7">
        <f>IF(N20="","",(ABS(N20-AVERAGE(B20:M20))/STDEV(B20:M20)))</f>
        <v>0.40535497314863622</v>
      </c>
      <c r="S3" s="7">
        <f>IF(AC10="","",(ABS(AC10-AVERAGE(Q10:AB10))/STDEV(Q10:AB10)))</f>
        <v>0.33069356454198928</v>
      </c>
      <c r="T3" s="7">
        <f>IF(AC20="","",(ABS(AC20-AVERAGE(Q20:AB20))/STDEV(Q20:AB20)))</f>
        <v>0.40918908750136884</v>
      </c>
      <c r="U3" s="7">
        <f t="shared" ref="U3" si="0">IF(AR10="","",(ABS(AR10-AVERAGE(AF10:AQ10))/STDEV(AF10:AQ10)))</f>
        <v>0.42264567078883597</v>
      </c>
      <c r="V3" s="7">
        <f>IF(AR20="","",(ABS(AR20-AVERAGE(AF20:AQ20))/STDEV(AF20:AQ20)))</f>
        <v>0.24955822039580081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0.95073785677398104</v>
      </c>
      <c r="R4" s="7">
        <f>IF(N23="","",(ABS(N23-AVERAGE(B23:M23))/STDEV(B23:M23)))</f>
        <v>0.45080505062393311</v>
      </c>
      <c r="S4" s="7">
        <f>IF(AC13="","",(ABS(AC13-AVERAGE(Q13:AB13))/STDEV(Q13:AB13)))</f>
        <v>0.1171663650174721</v>
      </c>
      <c r="T4" s="7">
        <f>IF(AC23="","",(ABS(AC23-AVERAGE(Q23:AB23))/STDEV(Q23:AB23)))</f>
        <v>0.31793549477979099</v>
      </c>
      <c r="U4" s="7">
        <f>IF(AR13="","",(ABS(AR13-AVERAGE(AF13:AQ13))/STDEV(AF13:AQ13)))</f>
        <v>0.84135905888522255</v>
      </c>
      <c r="V4" s="7">
        <f>IF(AR23="","",(ABS(AR23-AVERAGE(AF23:AQ23))/STDEV(AF23:AQ23)))</f>
        <v>0.21382950135509612</v>
      </c>
    </row>
    <row r="5" spans="1:44" ht="25.5" customHeight="1" x14ac:dyDescent="0.2">
      <c r="C5" s="42" t="s">
        <v>274</v>
      </c>
      <c r="D5" s="12">
        <v>1.3620000000000001</v>
      </c>
      <c r="E5" s="12">
        <v>1.3740000000000001</v>
      </c>
      <c r="F5" s="12">
        <v>1.35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-2.6947484622127905E-4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-5.7777777777490158E-5</v>
      </c>
      <c r="AE7" s="14" t="s">
        <v>29</v>
      </c>
      <c r="AR7" s="16">
        <f>AR9-AQ9</f>
        <v>-2.1824999999986439E-4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1.3613612121212126</v>
      </c>
      <c r="C9" s="20">
        <v>1.3626985000000003</v>
      </c>
      <c r="D9" s="20">
        <v>1.3616378571428567</v>
      </c>
      <c r="E9" s="20">
        <v>1.3622927586206892</v>
      </c>
      <c r="F9" s="20">
        <v>1.3623627586206888</v>
      </c>
      <c r="G9" s="20">
        <v>1.3622594117647058</v>
      </c>
      <c r="H9" s="20">
        <v>1.3618861904761914</v>
      </c>
      <c r="I9" s="20">
        <v>1.3609174193548392</v>
      </c>
      <c r="J9" s="20">
        <v>1.3605945454545456</v>
      </c>
      <c r="K9" s="20">
        <v>1.3611077142857142</v>
      </c>
      <c r="L9" s="20">
        <v>1.3623087878787881</v>
      </c>
      <c r="M9" s="20">
        <v>1.3616407142857145</v>
      </c>
      <c r="N9" s="20">
        <v>1.3628300000000002</v>
      </c>
      <c r="P9" s="19" t="s">
        <v>18</v>
      </c>
      <c r="Q9" s="20"/>
      <c r="R9" s="20"/>
      <c r="S9" s="20"/>
      <c r="T9" s="20"/>
      <c r="U9" s="20">
        <v>1.3612333333333335</v>
      </c>
      <c r="V9" s="20">
        <v>1.3622337499999995</v>
      </c>
      <c r="W9" s="20">
        <v>1.3628800000000001</v>
      </c>
      <c r="X9" s="20"/>
      <c r="Y9" s="20"/>
      <c r="Z9" s="20">
        <v>1.3614140000000006</v>
      </c>
      <c r="AA9" s="20">
        <v>1.3625914285714291</v>
      </c>
      <c r="AB9" s="20">
        <v>1.3627744444444441</v>
      </c>
      <c r="AC9" s="20">
        <v>1.3627166666666666</v>
      </c>
      <c r="AE9" s="19" t="s">
        <v>18</v>
      </c>
      <c r="AF9" s="20">
        <v>1.3615826666666668</v>
      </c>
      <c r="AG9" s="20">
        <v>1.3612036363636364</v>
      </c>
      <c r="AH9" s="20">
        <v>1.3613719999999996</v>
      </c>
      <c r="AI9" s="20">
        <v>1.3616670967741933</v>
      </c>
      <c r="AJ9" s="20">
        <v>1.3622783333333339</v>
      </c>
      <c r="AK9" s="20">
        <v>1.361852499999999</v>
      </c>
      <c r="AL9" s="20">
        <v>1.3614058333333319</v>
      </c>
      <c r="AM9" s="20">
        <v>1.3612490000000002</v>
      </c>
      <c r="AN9" s="20">
        <v>1.3607233333333331</v>
      </c>
      <c r="AO9" s="20">
        <v>1.3615109523809525</v>
      </c>
      <c r="AP9" s="20">
        <v>1.3609660000000003</v>
      </c>
      <c r="AQ9" s="20">
        <v>1.3611219999999999</v>
      </c>
      <c r="AR9" s="20">
        <v>1.3609037500000001</v>
      </c>
    </row>
    <row r="10" spans="1:44" x14ac:dyDescent="0.2">
      <c r="A10" s="21" t="s">
        <v>8</v>
      </c>
      <c r="B10" s="22">
        <v>1.1576145622030987E-3</v>
      </c>
      <c r="C10" s="22">
        <v>9.1324577151824949E-4</v>
      </c>
      <c r="D10" s="22">
        <v>1.6548801976740447E-3</v>
      </c>
      <c r="E10" s="22">
        <v>1.1759628214579646E-3</v>
      </c>
      <c r="F10" s="22">
        <v>9.3881651387517796E-4</v>
      </c>
      <c r="G10" s="22">
        <v>1.1993833257098949E-3</v>
      </c>
      <c r="H10" s="22">
        <v>1.4048956650135728E-3</v>
      </c>
      <c r="I10" s="22">
        <v>1.7521008522308104E-3</v>
      </c>
      <c r="J10" s="22">
        <v>1.9844493973136257E-3</v>
      </c>
      <c r="K10" s="22">
        <v>1.1355030838254006E-3</v>
      </c>
      <c r="L10" s="22">
        <v>1.2823379521642712E-3</v>
      </c>
      <c r="M10" s="22">
        <v>1.3608345271548085E-3</v>
      </c>
      <c r="N10" s="22">
        <v>1.5909556200429467E-3</v>
      </c>
      <c r="P10" s="21" t="s">
        <v>8</v>
      </c>
      <c r="Q10" s="22"/>
      <c r="R10" s="22"/>
      <c r="S10" s="22"/>
      <c r="T10" s="22"/>
      <c r="U10" s="22">
        <v>1.1581159238164436E-3</v>
      </c>
      <c r="V10" s="22">
        <v>8.2285646822248927E-4</v>
      </c>
      <c r="W10" s="22">
        <v>1.0240064195535181E-3</v>
      </c>
      <c r="X10" s="22"/>
      <c r="Y10" s="22"/>
      <c r="Z10" s="22">
        <v>9.5334311097754231E-4</v>
      </c>
      <c r="AA10" s="22">
        <v>1.421392857985346E-3</v>
      </c>
      <c r="AB10" s="22">
        <v>1.3099585145131421E-3</v>
      </c>
      <c r="AC10" s="22">
        <v>1.0404836682918631E-3</v>
      </c>
      <c r="AE10" s="21" t="s">
        <v>8</v>
      </c>
      <c r="AF10" s="22">
        <v>1.1595964738230866E-3</v>
      </c>
      <c r="AG10" s="22">
        <v>1.7830973604463186E-3</v>
      </c>
      <c r="AH10" s="22">
        <v>1.1020715113646909E-3</v>
      </c>
      <c r="AI10" s="22">
        <v>1.1386479052337142E-3</v>
      </c>
      <c r="AJ10" s="22">
        <v>1.1818077118495745E-3</v>
      </c>
      <c r="AK10" s="22">
        <v>1.2277683390361702E-3</v>
      </c>
      <c r="AL10" s="22">
        <v>1.2707060491393739E-3</v>
      </c>
      <c r="AM10" s="22">
        <v>1.0007567843457882E-3</v>
      </c>
      <c r="AN10" s="22">
        <v>1.4089523520909094E-3</v>
      </c>
      <c r="AO10" s="22">
        <v>1.1203741888674657E-3</v>
      </c>
      <c r="AP10" s="22">
        <v>1.0914007309671175E-3</v>
      </c>
      <c r="AQ10" s="22">
        <v>1.3186754909776104E-3</v>
      </c>
      <c r="AR10" s="22">
        <v>1.3203719458818022E-3</v>
      </c>
    </row>
    <row r="11" spans="1:44" x14ac:dyDescent="0.2">
      <c r="A11" s="21" t="s">
        <v>19</v>
      </c>
      <c r="B11" s="22">
        <v>1.3645</v>
      </c>
      <c r="C11" s="22">
        <v>1.3651</v>
      </c>
      <c r="D11" s="22">
        <v>1.3654999999999999</v>
      </c>
      <c r="E11" s="22">
        <v>1.365</v>
      </c>
      <c r="F11" s="23">
        <v>1.365</v>
      </c>
      <c r="G11" s="23">
        <v>1.3647</v>
      </c>
      <c r="H11" s="23">
        <v>1.3648</v>
      </c>
      <c r="I11" s="23">
        <v>1.3647</v>
      </c>
      <c r="J11" s="23">
        <v>1.3654999999999999</v>
      </c>
      <c r="K11" s="23">
        <v>1.3645</v>
      </c>
      <c r="L11" s="23">
        <v>1.3654999999999999</v>
      </c>
      <c r="M11" s="23">
        <v>1.3657999999999999</v>
      </c>
      <c r="N11" s="23">
        <v>1.3664000000000001</v>
      </c>
      <c r="P11" s="21" t="s">
        <v>19</v>
      </c>
      <c r="Q11" s="22"/>
      <c r="R11" s="22"/>
      <c r="S11" s="22"/>
      <c r="T11" s="22"/>
      <c r="U11" s="23">
        <v>1.3644000000000001</v>
      </c>
      <c r="V11" s="23">
        <v>1.3645</v>
      </c>
      <c r="W11" s="23">
        <v>1.3652</v>
      </c>
      <c r="X11" s="23"/>
      <c r="Y11" s="23"/>
      <c r="Z11" s="23">
        <v>1.3641000000000001</v>
      </c>
      <c r="AA11" s="23">
        <v>1.3653999999999999</v>
      </c>
      <c r="AB11" s="23">
        <v>1.3654999999999999</v>
      </c>
      <c r="AC11" s="23">
        <v>1.3648</v>
      </c>
      <c r="AE11" s="21" t="s">
        <v>19</v>
      </c>
      <c r="AF11" s="22">
        <v>1.3662000000000001</v>
      </c>
      <c r="AG11" s="22">
        <v>1.3648</v>
      </c>
      <c r="AH11" s="22">
        <v>1.3649</v>
      </c>
      <c r="AI11" s="22">
        <v>1.3649</v>
      </c>
      <c r="AJ11" s="23">
        <v>1.3658999999999999</v>
      </c>
      <c r="AK11" s="23">
        <v>1.3646</v>
      </c>
      <c r="AL11" s="23">
        <v>1.3645</v>
      </c>
      <c r="AM11" s="23">
        <v>1.3632</v>
      </c>
      <c r="AN11" s="23">
        <v>1.3645</v>
      </c>
      <c r="AO11" s="23">
        <v>1.3649</v>
      </c>
      <c r="AP11" s="23">
        <v>1.3646</v>
      </c>
      <c r="AQ11" s="23">
        <v>1.3647</v>
      </c>
      <c r="AR11" s="23">
        <v>1.3647</v>
      </c>
    </row>
    <row r="12" spans="1:44" x14ac:dyDescent="0.2">
      <c r="A12" s="21" t="s">
        <v>20</v>
      </c>
      <c r="B12" s="22">
        <v>1.3574999999999999</v>
      </c>
      <c r="C12" s="22">
        <v>1.36</v>
      </c>
      <c r="D12" s="22">
        <v>1.3583000000000001</v>
      </c>
      <c r="E12" s="22">
        <v>1.3586</v>
      </c>
      <c r="F12" s="23">
        <v>1.3597999999999999</v>
      </c>
      <c r="G12" s="23">
        <v>1.3582000000000001</v>
      </c>
      <c r="H12" s="23">
        <v>1.3581000000000001</v>
      </c>
      <c r="I12" s="23">
        <v>1.3565</v>
      </c>
      <c r="J12" s="23">
        <v>1.3553999999999999</v>
      </c>
      <c r="K12" s="23">
        <v>1.3580000000000001</v>
      </c>
      <c r="L12" s="23">
        <v>1.3579999999999999</v>
      </c>
      <c r="M12" s="23">
        <v>1.3586999999999998</v>
      </c>
      <c r="N12" s="23">
        <v>1.3584000000000001</v>
      </c>
      <c r="P12" s="21" t="s">
        <v>20</v>
      </c>
      <c r="Q12" s="22"/>
      <c r="R12" s="22"/>
      <c r="S12" s="22"/>
      <c r="T12" s="22"/>
      <c r="U12" s="23">
        <v>1.3582000000000001</v>
      </c>
      <c r="V12" s="23">
        <v>1.3603000000000001</v>
      </c>
      <c r="W12" s="23">
        <v>1.3601000000000001</v>
      </c>
      <c r="X12" s="23"/>
      <c r="Y12" s="23"/>
      <c r="Z12" s="23">
        <v>1.3586</v>
      </c>
      <c r="AA12" s="23">
        <v>1.3594999999999999</v>
      </c>
      <c r="AB12" s="23">
        <v>1.3597999999999999</v>
      </c>
      <c r="AC12" s="23">
        <v>1.3596999999999999</v>
      </c>
      <c r="AE12" s="21" t="s">
        <v>20</v>
      </c>
      <c r="AF12" s="22">
        <v>1.3585</v>
      </c>
      <c r="AG12" s="22">
        <v>1.357</v>
      </c>
      <c r="AH12" s="22">
        <v>1.3591</v>
      </c>
      <c r="AI12" s="22">
        <v>1.3585</v>
      </c>
      <c r="AJ12" s="23">
        <v>1.3596999999999999</v>
      </c>
      <c r="AK12" s="23">
        <v>1.3573999999999999</v>
      </c>
      <c r="AL12" s="23">
        <v>1.3568</v>
      </c>
      <c r="AM12" s="23">
        <v>1.359</v>
      </c>
      <c r="AN12" s="23">
        <v>1.3574999999999999</v>
      </c>
      <c r="AO12" s="23">
        <v>1.3587</v>
      </c>
      <c r="AP12" s="23">
        <v>1.3588</v>
      </c>
      <c r="AQ12" s="23">
        <v>1.3568</v>
      </c>
      <c r="AR12" s="23">
        <v>1.3568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3.2714435622367577</v>
      </c>
      <c r="C13" s="25">
        <f>IFERROR(IF(C8="","",IF($C$25=0,((C9-$C$26)/3/C10),IF($C$26=0,(($C$25-C9)/3/C10),MIN(((($C$25)-C9)/(3*C10)),((C9-($C$26))/(3*C10)))))),"")</f>
        <v>4.1250305056477758</v>
      </c>
      <c r="D13" s="25">
        <f>IFERROR(IF(D8="","",IF($D$25=0,((D9-$D$26)/3/D10),IF($D$26=0,(($D$25-D9)/3/D10),MIN(((($D$25)-D9)/(3*D10)),((D9-($D$26))/(3*D10)))))),"")</f>
        <v>2.3441489720753896</v>
      </c>
      <c r="E13" s="25">
        <f>IFERROR(IF(E8="","",IF($E$25=0,((E9-$E$26)/3/E10),IF($E$26=0,(($E$25-E9)/3/E10),MIN(((($E$25)-E9)/(3*E10)),((E9-($E$26))/(3*E10)))))),"")</f>
        <v>3.31848398767012</v>
      </c>
      <c r="F13" s="25">
        <f>IFERROR(IF(F8="","",IF($K$25=0,((F9-$K$26)/3/F10),IF($K$26=0,(($K$25-F9)/3/F10),MIN(((($K$25)-F9)/(3*F10)),((F9-($K$26))/(3*F10)))))),"")</f>
        <v>4.1318834963380198</v>
      </c>
      <c r="G13" s="25">
        <f>IFERROR(IF(G8="","",IF($G$25=0,((G9-$G$26)/3/G10),IF($G$26=0,(($G$25-G9)/3/G10),MIN(((($G$25)-G9)/(3*G10)),((G9-($G$26))/(3*G10)))))),"")</f>
        <v>3.2629513249639568</v>
      </c>
      <c r="H13" s="25">
        <f>IFERROR(IF(H8="","",IF($H$25=0,((H9-$H$26)/3/H10),IF($H$26=0,(($H$25-H9)/3/H10),MIN(((($H$25)-H9)/(3*H10)),((H9-($H$26))/(3*H10)))))),"")</f>
        <v>2.8201834418967318</v>
      </c>
      <c r="I13" s="25">
        <f>IFERROR(IF(I8="","",IF($I$25=0,((I9-$I$26)/3/I10),IF($I$26=0,(($I$25-I9)/3/I10),MIN(((($I$25)-I9)/(3*I10)),((I9-($I$26))/(3*I10)))))),"")</f>
        <v>2.077015019034409</v>
      </c>
      <c r="J13" s="25">
        <f>IFERROR(IF(J8="","",IF($J$25=0,((J9-$J$26)/3/J10),IF($J$26=0,(($J$25-J9)/3/J10),MIN(((($J$25)-J9)/(3*J10)),((J9-($J$26))/(3*J10)))))),"")</f>
        <v>1.7795944589445472</v>
      </c>
      <c r="K13" s="25">
        <f>IFERROR(IF(K8="","",IF($K$25=0,((K9-$K$26)/3/K10),IF($K$26=0,(($K$25-K9)/3/K10),MIN(((($K$25)-K9)/(3*K10)),((K9-($K$26))/(3*K10)))))),"")</f>
        <v>3.2607321647227616</v>
      </c>
      <c r="L13" s="25">
        <f>IFERROR(IF(L8="","",IF($L$25=0,((L9-$L$26)/3/L10),IF($L$26=0,(($L$25-L9)/3/L10),MIN(((($L$25)-L9)/(3*L10)),((L9-($L$26))/(3*L10)))))),"")</f>
        <v>3.0390356149822946</v>
      </c>
      <c r="M13" s="25">
        <f>IFERROR(IF(M8="","",IF($M$25=0,((M9-$M$26)/3/M10),IF($M$26=0,(($M$25-M9)/3/M10),MIN(((($M$25)-M9)/(3*M10)),((M9-($M$26))/(3*M10)))))),"")</f>
        <v>2.8513665826445727</v>
      </c>
      <c r="N13" s="25">
        <f>IFERROR(IF(N8="","",IF($N$25=0,((N9-$N$26)/3/N10),IF($N$26=0,(($N$25-N9)/3/N10),MIN(((($N$25)-N9)/(3*N10)),((N9-($N$26))/(3*N10)))))),"")</f>
        <v>2.340312505532236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3.2332207574739771</v>
      </c>
      <c r="V13" s="25">
        <f>IFERROR(IF(V8="","",IF($G$25=0,((V9-$G$26)/3/V10),IF($G$26=0,(($G$25-V9)/3/V10),MIN(((($G$25)-V9)/(3*V10)),((V9-($G$26))/(3*V10)))))),"")</f>
        <v>4.7664246254342739</v>
      </c>
      <c r="W13" s="25">
        <f>IFERROR(IF(W8="","",IF($H$25=0,((W9-$H$26)/3/W10),IF($H$26=0,(($H$25-W9)/3/W10),MIN(((($H$25)-W9)/(3*W10)),((W9-($H$26))/(3*W10)))))),"")</f>
        <v>3.6197689739902552</v>
      </c>
      <c r="X13" s="25"/>
      <c r="Y13" s="25"/>
      <c r="Z13" s="25">
        <f>IFERROR(IF(Z8="","",IF($K$25=0,((Z9-$K$26)/3/Z10),IF($K$26=0,(($K$25-Z9)/3/Z10),MIN(((($K$25)-Z9)/(3*Z10)),((Z9-($K$26))/(3*Z10)))))),"")</f>
        <v>3.990868159487285</v>
      </c>
      <c r="AA13" s="25">
        <f>IFERROR(IF(AA8="","",IF($L$25=0,((AA9-$L$26)/3/AA10),IF($L$26=0,(($L$25-AA9)/3/AA10),MIN(((($L$25)-AA9)/(3*AA10)),((AA9-($L$26))/(3*AA10)))))),"")</f>
        <v>2.6754441050499516</v>
      </c>
      <c r="AB13" s="25">
        <f>IFERROR(IF(AB8="","",IF($M$25=0,((AB9-$M$26)/3/AB10),IF($M$26=0,(($M$25-AB9)/3/AB10),MIN(((($M$25)-AB9)/(3*AB10)),((AB9-($M$26))/(3*AB10)))))),"")</f>
        <v>2.8564659188788948</v>
      </c>
      <c r="AC13" s="25">
        <f>IFERROR(IF(AC8="","",IF($N$25=0,((AC9-$N$26)/3/AC10),IF($N$26=0,(($N$25-AC9)/3/AC10),MIN(((($N$25)-AC9)/(3*AC10)),((AC9-($N$26))/(3*AC10)))))),"")</f>
        <v>3.6147718851615451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3.3295107186381014</v>
      </c>
      <c r="AG13" s="25">
        <f t="shared" si="1"/>
        <v>2.0944147736333694</v>
      </c>
      <c r="AH13" s="25">
        <f t="shared" si="1"/>
        <v>3.4395832099611483</v>
      </c>
      <c r="AI13" s="25">
        <f t="shared" si="1"/>
        <v>3.4154827319215522</v>
      </c>
      <c r="AJ13" s="25">
        <f t="shared" si="1"/>
        <v>3.3061404008839212</v>
      </c>
      <c r="AK13" s="25">
        <f t="shared" si="1"/>
        <v>3.2178980412823512</v>
      </c>
      <c r="AL13" s="25">
        <f t="shared" si="1"/>
        <v>2.9919936613341185</v>
      </c>
      <c r="AM13" s="25">
        <f t="shared" si="1"/>
        <v>3.7468311235260918</v>
      </c>
      <c r="AN13" s="25">
        <f t="shared" si="1"/>
        <v>2.536951969411732</v>
      </c>
      <c r="AO13" s="25">
        <f t="shared" si="1"/>
        <v>3.4247344905926305</v>
      </c>
      <c r="AP13" s="25">
        <f t="shared" si="1"/>
        <v>3.3492128322970203</v>
      </c>
      <c r="AQ13" s="25">
        <f>IFERROR(IF(AQ8="","",IF($M$25=0,((AQ9-$M$26)/3/AQ10),IF($M$26=0,(($M$25-AQ9)/3/AQ10),MIN(((($M$25)-AQ9)/(3*AQ10)),((AQ9-($M$26))/(3*AQ10)))))),"")</f>
        <v>2.8114068690128029</v>
      </c>
      <c r="AR13" s="25">
        <f>IFERROR(IF(AR8="","",IF($M$25=0,((AR9-$M$26)/3/AR10),IF($M$26=0,(($M$25-AR9)/3/AR10),MIN(((($M$25)-AR9)/(3*AR10)),((AR9-($M$26))/(3*AR10)))))),"")</f>
        <v>2.7526965751351193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1.0782456140367991E-4</v>
      </c>
      <c r="AE17" s="27" t="s">
        <v>30</v>
      </c>
      <c r="AR17" s="16">
        <f>AR19-AQ19</f>
        <v>-1.5999999999927184E-4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1.3617933333333332</v>
      </c>
      <c r="C19" s="30">
        <v>1.3625714285714283</v>
      </c>
      <c r="D19" s="30">
        <v>1.3619499999999998</v>
      </c>
      <c r="E19" s="30">
        <v>1.3618681249999987</v>
      </c>
      <c r="F19" s="30">
        <v>1.3620542857142866</v>
      </c>
      <c r="G19" s="30">
        <v>1.3619382608695647</v>
      </c>
      <c r="H19" s="30">
        <v>1.3616636842105259</v>
      </c>
      <c r="I19" s="30">
        <v>1.361427333333332</v>
      </c>
      <c r="J19" s="30">
        <v>1.360774102564102</v>
      </c>
      <c r="K19" s="30">
        <v>1.3604113888888885</v>
      </c>
      <c r="L19" s="30">
        <v>1.3614329032258059</v>
      </c>
      <c r="M19" s="30">
        <v>1.3620197619047614</v>
      </c>
      <c r="N19" s="30">
        <v>1.3618800000000006</v>
      </c>
      <c r="P19" s="30" t="s">
        <v>18</v>
      </c>
      <c r="Q19" s="30"/>
      <c r="R19" s="30"/>
      <c r="S19" s="30"/>
      <c r="T19" s="30"/>
      <c r="U19" s="30">
        <v>1.3621486666666653</v>
      </c>
      <c r="V19" s="30">
        <v>1.3618657894736843</v>
      </c>
      <c r="W19" s="30">
        <v>1.3619333333333334</v>
      </c>
      <c r="X19" s="30"/>
      <c r="Y19" s="30">
        <v>1.3610181250000006</v>
      </c>
      <c r="Z19" s="30">
        <v>1.3616166666666669</v>
      </c>
      <c r="AA19" s="30">
        <v>1.3631020000000003</v>
      </c>
      <c r="AB19" s="30">
        <v>1.3621368421052629</v>
      </c>
      <c r="AC19" s="30">
        <v>1.3622446666666665</v>
      </c>
      <c r="AD19" s="29"/>
      <c r="AE19" s="30" t="s">
        <v>18</v>
      </c>
      <c r="AF19" s="20">
        <v>1.3617825000000001</v>
      </c>
      <c r="AG19" s="20">
        <v>1.3617745454545449</v>
      </c>
      <c r="AH19" s="20">
        <v>1.3613087499999996</v>
      </c>
      <c r="AI19" s="20">
        <v>1.3606329411764704</v>
      </c>
      <c r="AJ19" s="20">
        <v>1.3602542857142859</v>
      </c>
      <c r="AK19" s="20">
        <v>1.3603176923076925</v>
      </c>
      <c r="AL19" s="20">
        <v>1.3612269565217396</v>
      </c>
      <c r="AM19" s="20">
        <v>1.3616935714285712</v>
      </c>
      <c r="AN19" s="20">
        <v>1.3618419047619046</v>
      </c>
      <c r="AO19" s="20">
        <v>1.3616052631578948</v>
      </c>
      <c r="AP19" s="20">
        <v>1.3619506666666665</v>
      </c>
      <c r="AQ19" s="20">
        <v>1.3615353333333327</v>
      </c>
      <c r="AR19" s="20">
        <v>1.3613753333333334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1.4164098342790375E-3</v>
      </c>
      <c r="C20" s="22">
        <v>1.263850049762507E-3</v>
      </c>
      <c r="D20" s="22">
        <v>9.3789001549192061E-4</v>
      </c>
      <c r="E20" s="22">
        <v>9.0743165584596434E-4</v>
      </c>
      <c r="F20" s="22">
        <v>1.0565292084244338E-3</v>
      </c>
      <c r="G20" s="22">
        <v>1.0634115495844695E-3</v>
      </c>
      <c r="H20" s="22">
        <v>1.0866652069729456E-3</v>
      </c>
      <c r="I20" s="22">
        <v>8.6919765921885165E-4</v>
      </c>
      <c r="J20" s="22">
        <v>1.0987588650100452E-3</v>
      </c>
      <c r="K20" s="22">
        <v>1.1243856949297061E-3</v>
      </c>
      <c r="L20" s="22">
        <v>1.747512691081582E-3</v>
      </c>
      <c r="M20" s="22">
        <v>1.1183498500422068E-3</v>
      </c>
      <c r="N20" s="22">
        <v>1.2391871428829913E-3</v>
      </c>
      <c r="P20" s="21" t="s">
        <v>8</v>
      </c>
      <c r="Q20" s="22"/>
      <c r="R20" s="22"/>
      <c r="S20" s="22"/>
      <c r="T20" s="22"/>
      <c r="U20" s="22">
        <v>9.1634938580653625E-4</v>
      </c>
      <c r="V20" s="22">
        <v>8.1593790476904232E-4</v>
      </c>
      <c r="W20" s="22">
        <v>7.2270246337945209E-4</v>
      </c>
      <c r="X20" s="22"/>
      <c r="Y20" s="22">
        <v>9.3431250579801596E-4</v>
      </c>
      <c r="Z20" s="22">
        <v>9.9262644664034139E-4</v>
      </c>
      <c r="AA20" s="22">
        <v>1.0632652001763385E-3</v>
      </c>
      <c r="AB20" s="22">
        <v>1.0127287912205154E-3</v>
      </c>
      <c r="AC20" s="22">
        <v>8.7405071548728663E-4</v>
      </c>
      <c r="AD20" s="29"/>
      <c r="AE20" s="21" t="s">
        <v>8</v>
      </c>
      <c r="AF20" s="22">
        <v>1.0044273063972687E-3</v>
      </c>
      <c r="AG20" s="22">
        <v>1.0565163773993652E-3</v>
      </c>
      <c r="AH20" s="22">
        <v>1.2065016479123024E-3</v>
      </c>
      <c r="AI20" s="22">
        <v>9.9969086763801061E-4</v>
      </c>
      <c r="AJ20" s="22">
        <v>1.0928394425881918E-3</v>
      </c>
      <c r="AK20" s="22">
        <v>8.2832280198087346E-4</v>
      </c>
      <c r="AL20" s="22">
        <v>1.3322222128092005E-3</v>
      </c>
      <c r="AM20" s="22">
        <v>1.0450438505333333E-3</v>
      </c>
      <c r="AN20" s="22">
        <v>1.0560177025104771E-3</v>
      </c>
      <c r="AO20" s="22">
        <v>1.0695267628811754E-3</v>
      </c>
      <c r="AP20" s="22">
        <v>1.1998180324373844E-3</v>
      </c>
      <c r="AQ20" s="22">
        <v>1.2021310309862044E-3</v>
      </c>
      <c r="AR20" s="22">
        <v>1.0586769422297646E-3</v>
      </c>
      <c r="AS20" s="29"/>
      <c r="AT20" s="29"/>
      <c r="AU20" s="29"/>
      <c r="AV20" s="29"/>
      <c r="BD20" s="32">
        <f>F5</f>
        <v>1.35</v>
      </c>
      <c r="BE20" s="32"/>
      <c r="BF20" s="32"/>
      <c r="BG20" s="32"/>
      <c r="BH20" s="32"/>
      <c r="BI20" s="32"/>
      <c r="BJ20" s="32">
        <f>E5</f>
        <v>1.3740000000000001</v>
      </c>
    </row>
    <row r="21" spans="1:62" x14ac:dyDescent="0.2">
      <c r="A21" s="21" t="s">
        <v>19</v>
      </c>
      <c r="B21" s="22">
        <v>1.3656999999999999</v>
      </c>
      <c r="C21" s="22">
        <v>1.3655999999999999</v>
      </c>
      <c r="D21" s="22">
        <v>1.3637999999999999</v>
      </c>
      <c r="E21" s="22">
        <v>1.3637999999999999</v>
      </c>
      <c r="F21" s="22">
        <v>1.3652</v>
      </c>
      <c r="G21" s="22">
        <v>1.365</v>
      </c>
      <c r="H21" s="22">
        <v>1.3643000000000001</v>
      </c>
      <c r="I21" s="22">
        <v>1.3642000000000001</v>
      </c>
      <c r="J21" s="22">
        <v>1.3636999999999999</v>
      </c>
      <c r="K21" s="22">
        <v>1.3641000000000001</v>
      </c>
      <c r="L21" s="22">
        <v>1.3665</v>
      </c>
      <c r="M21" s="22">
        <v>1.3649</v>
      </c>
      <c r="N21" s="22">
        <v>1.3652</v>
      </c>
      <c r="P21" s="21" t="s">
        <v>19</v>
      </c>
      <c r="Q21" s="22"/>
      <c r="R21" s="22"/>
      <c r="S21" s="22"/>
      <c r="T21" s="22"/>
      <c r="U21" s="22">
        <v>1.3642000000000001</v>
      </c>
      <c r="V21" s="22">
        <v>1.3644000000000001</v>
      </c>
      <c r="W21" s="22">
        <v>1.363</v>
      </c>
      <c r="X21" s="22"/>
      <c r="Y21" s="22">
        <v>1.3633</v>
      </c>
      <c r="Z21" s="22">
        <v>1.3641000000000001</v>
      </c>
      <c r="AA21" s="22">
        <v>1.3660000000000001</v>
      </c>
      <c r="AB21" s="22">
        <v>1.3648</v>
      </c>
      <c r="AC21" s="22">
        <v>1.3640000000000001</v>
      </c>
      <c r="AD21" s="29"/>
      <c r="AE21" s="21" t="s">
        <v>19</v>
      </c>
      <c r="AF21" s="22">
        <v>1.3641000000000001</v>
      </c>
      <c r="AG21" s="22">
        <v>1.3634999999999999</v>
      </c>
      <c r="AH21" s="22">
        <v>1.3636999999999999</v>
      </c>
      <c r="AI21" s="22">
        <v>1.363</v>
      </c>
      <c r="AJ21" s="23">
        <v>1.3631</v>
      </c>
      <c r="AK21" s="23">
        <v>1.3620000000000001</v>
      </c>
      <c r="AL21" s="23">
        <v>1.3645</v>
      </c>
      <c r="AM21" s="23">
        <v>1.3649</v>
      </c>
      <c r="AN21" s="23">
        <v>1.3642000000000001</v>
      </c>
      <c r="AO21" s="23">
        <v>1.3647</v>
      </c>
      <c r="AP21" s="23">
        <v>1.3653</v>
      </c>
      <c r="AQ21" s="23">
        <v>1.3646</v>
      </c>
      <c r="AR21" s="23">
        <v>1.3636999999999999</v>
      </c>
      <c r="BD21" s="33">
        <f>BE21-$BG$22</f>
        <v>1.302</v>
      </c>
      <c r="BE21" s="32">
        <f>BF21-$BG$22</f>
        <v>1.3220000000000001</v>
      </c>
      <c r="BF21" s="32">
        <f>BG21-$BG$22</f>
        <v>1.3420000000000001</v>
      </c>
      <c r="BG21" s="33">
        <f>D5</f>
        <v>1.3620000000000001</v>
      </c>
      <c r="BH21" s="32">
        <f>BG21+$BG$22</f>
        <v>1.3820000000000001</v>
      </c>
      <c r="BI21" s="32">
        <f>BH21+$BG$22</f>
        <v>1.4020000000000001</v>
      </c>
      <c r="BJ21" s="33">
        <f>BI21+$BG$22</f>
        <v>1.4220000000000002</v>
      </c>
    </row>
    <row r="22" spans="1:62" x14ac:dyDescent="0.2">
      <c r="A22" s="21" t="s">
        <v>20</v>
      </c>
      <c r="B22" s="22">
        <v>1.3586</v>
      </c>
      <c r="C22" s="22">
        <v>1.3580000000000001</v>
      </c>
      <c r="D22" s="22">
        <v>1.3594999999999999</v>
      </c>
      <c r="E22" s="22">
        <v>1.3589</v>
      </c>
      <c r="F22" s="22">
        <v>1.359</v>
      </c>
      <c r="G22" s="22">
        <v>1.3585</v>
      </c>
      <c r="H22" s="22">
        <v>1.3584000000000001</v>
      </c>
      <c r="I22" s="22">
        <v>1.3593999999999999</v>
      </c>
      <c r="J22" s="22">
        <v>1.3576999999999999</v>
      </c>
      <c r="K22" s="22">
        <v>1.3573</v>
      </c>
      <c r="L22" s="22">
        <v>1.3564000000000001</v>
      </c>
      <c r="M22" s="22">
        <v>1.3584000000000001</v>
      </c>
      <c r="N22" s="22">
        <v>1.3587</v>
      </c>
      <c r="P22" s="21" t="s">
        <v>20</v>
      </c>
      <c r="Q22" s="22"/>
      <c r="R22" s="22"/>
      <c r="S22" s="22"/>
      <c r="T22" s="22"/>
      <c r="U22" s="22">
        <v>1.3597999999999999</v>
      </c>
      <c r="V22" s="22">
        <v>1.3593999999999999</v>
      </c>
      <c r="W22" s="22">
        <v>1.3603000000000001</v>
      </c>
      <c r="X22" s="22"/>
      <c r="Y22" s="22">
        <v>1.3586</v>
      </c>
      <c r="Z22" s="22">
        <v>1.3587</v>
      </c>
      <c r="AA22" s="22">
        <v>1.3608</v>
      </c>
      <c r="AB22" s="22">
        <v>1.3593</v>
      </c>
      <c r="AC22" s="22">
        <v>1.3602000000000001</v>
      </c>
      <c r="AD22" s="29"/>
      <c r="AE22" s="21" t="s">
        <v>20</v>
      </c>
      <c r="AF22" s="22">
        <v>1.3593</v>
      </c>
      <c r="AG22" s="22">
        <v>1.3586</v>
      </c>
      <c r="AH22" s="22">
        <v>1.3579000000000001</v>
      </c>
      <c r="AI22" s="22">
        <v>1.3579000000000001</v>
      </c>
      <c r="AJ22" s="23">
        <v>1.3568</v>
      </c>
      <c r="AK22" s="23">
        <v>1.3580000000000001</v>
      </c>
      <c r="AL22" s="23">
        <v>1.3574999999999999</v>
      </c>
      <c r="AM22" s="23">
        <v>1.3591</v>
      </c>
      <c r="AN22" s="23">
        <v>1.3592</v>
      </c>
      <c r="AO22" s="23">
        <v>1.359</v>
      </c>
      <c r="AP22" s="23">
        <v>1.3591</v>
      </c>
      <c r="AQ22" s="23">
        <v>1.3586</v>
      </c>
      <c r="AR22" s="23">
        <v>1.3587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2.775405123554509</v>
      </c>
      <c r="C23" s="25">
        <f>IFERROR(IF(C18="","",IF($C$25=0,((C19-$C$26)/3/C20),IF($C$26=0,(($C$25-C19)/3/C20),MIN(((($C$25)-C19)/(3*C20)),((C19-($C$26))/(3*C20)))))),"")</f>
        <v>3.0142213550094694</v>
      </c>
      <c r="D23" s="25">
        <f>IFERROR(IF(D18="","",IF($D$25=0,((D19-$D$26)/3/D20),IF($D$26=0,(($D$25-D19)/3/D20),MIN(((($D$25)-D19)/(3*D20)),((D19-($D$26))/(3*D20)))))),"")</f>
        <v>4.2471220159476593</v>
      </c>
      <c r="E23" s="25">
        <f>IFERROR(IF(E18="","",IF($E$25=0,((E19-$E$26)/3/E20),IF($E$26=0,(($E$25-E19)/3/E20),MIN(((($E$25)-E19)/(3*E20)),((E19-($E$26))/(3*E20)))))),"")</f>
        <v>4.3596028870935957</v>
      </c>
      <c r="F23" s="25">
        <f>IFERROR(IF(F18="","",IF($K$25=0,((F19-$K$26)/3/F20),IF($K$26=0,(($K$25-F19)/3/F20),MIN(((($K$25)-F19)/(3*F20)),((F19-($K$26))/(3*F20)))))),"")</f>
        <v>3.768854405684249</v>
      </c>
      <c r="G23" s="25">
        <f>IFERROR(IF(G18="","",IF($G$25=0,((G19-$G$26)/3/G20),IF($G$26=0,(($G$25-G19)/3/G20),MIN(((($G$25)-G19)/(3*G20)),((G19-($G$26))/(3*G20)))))),"")</f>
        <v>3.742126264671322</v>
      </c>
      <c r="H23" s="25">
        <f>IFERROR(IF(H18="","",IF($H$25=0,((H19-$H$26)/3/H20),IF($H$26=0,(($H$25-H19)/3/H20),MIN(((($H$25)-H19)/(3*H20)),((H19-($H$26))/(3*H20)))))),"")</f>
        <v>3.5778220484965977</v>
      </c>
      <c r="I23" s="25">
        <f>IFERROR(IF(I18="","",IF($I$25=0,((I19-$I$26)/3/I20),IF($I$26=0,(($I$25-I19)/3/I20),MIN(((($I$25)-I19)/(3*I20)),((I19-($I$26))/(3*I20)))))),"")</f>
        <v>4.3823301532287653</v>
      </c>
      <c r="J23" s="25">
        <f>IFERROR(IF(J18="","",IF($J$25=0,((J19-$J$26)/3/J20),IF($J$26=0,(($J$25-J19)/3/J20),MIN(((($J$25)-J19)/(3*J20)),((J19-($J$26))/(3*J20)))))),"")</f>
        <v>3.2685675044218914</v>
      </c>
      <c r="K23" s="25">
        <f>IFERROR(IF(K18="","",IF($K$25=0,((K19-$K$26)/3/K20),IF($K$26=0,(($K$25-K19)/3/K20),MIN(((($K$25)-K19)/(3*K20)),((K19-($K$26))/(3*K20)))))),"")</f>
        <v>3.0865413697563593</v>
      </c>
      <c r="L23" s="25">
        <f>IFERROR(IF(L18="","",IF($L$25=0,((L19-$L$26)/3/L20),IF($L$26=0,(($L$25-L19)/3/L20),MIN(((($L$25)-L19)/(3*L20)),((L19-($L$26))/(3*L20)))))),"")</f>
        <v>2.1807954593889454</v>
      </c>
      <c r="M23" s="25">
        <f>IFERROR(IF(M18="","",IF($M$25=0,((M19-$M$26)/3/M20),IF($M$26=0,(($M$25-M19)/3/M20),MIN(((($M$25)-M19)/(3*M20)),((M19-($M$26))/(3*M20)))))),"")</f>
        <v>3.570808095751254</v>
      </c>
      <c r="N23" s="25">
        <f>IFERROR(IF(N18="","",IF($N$25=0,((N19-$N$26)/3/N20),IF($N$26=0,(($N$25-N19)/3/N20),MIN(((($N$25)-N19)/(3*N20)),((N19-($N$26))/(3*N20)))))),"")</f>
        <v>3.1956432268875656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4.3110679241279684</v>
      </c>
      <c r="V23" s="25">
        <f>IFERROR(IF(V18="","",IF($G$25=0,((V19-$G$26)/3/V20),IF($G$26=0,(($G$25-V19)/3/V20),MIN(((($G$25)-V19)/(3*V20)),((V19-($G$26))/(3*V20)))))),"")</f>
        <v>4.8475051039751706</v>
      </c>
      <c r="W23" s="25">
        <f>IFERROR(IF(W18="","",IF($H$25=0,((W19-$H$26)/3/W20),IF($H$26=0,(($H$25-W19)/3/W20),MIN(((($H$25)-W19)/(3*W20)),((W19-($H$26))/(3*W20)))))),"")</f>
        <v>5.5040324052268614</v>
      </c>
      <c r="X23" s="25"/>
      <c r="Y23" s="25">
        <f>IFERROR(IF(Y18="","",IF($J$25=0,((Y19-$J$26)/3/Y20),IF($J$26=0,(($J$25-Y19)/3/Y20),MIN(((($J$25)-Y19)/(3*Y20)),((Y19-($J$26))/(3*Y20)))))),"")</f>
        <v>3.9309206614938517</v>
      </c>
      <c r="Z23" s="25">
        <f>IFERROR(IF(Z18="","",IF($K$25=0,((Z19-$K$26)/3/Z20),IF($K$26=0,(($K$25-Z19)/3/Z20),MIN(((($K$25)-Z19)/(3*Z20)),((Z19-($K$26))/(3*Z20)))))),"")</f>
        <v>3.9009863532532902</v>
      </c>
      <c r="AA23" s="25">
        <f>IFERROR(IF(AA18="","",IF($L$25=0,((AA19-$L$26)/3/AA20),IF($L$26=0,(($L$25-AA19)/3/AA20),MIN(((($L$25)-AA19)/(3*AA20)),((AA19-($L$26))/(3*AA20)))))),"")</f>
        <v>3.4165198541851587</v>
      </c>
      <c r="AB23" s="25">
        <f>IFERROR(IF(AB18="","",IF($M$25=0,((AB19-$M$26)/3/AB20),IF($M$26=0,(($M$25-AB19)/3/AB20),MIN(((($M$25)-AB19)/(3*AB20)),((AB19-($M$26))/(3*AB20)))))),"")</f>
        <v>3.9046840567716918</v>
      </c>
      <c r="AC23" s="25">
        <f>IFERROR(IF(AC18="","",IF($N$25=0,((AC19-$N$26)/3/AC20),IF($N$26=0,(($N$25-AC19)/3/AC20),MIN(((($N$25)-AC19)/(3*AC20)),((AC19-($N$26))/(3*AC20)))))),"")</f>
        <v>4.4830859068171725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3.9101883978914991</v>
      </c>
      <c r="AG23" s="25">
        <f t="shared" si="2"/>
        <v>3.7148960194155816</v>
      </c>
      <c r="AH23" s="25">
        <f t="shared" si="2"/>
        <v>3.1243913672691308</v>
      </c>
      <c r="AI23" s="25">
        <f t="shared" si="2"/>
        <v>3.5454097263730304</v>
      </c>
      <c r="AJ23" s="25">
        <f t="shared" si="2"/>
        <v>3.1277195028760301</v>
      </c>
      <c r="AK23" s="25">
        <f t="shared" si="2"/>
        <v>4.1520416448830533</v>
      </c>
      <c r="AL23" s="25">
        <f t="shared" si="2"/>
        <v>2.8090800503082596</v>
      </c>
      <c r="AM23" s="25">
        <f t="shared" si="2"/>
        <v>3.7298503224221391</v>
      </c>
      <c r="AN23" s="25">
        <f t="shared" si="2"/>
        <v>3.7379123265808483</v>
      </c>
      <c r="AO23" s="25">
        <f t="shared" si="2"/>
        <v>3.616946472859174</v>
      </c>
      <c r="AP23" s="25">
        <f t="shared" si="2"/>
        <v>3.3201330934017053</v>
      </c>
      <c r="AQ23" s="25">
        <f>IFERROR(IF(AQ18="","",IF($M$25=0,((AQ19-$M$26)/3/AQ20),IF($M$26=0,(($M$25-AQ19)/3/AQ20),MIN(((($M$25)-AQ19)/(3*AQ20)),((AQ19-($M$26))/(3*AQ20)))))),"")</f>
        <v>3.198579033399048</v>
      </c>
      <c r="AR23" s="25">
        <f>IFERROR(IF(AR18="","",IF($M$25=0,((AR19-$M$26)/3/AR20),IF($M$26=0,(($M$25-AR19)/3/AR20),MIN(((($M$25)-AR19)/(3*AR20)),((AR19-($M$26))/(3*AR20)))))),"")</f>
        <v>3.5816193085225754</v>
      </c>
    </row>
    <row r="24" spans="1:62" x14ac:dyDescent="0.2">
      <c r="A24" s="35" t="s">
        <v>10</v>
      </c>
      <c r="B24" s="32">
        <f t="shared" ref="B24:N24" si="3">$D$5</f>
        <v>1.3620000000000001</v>
      </c>
      <c r="C24" s="32">
        <f t="shared" si="3"/>
        <v>1.3620000000000001</v>
      </c>
      <c r="D24" s="32">
        <f t="shared" si="3"/>
        <v>1.3620000000000001</v>
      </c>
      <c r="E24" s="32">
        <f t="shared" si="3"/>
        <v>1.3620000000000001</v>
      </c>
      <c r="F24" s="32">
        <f t="shared" si="3"/>
        <v>1.3620000000000001</v>
      </c>
      <c r="G24" s="32">
        <f t="shared" si="3"/>
        <v>1.3620000000000001</v>
      </c>
      <c r="H24" s="32">
        <f t="shared" si="3"/>
        <v>1.3620000000000001</v>
      </c>
      <c r="I24" s="32">
        <f t="shared" si="3"/>
        <v>1.3620000000000001</v>
      </c>
      <c r="J24" s="32">
        <f t="shared" si="3"/>
        <v>1.3620000000000001</v>
      </c>
      <c r="K24" s="32">
        <f t="shared" si="3"/>
        <v>1.3620000000000001</v>
      </c>
      <c r="L24" s="32">
        <f t="shared" si="3"/>
        <v>1.3620000000000001</v>
      </c>
      <c r="M24" s="32">
        <f t="shared" si="3"/>
        <v>1.3620000000000001</v>
      </c>
      <c r="N24" s="32">
        <f t="shared" si="3"/>
        <v>1.3620000000000001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N25" si="4">$E$5</f>
        <v>1.3740000000000001</v>
      </c>
      <c r="C25" s="32">
        <f t="shared" si="4"/>
        <v>1.3740000000000001</v>
      </c>
      <c r="D25" s="32">
        <f t="shared" si="4"/>
        <v>1.3740000000000001</v>
      </c>
      <c r="E25" s="32">
        <f t="shared" si="4"/>
        <v>1.3740000000000001</v>
      </c>
      <c r="F25" s="32">
        <f t="shared" si="4"/>
        <v>1.3740000000000001</v>
      </c>
      <c r="G25" s="32">
        <f t="shared" si="4"/>
        <v>1.3740000000000001</v>
      </c>
      <c r="H25" s="32">
        <f t="shared" si="4"/>
        <v>1.3740000000000001</v>
      </c>
      <c r="I25" s="32">
        <f t="shared" si="4"/>
        <v>1.3740000000000001</v>
      </c>
      <c r="J25" s="32">
        <f t="shared" si="4"/>
        <v>1.3740000000000001</v>
      </c>
      <c r="K25" s="32">
        <f t="shared" si="4"/>
        <v>1.3740000000000001</v>
      </c>
      <c r="L25" s="32">
        <f t="shared" si="4"/>
        <v>1.3740000000000001</v>
      </c>
      <c r="M25" s="32">
        <f t="shared" si="4"/>
        <v>1.3740000000000001</v>
      </c>
      <c r="N25" s="32">
        <f t="shared" si="4"/>
        <v>1.3740000000000001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N26" si="5">$F$5</f>
        <v>1.35</v>
      </c>
      <c r="C26" s="32">
        <f t="shared" si="5"/>
        <v>1.35</v>
      </c>
      <c r="D26" s="32">
        <f t="shared" si="5"/>
        <v>1.35</v>
      </c>
      <c r="E26" s="32">
        <f t="shared" si="5"/>
        <v>1.35</v>
      </c>
      <c r="F26" s="32">
        <f t="shared" si="5"/>
        <v>1.35</v>
      </c>
      <c r="G26" s="32">
        <f t="shared" si="5"/>
        <v>1.35</v>
      </c>
      <c r="H26" s="32">
        <f t="shared" si="5"/>
        <v>1.35</v>
      </c>
      <c r="I26" s="32">
        <f t="shared" si="5"/>
        <v>1.35</v>
      </c>
      <c r="J26" s="32">
        <f t="shared" si="5"/>
        <v>1.35</v>
      </c>
      <c r="K26" s="32">
        <f t="shared" si="5"/>
        <v>1.35</v>
      </c>
      <c r="L26" s="32">
        <f t="shared" si="5"/>
        <v>1.35</v>
      </c>
      <c r="M26" s="32">
        <f t="shared" si="5"/>
        <v>1.35</v>
      </c>
      <c r="N26" s="32">
        <f t="shared" si="5"/>
        <v>1.35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1.9844493973136257E-3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4.1318834963380198</v>
      </c>
      <c r="Q37" s="40">
        <v>8</v>
      </c>
      <c r="R37" s="41">
        <f>ROUND(Q37/5,5)</f>
        <v>1.6</v>
      </c>
      <c r="T37" s="20">
        <v>1.36181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1.3186272323055393E-3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2.9854280043827126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8"/>
  <dimension ref="A1:BJ85"/>
  <sheetViews>
    <sheetView showGridLines="0" topLeftCell="A14" zoomScale="80" zoomScaleNormal="80" workbookViewId="0">
      <selection activeCell="Q55" sqref="Q55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264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0.62772573304602419</v>
      </c>
      <c r="R2" s="7">
        <f>IF(N19="","",(ABS(N19-AVERAGE(B19:M19))/STDEV(B19:M19)))</f>
        <v>0.1154683272390577</v>
      </c>
      <c r="S2" s="7">
        <f>IF(AC9="","",(ABS(AC9-AVERAGE(Q9:AB9))/STDEV(Q9:AB9)))</f>
        <v>1.5135949348282676</v>
      </c>
      <c r="T2" s="7">
        <f>IF(AC19="","",(ABS(AC19-AVERAGE(Q19:AB19))/STDEV(Q19:AB19)))</f>
        <v>0.15398774387247902</v>
      </c>
      <c r="U2" s="7">
        <f>IF(AR9="","",(ABS(AR9-AVERAGE(AF9:AQ9))/STDEV(AF9:AQ9)))</f>
        <v>0.25624707540267522</v>
      </c>
      <c r="V2" s="7">
        <f>IF(AR19="","",(ABS(AR19-AVERAGE(AF19:AQ19))/STDEV(AF19:AQ19)))</f>
        <v>1.0432865585158118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1.2206109095764484</v>
      </c>
      <c r="R3" s="7">
        <f>IF(N20="","",(ABS(N20-AVERAGE(B20:M20))/STDEV(B20:M20)))</f>
        <v>9.0229389718584421E-2</v>
      </c>
      <c r="S3" s="7">
        <f>IF(AC10="","",(ABS(AC10-AVERAGE(Q10:AB10))/STDEV(Q10:AB10)))</f>
        <v>1.6134409620688259</v>
      </c>
      <c r="T3" s="7">
        <f>IF(AC20="","",(ABS(AC20-AVERAGE(Q20:AB20))/STDEV(Q20:AB20)))</f>
        <v>0.685935648822244</v>
      </c>
      <c r="U3" s="7">
        <f t="shared" ref="U3" si="0">IF(AR10="","",(ABS(AR10-AVERAGE(AF10:AQ10))/STDEV(AF10:AQ10)))</f>
        <v>0.89803102425957304</v>
      </c>
      <c r="V3" s="7">
        <f>IF(AR20="","",(ABS(AR20-AVERAGE(AF20:AQ20))/STDEV(AF20:AQ20)))</f>
        <v>0.36004455690678677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1.5373447491365972</v>
      </c>
      <c r="R4" s="7">
        <f>IF(N23="","",(ABS(N23-AVERAGE(B23:M23))/STDEV(B23:M23)))</f>
        <v>0.43703430456105058</v>
      </c>
      <c r="S4" s="7">
        <f>IF(AC13="","",(ABS(AC13-AVERAGE(Q13:AB13))/STDEV(Q13:AB13)))</f>
        <v>1.3534265985441316</v>
      </c>
      <c r="T4" s="7">
        <f>IF(AC23="","",(ABS(AC23-AVERAGE(Q23:AB23))/STDEV(Q23:AB23)))</f>
        <v>0.59558623371683284</v>
      </c>
      <c r="U4" s="7">
        <f>IF(AR13="","",(ABS(AR13-AVERAGE(AF13:AQ13))/STDEV(AF13:AQ13)))</f>
        <v>1.378930522905113</v>
      </c>
      <c r="V4" s="7">
        <f>IF(AR23="","",(ABS(AR23-AVERAGE(AF23:AQ23))/STDEV(AF23:AQ23)))</f>
        <v>0.22567784013939579</v>
      </c>
    </row>
    <row r="5" spans="1:44" ht="25.5" customHeight="1" x14ac:dyDescent="0.2">
      <c r="C5" s="42" t="s">
        <v>273</v>
      </c>
      <c r="D5" s="12">
        <v>0</v>
      </c>
      <c r="E5" s="12">
        <v>0.01</v>
      </c>
      <c r="F5" s="12">
        <v>-0.01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4.0403803429475455E-4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-8.9933333333333358E-4</v>
      </c>
      <c r="AE7" s="14" t="s">
        <v>29</v>
      </c>
      <c r="AR7" s="16">
        <f>AR9-AQ9</f>
        <v>3.8874999999999996E-5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1.225151515151515E-3</v>
      </c>
      <c r="C9" s="20">
        <v>1.2150000000000002E-3</v>
      </c>
      <c r="D9" s="20">
        <v>8.8214285714285738E-4</v>
      </c>
      <c r="E9" s="20">
        <v>1.7517241379310335E-4</v>
      </c>
      <c r="F9" s="20">
        <v>7.2482758620689676E-4</v>
      </c>
      <c r="G9" s="20">
        <v>4.0882352941176416E-4</v>
      </c>
      <c r="H9" s="20">
        <v>4.4761904761904755E-4</v>
      </c>
      <c r="I9" s="20">
        <v>5.7322580645161297E-4</v>
      </c>
      <c r="J9" s="20">
        <v>2.8818181818181796E-4</v>
      </c>
      <c r="K9" s="20">
        <v>-7.4514285714285709E-4</v>
      </c>
      <c r="L9" s="20">
        <v>-1.4521212121212125E-3</v>
      </c>
      <c r="M9" s="20">
        <v>-9.7214285714285664E-4</v>
      </c>
      <c r="N9" s="20">
        <v>-3.0642857142857132E-4</v>
      </c>
      <c r="P9" s="19" t="s">
        <v>18</v>
      </c>
      <c r="Q9" s="20"/>
      <c r="R9" s="20"/>
      <c r="S9" s="20"/>
      <c r="T9" s="20"/>
      <c r="U9" s="20">
        <v>-3.2583333333333347E-4</v>
      </c>
      <c r="V9" s="20">
        <v>4.1687499999999998E-4</v>
      </c>
      <c r="W9" s="20">
        <v>2.346153846153846E-4</v>
      </c>
      <c r="X9" s="20"/>
      <c r="Y9" s="20"/>
      <c r="Z9" s="20">
        <v>1.5386666666666663E-3</v>
      </c>
      <c r="AA9" s="20">
        <v>1.1600000000000002E-3</v>
      </c>
      <c r="AB9" s="20">
        <v>4.6999999999999999E-4</v>
      </c>
      <c r="AC9" s="20">
        <v>-4.293333333333336E-4</v>
      </c>
      <c r="AE9" s="19" t="s">
        <v>18</v>
      </c>
      <c r="AF9" s="20">
        <v>1.3326666666666665E-3</v>
      </c>
      <c r="AG9" s="20">
        <v>1.3318181818181812E-3</v>
      </c>
      <c r="AH9" s="20">
        <v>-3.1999999999999981E-4</v>
      </c>
      <c r="AI9" s="20">
        <v>-7.967741935483874E-5</v>
      </c>
      <c r="AJ9" s="20">
        <v>-1.0983333333333335E-3</v>
      </c>
      <c r="AK9" s="20">
        <v>-2.3874999999999987E-4</v>
      </c>
      <c r="AL9" s="20">
        <v>-4.5666666666666669E-4</v>
      </c>
      <c r="AM9" s="20">
        <v>-5.8200000000000005E-4</v>
      </c>
      <c r="AN9" s="20">
        <v>-6.8761904761904737E-4</v>
      </c>
      <c r="AO9" s="20">
        <v>-8.2333333333333358E-4</v>
      </c>
      <c r="AP9" s="20">
        <v>-7.7900000000000007E-4</v>
      </c>
      <c r="AQ9" s="20">
        <v>-4.2000000000000004E-5</v>
      </c>
      <c r="AR9" s="20">
        <v>-3.1250000000000095E-6</v>
      </c>
    </row>
    <row r="10" spans="1:44" x14ac:dyDescent="0.2">
      <c r="A10" s="21" t="s">
        <v>8</v>
      </c>
      <c r="B10" s="22">
        <v>1.493757265169591E-3</v>
      </c>
      <c r="C10" s="22">
        <v>1.3118229289751438E-3</v>
      </c>
      <c r="D10" s="22">
        <v>1.7101587227923779E-3</v>
      </c>
      <c r="E10" s="22">
        <v>1.3071287657721526E-3</v>
      </c>
      <c r="F10" s="22">
        <v>1.2889754003189398E-3</v>
      </c>
      <c r="G10" s="22">
        <v>1.1514250617456053E-3</v>
      </c>
      <c r="H10" s="22">
        <v>1.335714438015302E-3</v>
      </c>
      <c r="I10" s="22">
        <v>1.3717300325427624E-3</v>
      </c>
      <c r="J10" s="22">
        <v>1.5184554885498188E-3</v>
      </c>
      <c r="K10" s="22">
        <v>1.4933728894630494E-3</v>
      </c>
      <c r="L10" s="22">
        <v>1.3706692119568546E-3</v>
      </c>
      <c r="M10" s="22">
        <v>1.671781859498537E-3</v>
      </c>
      <c r="N10" s="22">
        <v>1.2193017988177096E-3</v>
      </c>
      <c r="P10" s="21" t="s">
        <v>8</v>
      </c>
      <c r="Q10" s="22"/>
      <c r="R10" s="22"/>
      <c r="S10" s="22"/>
      <c r="T10" s="22"/>
      <c r="U10" s="22">
        <v>1.3985884741009251E-3</v>
      </c>
      <c r="V10" s="22">
        <v>1.2795056963702913E-3</v>
      </c>
      <c r="W10" s="22">
        <v>1.5179908967290212E-3</v>
      </c>
      <c r="X10" s="22"/>
      <c r="Y10" s="22"/>
      <c r="Z10" s="22">
        <v>1.2264854938671989E-3</v>
      </c>
      <c r="AA10" s="22">
        <v>1.2224400648826162E-3</v>
      </c>
      <c r="AB10" s="22">
        <v>1.1198014588589217E-3</v>
      </c>
      <c r="AC10" s="22">
        <v>1.5238394931536762E-3</v>
      </c>
      <c r="AE10" s="21" t="s">
        <v>8</v>
      </c>
      <c r="AF10" s="22">
        <v>1.3231798523633228E-3</v>
      </c>
      <c r="AG10" s="22">
        <v>1.6456186934007703E-3</v>
      </c>
      <c r="AH10" s="22">
        <v>1.2848770722948908E-3</v>
      </c>
      <c r="AI10" s="22">
        <v>1.4557574210931404E-3</v>
      </c>
      <c r="AJ10" s="22">
        <v>1.0997313142697327E-3</v>
      </c>
      <c r="AK10" s="22">
        <v>1.2960504833323095E-3</v>
      </c>
      <c r="AL10" s="22">
        <v>1.4593936571682719E-3</v>
      </c>
      <c r="AM10" s="22">
        <v>1.4283125595179671E-3</v>
      </c>
      <c r="AN10" s="22">
        <v>1.5254269298448024E-3</v>
      </c>
      <c r="AO10" s="22">
        <v>1.4940002284523348E-3</v>
      </c>
      <c r="AP10" s="22">
        <v>1.2150815743493242E-3</v>
      </c>
      <c r="AQ10" s="22">
        <v>1.2170655220030207E-3</v>
      </c>
      <c r="AR10" s="22">
        <v>1.2297886444681834E-3</v>
      </c>
    </row>
    <row r="11" spans="1:44" x14ac:dyDescent="0.2">
      <c r="A11" s="21" t="s">
        <v>19</v>
      </c>
      <c r="B11" s="22">
        <v>5.0000000000000001E-3</v>
      </c>
      <c r="C11" s="22">
        <v>4.1999999999999997E-3</v>
      </c>
      <c r="D11" s="22">
        <v>4.1000000000000003E-3</v>
      </c>
      <c r="E11" s="22">
        <v>3.5000000000000001E-3</v>
      </c>
      <c r="F11" s="23">
        <v>4.0000000000000001E-3</v>
      </c>
      <c r="G11" s="23">
        <v>3.0000000000000001E-3</v>
      </c>
      <c r="H11" s="23">
        <v>3.0000000000000001E-3</v>
      </c>
      <c r="I11" s="23">
        <v>3.8E-3</v>
      </c>
      <c r="J11" s="23">
        <v>4.4999999999999997E-3</v>
      </c>
      <c r="K11" s="23">
        <v>3.7000000000000002E-3</v>
      </c>
      <c r="L11" s="23">
        <v>2.3E-3</v>
      </c>
      <c r="M11" s="23">
        <v>4.4999999999999997E-3</v>
      </c>
      <c r="N11" s="23">
        <v>2.5999999999999999E-3</v>
      </c>
      <c r="P11" s="21" t="s">
        <v>19</v>
      </c>
      <c r="Q11" s="22"/>
      <c r="R11" s="22"/>
      <c r="S11" s="22"/>
      <c r="T11" s="22"/>
      <c r="U11" s="23">
        <v>4.1000000000000003E-3</v>
      </c>
      <c r="V11" s="23">
        <v>3.3E-3</v>
      </c>
      <c r="W11" s="23">
        <v>4.1000000000000003E-3</v>
      </c>
      <c r="X11" s="23"/>
      <c r="Y11" s="23"/>
      <c r="Z11" s="23">
        <v>4.3E-3</v>
      </c>
      <c r="AA11" s="23">
        <v>4.7999999999999996E-3</v>
      </c>
      <c r="AB11" s="23">
        <v>2.8999999999999998E-3</v>
      </c>
      <c r="AC11" s="23">
        <v>2.8999999999999998E-3</v>
      </c>
      <c r="AE11" s="21" t="s">
        <v>19</v>
      </c>
      <c r="AF11" s="22">
        <v>4.5999999999999999E-3</v>
      </c>
      <c r="AG11" s="22">
        <v>4.8999999999999998E-3</v>
      </c>
      <c r="AH11" s="22">
        <v>3.0000000000000001E-3</v>
      </c>
      <c r="AI11" s="22">
        <v>3.8E-3</v>
      </c>
      <c r="AJ11" s="23">
        <v>2.3999999999999998E-3</v>
      </c>
      <c r="AK11" s="23">
        <v>2.8999999999999998E-3</v>
      </c>
      <c r="AL11" s="23">
        <v>3.2000000000000002E-3</v>
      </c>
      <c r="AM11" s="23">
        <v>2.7000000000000001E-3</v>
      </c>
      <c r="AN11" s="23">
        <v>2.8E-3</v>
      </c>
      <c r="AO11" s="23">
        <v>2.5999999999999999E-3</v>
      </c>
      <c r="AP11" s="23">
        <v>1.9E-3</v>
      </c>
      <c r="AQ11" s="23">
        <v>3.0000000000000001E-3</v>
      </c>
      <c r="AR11" s="23">
        <v>2.8999999999999998E-3</v>
      </c>
    </row>
    <row r="12" spans="1:44" x14ac:dyDescent="0.2">
      <c r="A12" s="21" t="s">
        <v>20</v>
      </c>
      <c r="B12" s="22">
        <v>-3.2000000000000002E-3</v>
      </c>
      <c r="C12" s="22">
        <v>-2.7000000000000001E-3</v>
      </c>
      <c r="D12" s="22">
        <v>-3.2000000000000002E-3</v>
      </c>
      <c r="E12" s="22">
        <v>-3.8E-3</v>
      </c>
      <c r="F12" s="23">
        <v>-2.5999999999999999E-3</v>
      </c>
      <c r="G12" s="23">
        <v>-2.5000000000000001E-3</v>
      </c>
      <c r="H12" s="23">
        <v>-4.1000000000000003E-3</v>
      </c>
      <c r="I12" s="23">
        <v>-3.8999999999999998E-3</v>
      </c>
      <c r="J12" s="23">
        <v>-4.1999999999999997E-3</v>
      </c>
      <c r="K12" s="23">
        <v>-4.5999999999999999E-3</v>
      </c>
      <c r="L12" s="23">
        <v>-4.7999999999999996E-3</v>
      </c>
      <c r="M12" s="23">
        <v>-4.7999999999999996E-3</v>
      </c>
      <c r="N12" s="23">
        <v>-3.8E-3</v>
      </c>
      <c r="P12" s="21" t="s">
        <v>20</v>
      </c>
      <c r="Q12" s="22"/>
      <c r="R12" s="22"/>
      <c r="S12" s="22"/>
      <c r="T12" s="22"/>
      <c r="U12" s="23">
        <v>-3.0999999999999999E-3</v>
      </c>
      <c r="V12" s="23">
        <v>-3.0000000000000001E-3</v>
      </c>
      <c r="W12" s="23">
        <v>-3.7000000000000002E-3</v>
      </c>
      <c r="X12" s="23"/>
      <c r="Y12" s="23"/>
      <c r="Z12" s="23">
        <v>-1.4E-3</v>
      </c>
      <c r="AA12" s="23">
        <v>-1.9E-3</v>
      </c>
      <c r="AB12" s="23">
        <v>-2.8999999999999998E-3</v>
      </c>
      <c r="AC12" s="23">
        <v>-3.8999999999999998E-3</v>
      </c>
      <c r="AE12" s="21" t="s">
        <v>20</v>
      </c>
      <c r="AF12" s="22">
        <v>-1.5E-3</v>
      </c>
      <c r="AG12" s="22">
        <v>-2.5000000000000001E-3</v>
      </c>
      <c r="AH12" s="22">
        <v>-3.0000000000000001E-3</v>
      </c>
      <c r="AI12" s="22">
        <v>-3.5999999999999999E-3</v>
      </c>
      <c r="AJ12" s="23">
        <v>-3.3E-3</v>
      </c>
      <c r="AK12" s="23">
        <v>-3.5999999999999999E-3</v>
      </c>
      <c r="AL12" s="23">
        <v>-4.1000000000000003E-3</v>
      </c>
      <c r="AM12" s="23">
        <v>-3.5000000000000001E-3</v>
      </c>
      <c r="AN12" s="23">
        <v>-3.8999999999999998E-3</v>
      </c>
      <c r="AO12" s="23">
        <v>-4.7999999999999996E-3</v>
      </c>
      <c r="AP12" s="23">
        <v>-3.8E-3</v>
      </c>
      <c r="AQ12" s="23">
        <v>-2.5000000000000001E-3</v>
      </c>
      <c r="AR12" s="23">
        <v>-3.3E-3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1.9581156611930632</v>
      </c>
      <c r="C13" s="25">
        <f>IFERROR(IF(C8="","",IF($C$25=0,((C9-$C$26)/3/C10),IF($C$26=0,(($C$25-C9)/3/C10),MIN(((($C$25)-C9)/(3*C10)),((C9-($C$26))/(3*C10)))))),"")</f>
        <v>2.2322626542448694</v>
      </c>
      <c r="D13" s="25">
        <f>IFERROR(IF(D8="","",IF($D$25=0,((D9-$D$26)/3/D10),IF($D$26=0,(($D$25-D9)/3/D10),MIN(((($D$25)-D9)/(3*D10)),((D9-($D$26))/(3*D10)))))),"")</f>
        <v>1.7771951069682668</v>
      </c>
      <c r="E13" s="25">
        <f>IFERROR(IF(E8="","",IF($E$25=0,((E9-$E$26)/3/E10),IF($E$26=0,(($E$25-E9)/3/E10),MIN(((($E$25)-E9)/(3*E10)),((E9-($E$26))/(3*E10)))))),"")</f>
        <v>2.5054475232216658</v>
      </c>
      <c r="F13" s="25">
        <f>IFERROR(IF(F8="","",IF($K$25=0,((F9-$K$26)/3/F10),IF($K$26=0,(($K$25-F9)/3/F10),MIN(((($K$25)-F9)/(3*F10)),((F9-($K$26))/(3*F10)))))),"")</f>
        <v>2.3985904906843287</v>
      </c>
      <c r="G13" s="25">
        <f>IFERROR(IF(G8="","",IF($G$25=0,((G9-$G$26)/3/G10),IF($G$26=0,(($G$25-G9)/3/G10),MIN(((($G$25)-G9)/(3*G10)),((G9-($G$26))/(3*G10)))))),"")</f>
        <v>2.7766104193377084</v>
      </c>
      <c r="H13" s="25">
        <f>IFERROR(IF(H8="","",IF($H$25=0,((H9-$H$26)/3/H10),IF($H$26=0,(($H$25-H9)/3/H10),MIN(((($H$25)-H9)/(3*H10)),((H9-($H$26))/(3*H10)))))),"")</f>
        <v>2.3838381120280343</v>
      </c>
      <c r="I13" s="25">
        <f>IFERROR(IF(I8="","",IF($I$25=0,((I9-$I$26)/3/I10),IF($I$26=0,(($I$25-I9)/3/I10),MIN(((($I$25)-I9)/(3*I10)),((I9-($I$26))/(3*I10)))))),"")</f>
        <v>2.29072630180106</v>
      </c>
      <c r="J13" s="25">
        <f>IFERROR(IF(J8="","",IF($J$25=0,((J9-$J$26)/3/J10),IF($J$26=0,(($J$25-J9)/3/J10),MIN(((($J$25)-J9)/(3*J10)),((J9-($J$26))/(3*J10)))))),"")</f>
        <v>2.1319510197591915</v>
      </c>
      <c r="K13" s="25">
        <f>IFERROR(IF(K8="","",IF($K$25=0,((K9-$K$26)/3/K10),IF($K$26=0,(($K$25-K9)/3/K10),MIN(((($K$25)-K9)/(3*K10)),((K9-($K$26))/(3*K10)))))),"")</f>
        <v>2.0657616076461607</v>
      </c>
      <c r="L13" s="25">
        <f>IFERROR(IF(L8="","",IF($L$25=0,((L9-$L$26)/3/L10),IF($L$26=0,(($L$25-L9)/3/L10),MIN(((($L$25)-L9)/(3*L10)),((L9-($L$26))/(3*L10)))))),"")</f>
        <v>2.0787604364623449</v>
      </c>
      <c r="M13" s="25">
        <f>IFERROR(IF(M8="","",IF($M$25=0,((M9-$M$26)/3/M10),IF($M$26=0,(($M$25-M9)/3/M10),MIN(((($M$25)-M9)/(3*M10)),((M9-($M$26))/(3*M10)))))),"")</f>
        <v>1.8000468764437791</v>
      </c>
      <c r="N13" s="25">
        <f>IFERROR(IF(N8="","",IF($N$25=0,((N9-$N$26)/3/N10),IF($N$26=0,(($N$25-N9)/3/N10),MIN(((($N$25)-N9)/(3*N10)),((N9-($N$26))/(3*N10)))))),"")</f>
        <v>2.6500333874054687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2.3056976958824267</v>
      </c>
      <c r="V13" s="25">
        <f>IFERROR(IF(V8="","",IF($G$25=0,((V9-$G$26)/3/V10),IF($G$26=0,(($G$25-V9)/3/V10),MIN(((($G$25)-V9)/(3*V10)),((V9-($G$26))/(3*V10)))))),"")</f>
        <v>2.4965695807856272</v>
      </c>
      <c r="W13" s="25">
        <f>IFERROR(IF(W8="","",IF($H$25=0,((W9-$H$26)/3/W10),IF($H$26=0,(($H$25-W9)/3/W10),MIN(((($H$25)-W9)/(3*W10)),((W9-($H$26))/(3*W10)))))),"")</f>
        <v>2.1443660908259603</v>
      </c>
      <c r="X13" s="25"/>
      <c r="Y13" s="25"/>
      <c r="Z13" s="25">
        <f>IFERROR(IF(Z8="","",IF($K$25=0,((Z9-$K$26)/3/Z10),IF($K$26=0,(($K$25-Z9)/3/Z10),MIN(((($K$25)-Z9)/(3*Z10)),((Z9-($K$26))/(3*Z10)))))),"")</f>
        <v>2.2996150044558425</v>
      </c>
      <c r="AA13" s="25">
        <f>IFERROR(IF(AA8="","",IF($L$25=0,((AA9-$L$26)/3/AA10),IF($L$26=0,(($L$25-AA9)/3/AA10),MIN(((($L$25)-AA9)/(3*AA10)),((AA9-($L$26))/(3*AA10)))))),"")</f>
        <v>2.4104794593341623</v>
      </c>
      <c r="AB13" s="25">
        <f>IFERROR(IF(AB8="","",IF($M$25=0,((AB9-$M$26)/3/AB10),IF($M$26=0,(($M$25-AB9)/3/AB10),MIN(((($M$25)-AB9)/(3*AB10)),((AB9-($M$26))/(3*AB10)))))),"")</f>
        <v>2.8368124023554064</v>
      </c>
      <c r="AC13" s="25">
        <f>IFERROR(IF(AC8="","",IF($N$25=0,((AC9-$N$26)/3/AC10),IF($N$26=0,(($N$25-AC9)/3/AC10),MIN(((($N$25)-AC9)/(3*AC10)),((AC9-($N$26))/(3*AC10)))))),"")</f>
        <v>2.0935421588397531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2.1834606277830555</v>
      </c>
      <c r="AG13" s="25">
        <f t="shared" si="1"/>
        <v>1.7558101101919503</v>
      </c>
      <c r="AH13" s="25">
        <f t="shared" si="1"/>
        <v>2.5112648799185031</v>
      </c>
      <c r="AI13" s="25">
        <f t="shared" si="1"/>
        <v>2.2715145707897562</v>
      </c>
      <c r="AJ13" s="25">
        <f t="shared" si="1"/>
        <v>2.6981337929734059</v>
      </c>
      <c r="AK13" s="25">
        <f t="shared" si="1"/>
        <v>2.5105117754627875</v>
      </c>
      <c r="AL13" s="25">
        <f t="shared" si="1"/>
        <v>2.1797484835473155</v>
      </c>
      <c r="AM13" s="25">
        <f t="shared" si="1"/>
        <v>2.197931616867395</v>
      </c>
      <c r="AN13" s="25">
        <f t="shared" si="1"/>
        <v>2.0349234194015438</v>
      </c>
      <c r="AO13" s="25">
        <f t="shared" si="1"/>
        <v>2.0474487423992258</v>
      </c>
      <c r="AP13" s="25">
        <f t="shared" si="1"/>
        <v>2.529596968263315</v>
      </c>
      <c r="AQ13" s="25">
        <f>IFERROR(IF(AQ8="","",IF($M$25=0,((AQ9-$M$26)/3/AQ10),IF($M$26=0,(($M$25-AQ9)/3/AQ10),MIN(((($M$25)-AQ9)/(3*AQ10)),((AQ9-($M$26))/(3*AQ10)))))),"")</f>
        <v>2.7273250891788017</v>
      </c>
      <c r="AR13" s="25">
        <f>IFERROR(IF(AR8="","",IF($M$25=0,((AR9-$M$26)/3/AR10),IF($M$26=0,(($M$25-AR9)/3/AR10),MIN(((($M$25)-AR9)/(3*AR10)),((AR9-($M$26))/(3*AR10)))))),"")</f>
        <v>2.7096458254480806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-2.2754385964912269E-4</v>
      </c>
      <c r="AE17" s="27" t="s">
        <v>30</v>
      </c>
      <c r="AR17" s="16">
        <f>AR19-AQ19</f>
        <v>1.4326666666666663E-3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1.0184848484848478E-3</v>
      </c>
      <c r="C19" s="30">
        <v>5.9035714285714269E-4</v>
      </c>
      <c r="D19" s="30">
        <v>1.1999999999999999E-4</v>
      </c>
      <c r="E19" s="30">
        <v>4.1875000000000012E-4</v>
      </c>
      <c r="F19" s="30">
        <v>-9.2857142857141978E-6</v>
      </c>
      <c r="G19" s="30">
        <v>-5.8956521739130451E-4</v>
      </c>
      <c r="H19" s="30">
        <v>-6.4789473684210544E-4</v>
      </c>
      <c r="I19" s="30">
        <v>-8.3099999999999971E-4</v>
      </c>
      <c r="J19" s="30">
        <v>-2.0384615384615347E-4</v>
      </c>
      <c r="K19" s="30">
        <v>6.0944444444444446E-4</v>
      </c>
      <c r="L19" s="30">
        <v>-4.9096774193548357E-4</v>
      </c>
      <c r="M19" s="30">
        <v>7.864285714285716E-4</v>
      </c>
      <c r="N19" s="30">
        <v>-7.58620689655178E-6</v>
      </c>
      <c r="P19" s="30" t="s">
        <v>18</v>
      </c>
      <c r="Q19" s="30"/>
      <c r="R19" s="30"/>
      <c r="S19" s="30"/>
      <c r="T19" s="30"/>
      <c r="U19" s="30">
        <v>-6.9666666666666651E-4</v>
      </c>
      <c r="V19" s="30">
        <v>-6.2210526315789442E-4</v>
      </c>
      <c r="W19" s="30">
        <v>4.3333333333333293E-5</v>
      </c>
      <c r="X19" s="30"/>
      <c r="Y19" s="30">
        <v>5.0562499999999978E-4</v>
      </c>
      <c r="Z19" s="30">
        <v>1.8499999999999994E-4</v>
      </c>
      <c r="AA19" s="30">
        <v>-9.493333333333335E-4</v>
      </c>
      <c r="AB19" s="30">
        <v>-8.5789473684210591E-5</v>
      </c>
      <c r="AC19" s="30">
        <v>-3.1333333333333327E-4</v>
      </c>
      <c r="AD19" s="29"/>
      <c r="AE19" s="30" t="s">
        <v>18</v>
      </c>
      <c r="AF19" s="20">
        <v>1.8168750000000001E-3</v>
      </c>
      <c r="AG19" s="20">
        <v>7.6454545454545449E-4</v>
      </c>
      <c r="AH19" s="20">
        <v>-2.1125000000000001E-4</v>
      </c>
      <c r="AI19" s="20">
        <v>3.1764705882352898E-5</v>
      </c>
      <c r="AJ19" s="20">
        <v>-1.8571428571428572E-4</v>
      </c>
      <c r="AK19" s="20">
        <v>-2.8076923076923065E-4</v>
      </c>
      <c r="AL19" s="20">
        <v>-7.4130434782608686E-4</v>
      </c>
      <c r="AM19" s="20">
        <v>-1.548571428571428E-3</v>
      </c>
      <c r="AN19" s="20">
        <v>-9.095238095238094E-4</v>
      </c>
      <c r="AO19" s="20">
        <v>4.9000000000000009E-4</v>
      </c>
      <c r="AP19" s="20">
        <v>-8.6666666666666684E-4</v>
      </c>
      <c r="AQ19" s="20">
        <v>-6.9200000000000002E-4</v>
      </c>
      <c r="AR19" s="20">
        <v>7.4066666666666638E-4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1.5223933748921901E-3</v>
      </c>
      <c r="C20" s="22">
        <v>1.4849591962892905E-3</v>
      </c>
      <c r="D20" s="22">
        <v>1.1907371970606142E-3</v>
      </c>
      <c r="E20" s="22">
        <v>1.4918246386057235E-3</v>
      </c>
      <c r="F20" s="22">
        <v>1.7720407783753998E-3</v>
      </c>
      <c r="G20" s="22">
        <v>1.6022840636475638E-3</v>
      </c>
      <c r="H20" s="22">
        <v>1.5409522428511369E-3</v>
      </c>
      <c r="I20" s="22">
        <v>1.7077256090639512E-3</v>
      </c>
      <c r="J20" s="22">
        <v>1.5859150536038744E-3</v>
      </c>
      <c r="K20" s="22">
        <v>1.6885885131734781E-3</v>
      </c>
      <c r="L20" s="22">
        <v>1.6191358813244488E-3</v>
      </c>
      <c r="M20" s="22">
        <v>1.5050691139762342E-3</v>
      </c>
      <c r="N20" s="22">
        <v>1.5459549968884121E-3</v>
      </c>
      <c r="P20" s="21" t="s">
        <v>8</v>
      </c>
      <c r="Q20" s="22"/>
      <c r="R20" s="22"/>
      <c r="S20" s="22"/>
      <c r="T20" s="22"/>
      <c r="U20" s="22">
        <v>1.4100986050849917E-3</v>
      </c>
      <c r="V20" s="22">
        <v>1.1921417254768605E-3</v>
      </c>
      <c r="W20" s="22">
        <v>1.073082358035224E-3</v>
      </c>
      <c r="X20" s="22"/>
      <c r="Y20" s="22">
        <v>1.2641773060003449E-3</v>
      </c>
      <c r="Z20" s="22">
        <v>1.4177437027558647E-3</v>
      </c>
      <c r="AA20" s="22">
        <v>1.5180677698689833E-3</v>
      </c>
      <c r="AB20" s="22">
        <v>1.1536269733061046E-3</v>
      </c>
      <c r="AC20" s="22">
        <v>1.1783088021013926E-3</v>
      </c>
      <c r="AD20" s="29"/>
      <c r="AE20" s="21" t="s">
        <v>8</v>
      </c>
      <c r="AF20" s="22">
        <v>1.2661148355222606E-3</v>
      </c>
      <c r="AG20" s="22">
        <v>1.049209957354664E-3</v>
      </c>
      <c r="AH20" s="22">
        <v>1.3653846187916077E-3</v>
      </c>
      <c r="AI20" s="22">
        <v>1.3419681531954256E-3</v>
      </c>
      <c r="AJ20" s="22">
        <v>1.1173305436079964E-3</v>
      </c>
      <c r="AK20" s="22">
        <v>1.147163414610625E-3</v>
      </c>
      <c r="AL20" s="22">
        <v>1.3585530587791311E-3</v>
      </c>
      <c r="AM20" s="22">
        <v>1.1623893597406305E-3</v>
      </c>
      <c r="AN20" s="22">
        <v>1.2795052729276002E-3</v>
      </c>
      <c r="AO20" s="22">
        <v>1.5705136826889563E-3</v>
      </c>
      <c r="AP20" s="22">
        <v>1.4864789560571974E-3</v>
      </c>
      <c r="AQ20" s="22">
        <v>1.2203267248717621E-3</v>
      </c>
      <c r="AR20" s="22">
        <v>1.2251336958499404E-3</v>
      </c>
      <c r="AS20" s="29"/>
      <c r="AT20" s="29"/>
      <c r="AU20" s="29"/>
      <c r="AV20" s="29"/>
      <c r="BD20" s="32">
        <f>F5</f>
        <v>-0.01</v>
      </c>
      <c r="BE20" s="32"/>
      <c r="BF20" s="32"/>
      <c r="BG20" s="32"/>
      <c r="BH20" s="32"/>
      <c r="BI20" s="32"/>
      <c r="BJ20" s="32">
        <f>E5</f>
        <v>0.01</v>
      </c>
    </row>
    <row r="21" spans="1:62" x14ac:dyDescent="0.2">
      <c r="A21" s="21" t="s">
        <v>19</v>
      </c>
      <c r="B21" s="22">
        <v>5.3E-3</v>
      </c>
      <c r="C21" s="22">
        <v>4.1000000000000003E-3</v>
      </c>
      <c r="D21" s="22">
        <v>2.7000000000000001E-3</v>
      </c>
      <c r="E21" s="22">
        <v>3.8E-3</v>
      </c>
      <c r="F21" s="22">
        <v>5.7000000000000002E-3</v>
      </c>
      <c r="G21" s="22">
        <v>3.7000000000000002E-3</v>
      </c>
      <c r="H21" s="22">
        <v>3.3999999999999998E-3</v>
      </c>
      <c r="I21" s="22">
        <v>4.0000000000000001E-3</v>
      </c>
      <c r="J21" s="22">
        <v>3.5000000000000001E-3</v>
      </c>
      <c r="K21" s="22">
        <v>5.7000000000000002E-3</v>
      </c>
      <c r="L21" s="22">
        <v>3.0000000000000001E-3</v>
      </c>
      <c r="M21" s="22">
        <v>4.5999999999999999E-3</v>
      </c>
      <c r="N21" s="22">
        <v>4.1999999999999997E-3</v>
      </c>
      <c r="P21" s="21" t="s">
        <v>19</v>
      </c>
      <c r="Q21" s="22"/>
      <c r="R21" s="22"/>
      <c r="S21" s="22"/>
      <c r="T21" s="22"/>
      <c r="U21" s="22">
        <v>3.5000000000000001E-3</v>
      </c>
      <c r="V21" s="22">
        <v>2E-3</v>
      </c>
      <c r="W21" s="22">
        <v>1.8E-3</v>
      </c>
      <c r="X21" s="22"/>
      <c r="Y21" s="22">
        <v>3.7000000000000002E-3</v>
      </c>
      <c r="Z21" s="22">
        <v>3.2000000000000002E-3</v>
      </c>
      <c r="AA21" s="22">
        <v>3.3E-3</v>
      </c>
      <c r="AB21" s="22">
        <v>2.8E-3</v>
      </c>
      <c r="AC21" s="22">
        <v>3.0000000000000001E-3</v>
      </c>
      <c r="AD21" s="29"/>
      <c r="AE21" s="21" t="s">
        <v>19</v>
      </c>
      <c r="AF21" s="22">
        <v>4.7000000000000002E-3</v>
      </c>
      <c r="AG21" s="22">
        <v>3.3E-3</v>
      </c>
      <c r="AH21" s="22">
        <v>3.5000000000000001E-3</v>
      </c>
      <c r="AI21" s="22">
        <v>3.5000000000000001E-3</v>
      </c>
      <c r="AJ21" s="23">
        <v>2.7000000000000001E-3</v>
      </c>
      <c r="AK21" s="23">
        <v>2.7000000000000001E-3</v>
      </c>
      <c r="AL21" s="23">
        <v>3.5000000000000001E-3</v>
      </c>
      <c r="AM21" s="23">
        <v>1.6000000000000001E-3</v>
      </c>
      <c r="AN21" s="23">
        <v>1.9E-3</v>
      </c>
      <c r="AO21" s="23">
        <v>3.8E-3</v>
      </c>
      <c r="AP21" s="23">
        <v>3.3999999999999998E-3</v>
      </c>
      <c r="AQ21" s="23">
        <v>1.9E-3</v>
      </c>
      <c r="AR21" s="23">
        <v>4.4999999999999997E-3</v>
      </c>
      <c r="BD21" s="33">
        <f>BE21-$BG$22</f>
        <v>-0.06</v>
      </c>
      <c r="BE21" s="32">
        <f>BF21-$BG$22</f>
        <v>-0.04</v>
      </c>
      <c r="BF21" s="32">
        <f>BG21-$BG$22</f>
        <v>-0.02</v>
      </c>
      <c r="BG21" s="33">
        <f>D5</f>
        <v>0</v>
      </c>
      <c r="BH21" s="32">
        <f>BG21+$BG$22</f>
        <v>0.02</v>
      </c>
      <c r="BI21" s="32">
        <f>BH21+$BG$22</f>
        <v>0.04</v>
      </c>
      <c r="BJ21" s="33">
        <f>BI21+$BG$22</f>
        <v>0.06</v>
      </c>
    </row>
    <row r="22" spans="1:62" x14ac:dyDescent="0.2">
      <c r="A22" s="21" t="s">
        <v>20</v>
      </c>
      <c r="B22" s="22">
        <v>-3.0000000000000001E-3</v>
      </c>
      <c r="C22" s="22">
        <v>-3.8E-3</v>
      </c>
      <c r="D22" s="22">
        <v>-2.7000000000000001E-3</v>
      </c>
      <c r="E22" s="22">
        <v>-4.0000000000000001E-3</v>
      </c>
      <c r="F22" s="22">
        <v>-4.5999999999999999E-3</v>
      </c>
      <c r="G22" s="22">
        <v>-4.6999999999999993E-3</v>
      </c>
      <c r="H22" s="22">
        <v>-5.1000000000000004E-3</v>
      </c>
      <c r="I22" s="22">
        <v>-5.7000000000000002E-3</v>
      </c>
      <c r="J22" s="22">
        <v>-4.7000000000000002E-3</v>
      </c>
      <c r="K22" s="22">
        <v>-3.7000000000000002E-3</v>
      </c>
      <c r="L22" s="22">
        <v>-4.7999999999999996E-3</v>
      </c>
      <c r="M22" s="22">
        <v>-2.7000000000000001E-3</v>
      </c>
      <c r="N22" s="22">
        <v>-4.4999999999999997E-3</v>
      </c>
      <c r="P22" s="21" t="s">
        <v>20</v>
      </c>
      <c r="Q22" s="22"/>
      <c r="R22" s="22"/>
      <c r="S22" s="22"/>
      <c r="T22" s="22"/>
      <c r="U22" s="22">
        <v>-3.3E-3</v>
      </c>
      <c r="V22" s="22">
        <v>-3.8999999999999998E-3</v>
      </c>
      <c r="W22" s="22">
        <v>-1.4E-3</v>
      </c>
      <c r="X22" s="22"/>
      <c r="Y22" s="22">
        <v>-2.5000000000000001E-3</v>
      </c>
      <c r="Z22" s="22">
        <v>-4.1000000000000003E-3</v>
      </c>
      <c r="AA22" s="22">
        <v>-5.0000000000000001E-3</v>
      </c>
      <c r="AB22" s="22">
        <v>-3.0000000000000001E-3</v>
      </c>
      <c r="AC22" s="22">
        <v>-3.2000000000000002E-3</v>
      </c>
      <c r="AD22" s="29"/>
      <c r="AE22" s="21" t="s">
        <v>20</v>
      </c>
      <c r="AF22" s="22">
        <v>-2.3999999999999998E-3</v>
      </c>
      <c r="AG22" s="22">
        <v>-1.5E-3</v>
      </c>
      <c r="AH22" s="22">
        <v>-3.7000000000000002E-3</v>
      </c>
      <c r="AI22" s="22">
        <v>-3.5000000000000001E-3</v>
      </c>
      <c r="AJ22" s="23">
        <v>-2.8999999999999998E-3</v>
      </c>
      <c r="AK22" s="23">
        <v>-2.5999999999999999E-3</v>
      </c>
      <c r="AL22" s="23">
        <v>-3.8E-3</v>
      </c>
      <c r="AM22" s="23">
        <v>-4.3E-3</v>
      </c>
      <c r="AN22" s="23">
        <v>-3.8E-3</v>
      </c>
      <c r="AO22" s="23">
        <v>-2.5999999999999999E-3</v>
      </c>
      <c r="AP22" s="23">
        <v>-4.3E-3</v>
      </c>
      <c r="AQ22" s="23">
        <v>-4.3E-3</v>
      </c>
      <c r="AR22" s="23">
        <v>-2.5999999999999999E-3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1.9665340333278816</v>
      </c>
      <c r="C23" s="25">
        <f>IFERROR(IF(C18="","",IF($C$25=0,((C19-$C$26)/3/C20),IF($C$26=0,(($C$25-C19)/3/C20),MIN(((($C$25)-C19)/(3*C20)),((C19-($C$26))/(3*C20)))))),"")</f>
        <v>2.1122113165704635</v>
      </c>
      <c r="D23" s="25">
        <f>IFERROR(IF(D18="","",IF($D$25=0,((D19-$D$26)/3/D20),IF($D$26=0,(($D$25-D19)/3/D20),MIN(((($D$25)-D19)/(3*D20)),((D19-($D$26))/(3*D20)))))),"")</f>
        <v>2.7657936121111089</v>
      </c>
      <c r="E23" s="25">
        <f>IFERROR(IF(E18="","",IF($E$25=0,((E19-$E$26)/3/E20),IF($E$26=0,(($E$25-E19)/3/E20),MIN(((($E$25)-E19)/(3*E20)),((E19-($E$26))/(3*E20)))))),"")</f>
        <v>2.1408347317449556</v>
      </c>
      <c r="F23" s="25">
        <f>IFERROR(IF(F18="","",IF($K$25=0,((F19-$K$26)/3/F20),IF($K$26=0,(($K$25-F19)/3/F20),MIN(((($K$25)-F19)/(3*F20)),((F19-($K$26))/(3*F20)))))),"")</f>
        <v>1.8793236227279402</v>
      </c>
      <c r="G23" s="25">
        <f>IFERROR(IF(G18="","",IF($G$25=0,((G19-$G$26)/3/G20),IF($G$26=0,(($G$25-G19)/3/G20),MIN(((($G$25)-G19)/(3*G20)),((G19-($G$26))/(3*G20)))))),"")</f>
        <v>1.957712533857459</v>
      </c>
      <c r="H23" s="25">
        <f>IFERROR(IF(H18="","",IF($H$25=0,((H19-$H$26)/3/H20),IF($H$26=0,(($H$25-H19)/3/H20),MIN(((($H$25)-H19)/(3*H20)),((H19-($H$26))/(3*H20)))))),"")</f>
        <v>2.0230142987979565</v>
      </c>
      <c r="I23" s="25">
        <f>IFERROR(IF(I18="","",IF($I$25=0,((I19-$I$26)/3/I20),IF($I$26=0,(($I$25-I19)/3/I20),MIN(((($I$25)-I19)/(3*I20)),((I19-($I$26))/(3*I20)))))),"")</f>
        <v>1.7897098439652663</v>
      </c>
      <c r="J23" s="25">
        <f>IFERROR(IF(J18="","",IF($J$25=0,((J19-$J$26)/3/J20),IF($J$26=0,(($J$25-J19)/3/J20),MIN(((($J$25)-J19)/(3*J20)),((J19-($J$26))/(3*J20)))))),"")</f>
        <v>2.0589908696334467</v>
      </c>
      <c r="K23" s="25">
        <f>IFERROR(IF(K18="","",IF($K$25=0,((K19-$K$26)/3/K20),IF($K$26=0,(($K$25-K19)/3/K20),MIN(((($K$25)-K19)/(3*K20)),((K19-($K$26))/(3*K20)))))),"")</f>
        <v>1.853728815969746</v>
      </c>
      <c r="L23" s="25">
        <f>IFERROR(IF(L18="","",IF($L$25=0,((L19-$L$26)/3/L20),IF($L$26=0,(($L$25-L19)/3/L20),MIN(((($L$25)-L19)/(3*L20)),((L19-($L$26))/(3*L20)))))),"")</f>
        <v>1.9576352151260161</v>
      </c>
      <c r="M23" s="25">
        <f>IFERROR(IF(M18="","",IF($M$25=0,((M19-$M$26)/3/M20),IF($M$26=0,(($M$25-M19)/3/M20),MIN(((($M$25)-M19)/(3*M20)),((M19-($M$26))/(3*M20)))))),"")</f>
        <v>2.0405644150631157</v>
      </c>
      <c r="N23" s="25">
        <f>IFERROR(IF(N18="","",IF($N$25=0,((N19-$N$26)/3/N20),IF($N$26=0,(($N$25-N19)/3/N20),MIN(((($N$25)-N19)/(3*N20)),((N19-($N$26))/(3*N20)))))),"")</f>
        <v>2.1545288216055161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2.1992157852848853</v>
      </c>
      <c r="V23" s="25">
        <f>IFERROR(IF(V18="","",IF($G$25=0,((V19-$G$26)/3/V20),IF($G$26=0,(($G$25-V19)/3/V20),MIN(((($G$25)-V19)/(3*V20)),((V19-($G$26))/(3*V20)))))),"")</f>
        <v>2.6221420200943863</v>
      </c>
      <c r="W23" s="25">
        <f>IFERROR(IF(W18="","",IF($H$25=0,((W19-$H$26)/3/W20),IF($H$26=0,(($H$25-W19)/3/W20),MIN(((($H$25)-W19)/(3*W20)),((W19-($H$26))/(3*W20)))))),"")</f>
        <v>3.0928557011836983</v>
      </c>
      <c r="X23" s="25"/>
      <c r="Y23" s="25">
        <f>IFERROR(IF(Y18="","",IF($J$25=0,((Y19-$J$26)/3/Y20),IF($J$26=0,(($J$25-Y19)/3/Y20),MIN(((($J$25)-Y19)/(3*Y20)),((Y19-($J$26))/(3*Y20)))))),"")</f>
        <v>2.503439708690518</v>
      </c>
      <c r="Z23" s="25">
        <f>IFERROR(IF(Z18="","",IF($K$25=0,((Z19-$K$26)/3/Z20),IF($K$26=0,(($K$25-Z19)/3/Z20),MIN(((($K$25)-Z19)/(3*Z20)),((Z19-($K$26))/(3*Z20)))))),"")</f>
        <v>2.3076573433597876</v>
      </c>
      <c r="AA23" s="25">
        <f>IFERROR(IF(AA18="","",IF($L$25=0,((AA19-$L$26)/3/AA20),IF($L$26=0,(($L$25-AA19)/3/AA20),MIN(((($L$25)-AA19)/(3*AA20)),((AA19-($L$26))/(3*AA20)))))),"")</f>
        <v>1.987321612887718</v>
      </c>
      <c r="AB23" s="25">
        <f>IFERROR(IF(AB18="","",IF($M$25=0,((AB19-$M$26)/3/AB20),IF($M$26=0,(($M$25-AB19)/3/AB20),MIN(((($M$25)-AB19)/(3*AB20)),((AB19-($M$26))/(3*AB20)))))),"")</f>
        <v>2.8646494218442489</v>
      </c>
      <c r="AC23" s="25">
        <f>IFERROR(IF(AC18="","",IF($N$25=0,((AC19-$N$26)/3/AC20),IF($N$26=0,(($N$25-AC19)/3/AC20),MIN(((($N$25)-AC19)/(3*AC20)),((AC19-($N$26))/(3*AC20)))))),"")</f>
        <v>2.7402739274547536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2.154392521755879</v>
      </c>
      <c r="AG23" s="25">
        <f t="shared" si="2"/>
        <v>2.9340980105130945</v>
      </c>
      <c r="AH23" s="25">
        <f t="shared" si="2"/>
        <v>2.3897417780745269</v>
      </c>
      <c r="AI23" s="25">
        <f t="shared" si="2"/>
        <v>2.4760238088566155</v>
      </c>
      <c r="AJ23" s="25">
        <f t="shared" si="2"/>
        <v>2.9278968431890622</v>
      </c>
      <c r="AK23" s="25">
        <f t="shared" si="2"/>
        <v>2.8241343373413259</v>
      </c>
      <c r="AL23" s="25">
        <f t="shared" si="2"/>
        <v>2.2717050792491129</v>
      </c>
      <c r="AM23" s="25">
        <f t="shared" si="2"/>
        <v>2.4235793570679789</v>
      </c>
      <c r="AN23" s="25">
        <f t="shared" si="2"/>
        <v>2.3682268406956295</v>
      </c>
      <c r="AO23" s="25">
        <f t="shared" si="2"/>
        <v>2.0184478715094554</v>
      </c>
      <c r="AP23" s="25">
        <f t="shared" si="2"/>
        <v>2.0480911835574607</v>
      </c>
      <c r="AQ23" s="25">
        <f>IFERROR(IF(AQ18="","",IF($M$25=0,((AQ19-$M$26)/3/AQ20),IF($M$26=0,(($M$25-AQ19)/3/AQ20),MIN(((($M$25)-AQ19)/(3*AQ20)),((AQ19-($M$26))/(3*AQ20)))))),"")</f>
        <v>2.5424885019974552</v>
      </c>
      <c r="AR23" s="25">
        <f>IFERROR(IF(AR18="","",IF($M$25=0,((AR19-$M$26)/3/AR20),IF($M$26=0,(($M$25-AR19)/3/AR20),MIN(((($M$25)-AR19)/(3*AR20)),((AR19-($M$26))/(3*AR20)))))),"")</f>
        <v>2.5192715333025055</v>
      </c>
    </row>
    <row r="24" spans="1:62" x14ac:dyDescent="0.2">
      <c r="A24" s="35" t="s">
        <v>10</v>
      </c>
      <c r="B24" s="32">
        <f t="shared" ref="B24:N24" si="3">$D$5</f>
        <v>0</v>
      </c>
      <c r="C24" s="32">
        <f t="shared" si="3"/>
        <v>0</v>
      </c>
      <c r="D24" s="32">
        <f t="shared" si="3"/>
        <v>0</v>
      </c>
      <c r="E24" s="32">
        <f t="shared" si="3"/>
        <v>0</v>
      </c>
      <c r="F24" s="32">
        <f t="shared" si="3"/>
        <v>0</v>
      </c>
      <c r="G24" s="32">
        <f t="shared" si="3"/>
        <v>0</v>
      </c>
      <c r="H24" s="32">
        <f t="shared" si="3"/>
        <v>0</v>
      </c>
      <c r="I24" s="32">
        <f t="shared" si="3"/>
        <v>0</v>
      </c>
      <c r="J24" s="32">
        <f t="shared" si="3"/>
        <v>0</v>
      </c>
      <c r="K24" s="32">
        <f t="shared" si="3"/>
        <v>0</v>
      </c>
      <c r="L24" s="32">
        <f t="shared" si="3"/>
        <v>0</v>
      </c>
      <c r="M24" s="32">
        <f t="shared" si="3"/>
        <v>0</v>
      </c>
      <c r="N24" s="32">
        <f t="shared" si="3"/>
        <v>0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N25" si="4">$E$5</f>
        <v>0.01</v>
      </c>
      <c r="C25" s="32">
        <f t="shared" si="4"/>
        <v>0.01</v>
      </c>
      <c r="D25" s="32">
        <f t="shared" si="4"/>
        <v>0.01</v>
      </c>
      <c r="E25" s="32">
        <f t="shared" si="4"/>
        <v>0.01</v>
      </c>
      <c r="F25" s="32">
        <f t="shared" si="4"/>
        <v>0.01</v>
      </c>
      <c r="G25" s="32">
        <f t="shared" si="4"/>
        <v>0.01</v>
      </c>
      <c r="H25" s="32">
        <f t="shared" si="4"/>
        <v>0.01</v>
      </c>
      <c r="I25" s="32">
        <f t="shared" si="4"/>
        <v>0.01</v>
      </c>
      <c r="J25" s="32">
        <f t="shared" si="4"/>
        <v>0.01</v>
      </c>
      <c r="K25" s="32">
        <f t="shared" si="4"/>
        <v>0.01</v>
      </c>
      <c r="L25" s="32">
        <f t="shared" si="4"/>
        <v>0.01</v>
      </c>
      <c r="M25" s="32">
        <f t="shared" si="4"/>
        <v>0.01</v>
      </c>
      <c r="N25" s="32">
        <f t="shared" si="4"/>
        <v>0.01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N26" si="5">$F$5</f>
        <v>-0.01</v>
      </c>
      <c r="C26" s="32">
        <f t="shared" si="5"/>
        <v>-0.01</v>
      </c>
      <c r="D26" s="32">
        <f t="shared" si="5"/>
        <v>-0.01</v>
      </c>
      <c r="E26" s="32">
        <f t="shared" si="5"/>
        <v>-0.01</v>
      </c>
      <c r="F26" s="32">
        <f t="shared" si="5"/>
        <v>-0.01</v>
      </c>
      <c r="G26" s="32">
        <f t="shared" si="5"/>
        <v>-0.01</v>
      </c>
      <c r="H26" s="32">
        <f t="shared" si="5"/>
        <v>-0.01</v>
      </c>
      <c r="I26" s="32">
        <f t="shared" si="5"/>
        <v>-0.01</v>
      </c>
      <c r="J26" s="32">
        <f t="shared" si="5"/>
        <v>-0.01</v>
      </c>
      <c r="K26" s="32">
        <f t="shared" si="5"/>
        <v>-0.01</v>
      </c>
      <c r="L26" s="32">
        <f t="shared" si="5"/>
        <v>-0.01</v>
      </c>
      <c r="M26" s="32">
        <f t="shared" si="5"/>
        <v>-0.01</v>
      </c>
      <c r="N26" s="32">
        <f t="shared" si="5"/>
        <v>-0.01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1.7101587227923779E-3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2.7766104193377084</v>
      </c>
      <c r="Q37" s="40">
        <v>8</v>
      </c>
      <c r="R37" s="41">
        <f>ROUND(Q37/5,5)</f>
        <v>1.6</v>
      </c>
      <c r="T37" s="20">
        <v>7.9999999999999966E-5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8.4169141877795349E-4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3.9285973373324814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9"/>
  <dimension ref="A1:BJ85"/>
  <sheetViews>
    <sheetView showGridLines="0" topLeftCell="A21" zoomScale="80" zoomScaleNormal="80" workbookViewId="0">
      <selection activeCell="W20" sqref="W20:AN24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263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1.6170591156200584</v>
      </c>
      <c r="R2" s="7">
        <f>IF(N19="","",(ABS(N19-AVERAGE(B19:M19))/STDEV(B19:M19)))</f>
        <v>0.46288016985942226</v>
      </c>
      <c r="S2" s="7">
        <f>IF(AC9="","",(ABS(AC9-AVERAGE(Q9:AB9))/STDEV(Q9:AB9)))</f>
        <v>0.18134239098675534</v>
      </c>
      <c r="T2" s="7">
        <f>IF(AC19="","",(ABS(AC19-AVERAGE(Q19:AB19))/STDEV(Q19:AB19)))</f>
        <v>0.35508351298972651</v>
      </c>
      <c r="U2" s="7">
        <f>IF(AR9="","",(ABS(AR9-AVERAGE(AF9:AQ9))/STDEV(AF9:AQ9)))</f>
        <v>1.8519460076367854E-2</v>
      </c>
      <c r="V2" s="7">
        <f>IF(AR19="","",(ABS(AR19-AVERAGE(AF19:AQ19))/STDEV(AF19:AQ19)))</f>
        <v>1.4356831025126056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0.47790537194391175</v>
      </c>
      <c r="R3" s="7">
        <f>IF(N20="","",(ABS(N20-AVERAGE(B20:M20))/STDEV(B20:M20)))</f>
        <v>0.71836421534081729</v>
      </c>
      <c r="S3" s="7">
        <f>IF(AC10="","",(ABS(AC10-AVERAGE(Q10:AB10))/STDEV(Q10:AB10)))</f>
        <v>0.10072858369008963</v>
      </c>
      <c r="T3" s="7">
        <f>IF(AC20="","",(ABS(AC20-AVERAGE(Q20:AB20))/STDEV(Q20:AB20)))</f>
        <v>0.8037153579633104</v>
      </c>
      <c r="U3" s="7">
        <f t="shared" ref="U3" si="0">IF(AR10="","",(ABS(AR10-AVERAGE(AF10:AQ10))/STDEV(AF10:AQ10)))</f>
        <v>0.7702224722954164</v>
      </c>
      <c r="V3" s="7">
        <f>IF(AR20="","",(ABS(AR20-AVERAGE(AF20:AQ20))/STDEV(AF20:AQ20)))</f>
        <v>0.65630310396966551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0.46995252996858988</v>
      </c>
      <c r="R4" s="7">
        <f>IF(N23="","",(ABS(N23-AVERAGE(B23:M23))/STDEV(B23:M23)))</f>
        <v>0.57051160759050656</v>
      </c>
      <c r="S4" s="7">
        <f>IF(AC13="","",(ABS(AC13-AVERAGE(Q13:AB13))/STDEV(Q13:AB13)))</f>
        <v>0.21167861298816679</v>
      </c>
      <c r="T4" s="7">
        <f>IF(AC23="","",(ABS(AC23-AVERAGE(Q23:AB23))/STDEV(Q23:AB23)))</f>
        <v>0.95001281379745817</v>
      </c>
      <c r="U4" s="7">
        <f>IF(AR13="","",(ABS(AR13-AVERAGE(AF13:AQ13))/STDEV(AF13:AQ13)))</f>
        <v>0.83664793569485274</v>
      </c>
      <c r="V4" s="7">
        <f>IF(AR23="","",(ABS(AR23-AVERAGE(AF23:AQ23))/STDEV(AF23:AQ23)))</f>
        <v>0.33775734297501658</v>
      </c>
    </row>
    <row r="5" spans="1:44" ht="25.5" customHeight="1" x14ac:dyDescent="0.2">
      <c r="C5" s="42">
        <v>76</v>
      </c>
      <c r="D5" s="12">
        <v>1.4690000000000001</v>
      </c>
      <c r="E5" s="12">
        <v>1.494</v>
      </c>
      <c r="F5" s="12">
        <v>1.4440000000000002</v>
      </c>
      <c r="G5" s="13">
        <v>1.4915</v>
      </c>
      <c r="H5" s="13">
        <v>1.4538</v>
      </c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1.8113602505373354E-4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-8.1555555555556936E-5</v>
      </c>
      <c r="AE7" s="14" t="s">
        <v>29</v>
      </c>
      <c r="AR7" s="16">
        <f>AR9-AQ9</f>
        <v>-1.1151250000007717E-3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1.4699115151515143</v>
      </c>
      <c r="C9" s="20">
        <v>1.4690645000000007</v>
      </c>
      <c r="D9" s="20">
        <v>1.4690742857142856</v>
      </c>
      <c r="E9" s="20">
        <v>1.4697206896551731</v>
      </c>
      <c r="F9" s="20">
        <v>1.4696996551724144</v>
      </c>
      <c r="G9" s="20">
        <v>1.4698982352941181</v>
      </c>
      <c r="H9" s="20">
        <v>1.4701647619047633</v>
      </c>
      <c r="I9" s="20">
        <v>1.4706399999999984</v>
      </c>
      <c r="J9" s="20">
        <v>1.4696809090909091</v>
      </c>
      <c r="K9" s="20">
        <v>1.4700854285714287</v>
      </c>
      <c r="L9" s="20">
        <v>1.4705703030303037</v>
      </c>
      <c r="M9" s="20">
        <v>1.4694388095238102</v>
      </c>
      <c r="N9" s="20">
        <v>1.4706382142857131</v>
      </c>
      <c r="P9" s="19" t="s">
        <v>18</v>
      </c>
      <c r="Q9" s="20"/>
      <c r="R9" s="20"/>
      <c r="S9" s="20"/>
      <c r="T9" s="20"/>
      <c r="U9" s="20">
        <v>1.4710650000000003</v>
      </c>
      <c r="V9" s="20">
        <v>1.4696525000000003</v>
      </c>
      <c r="W9" s="20">
        <v>1.4701415384615384</v>
      </c>
      <c r="X9" s="20"/>
      <c r="Y9" s="20"/>
      <c r="Z9" s="20">
        <v>1.4688920000000005</v>
      </c>
      <c r="AA9" s="20">
        <v>1.4685528571428559</v>
      </c>
      <c r="AB9" s="20">
        <v>1.4699555555555557</v>
      </c>
      <c r="AC9" s="20">
        <v>1.4698740000000001</v>
      </c>
      <c r="AE9" s="19" t="s">
        <v>18</v>
      </c>
      <c r="AF9" s="20">
        <v>1.4691740000000002</v>
      </c>
      <c r="AG9" s="20">
        <v>1.4680872727272727</v>
      </c>
      <c r="AH9" s="20">
        <v>1.4690640000000001</v>
      </c>
      <c r="AI9" s="20">
        <v>1.4686906451612902</v>
      </c>
      <c r="AJ9" s="20">
        <v>1.4683983333333332</v>
      </c>
      <c r="AK9" s="20">
        <v>1.4688625000000002</v>
      </c>
      <c r="AL9" s="20">
        <v>1.4687266666666665</v>
      </c>
      <c r="AM9" s="20">
        <v>1.4670439999999996</v>
      </c>
      <c r="AN9" s="20">
        <v>1.467704285714285</v>
      </c>
      <c r="AO9" s="20">
        <v>1.4698619047619053</v>
      </c>
      <c r="AP9" s="20">
        <v>1.4685100000000006</v>
      </c>
      <c r="AQ9" s="20">
        <v>1.469757</v>
      </c>
      <c r="AR9" s="20">
        <v>1.4686418749999992</v>
      </c>
    </row>
    <row r="10" spans="1:44" x14ac:dyDescent="0.2">
      <c r="A10" s="21" t="s">
        <v>8</v>
      </c>
      <c r="B10" s="22">
        <v>4.3409677189368565E-3</v>
      </c>
      <c r="C10" s="22">
        <v>4.7363546135319699E-3</v>
      </c>
      <c r="D10" s="22">
        <v>4.291741633499776E-3</v>
      </c>
      <c r="E10" s="22">
        <v>4.1052485024264587E-3</v>
      </c>
      <c r="F10" s="22">
        <v>4.236597007734157E-3</v>
      </c>
      <c r="G10" s="22">
        <v>4.3655791014543038E-3</v>
      </c>
      <c r="H10" s="22">
        <v>4.4018260880623874E-3</v>
      </c>
      <c r="I10" s="22">
        <v>4.2182390227527913E-3</v>
      </c>
      <c r="J10" s="22">
        <v>4.4261496392737736E-3</v>
      </c>
      <c r="K10" s="22">
        <v>4.2360898895313715E-3</v>
      </c>
      <c r="L10" s="22">
        <v>4.2492083903202154E-3</v>
      </c>
      <c r="M10" s="22">
        <v>4.1599285738205365E-3</v>
      </c>
      <c r="N10" s="22">
        <v>4.2356911168156741E-3</v>
      </c>
      <c r="P10" s="21" t="s">
        <v>8</v>
      </c>
      <c r="Q10" s="22"/>
      <c r="R10" s="22"/>
      <c r="S10" s="22"/>
      <c r="T10" s="22"/>
      <c r="U10" s="22">
        <v>3.985133086144765E-3</v>
      </c>
      <c r="V10" s="22">
        <v>4.0387424096582775E-3</v>
      </c>
      <c r="W10" s="22">
        <v>4.9189679483407711E-3</v>
      </c>
      <c r="X10" s="22"/>
      <c r="Y10" s="22"/>
      <c r="Z10" s="22">
        <v>4.7520609446298767E-3</v>
      </c>
      <c r="AA10" s="22">
        <v>5.6090938861860064E-3</v>
      </c>
      <c r="AB10" s="22">
        <v>4.5166634026663722E-3</v>
      </c>
      <c r="AC10" s="22">
        <v>4.6977994277201058E-3</v>
      </c>
      <c r="AE10" s="21" t="s">
        <v>8</v>
      </c>
      <c r="AF10" s="22">
        <v>4.1387582030226475E-3</v>
      </c>
      <c r="AG10" s="22">
        <v>4.1064976280249009E-3</v>
      </c>
      <c r="AH10" s="22">
        <v>4.551201861468946E-3</v>
      </c>
      <c r="AI10" s="22">
        <v>4.6448854396495829E-3</v>
      </c>
      <c r="AJ10" s="22">
        <v>4.7192967595566454E-3</v>
      </c>
      <c r="AK10" s="22">
        <v>4.5096786202413249E-3</v>
      </c>
      <c r="AL10" s="22">
        <v>4.9283524933253098E-3</v>
      </c>
      <c r="AM10" s="22">
        <v>4.4374967918611305E-3</v>
      </c>
      <c r="AN10" s="22">
        <v>4.3151597368278694E-3</v>
      </c>
      <c r="AO10" s="22">
        <v>4.3005703628044229E-3</v>
      </c>
      <c r="AP10" s="22">
        <v>4.0188319324164484E-3</v>
      </c>
      <c r="AQ10" s="22">
        <v>3.5246392465303183E-3</v>
      </c>
      <c r="AR10" s="22">
        <v>4.062367124096901E-3</v>
      </c>
    </row>
    <row r="11" spans="1:44" x14ac:dyDescent="0.2">
      <c r="A11" s="21" t="s">
        <v>19</v>
      </c>
      <c r="B11" s="22">
        <v>1.4817</v>
      </c>
      <c r="C11" s="22">
        <v>1.4822</v>
      </c>
      <c r="D11" s="22">
        <v>1.4784999999999999</v>
      </c>
      <c r="E11" s="22">
        <v>1.4809000000000001</v>
      </c>
      <c r="F11" s="23">
        <v>1.4818</v>
      </c>
      <c r="G11" s="23">
        <v>1.4812000000000001</v>
      </c>
      <c r="H11" s="23">
        <v>1.4826999999999999</v>
      </c>
      <c r="I11" s="23">
        <v>1.4804999999999999</v>
      </c>
      <c r="J11" s="23">
        <v>1.4834000000000001</v>
      </c>
      <c r="K11" s="23">
        <v>1.4821</v>
      </c>
      <c r="L11" s="23">
        <v>1.4829000000000001</v>
      </c>
      <c r="M11" s="23">
        <v>1.4821</v>
      </c>
      <c r="N11" s="23">
        <v>1.4827999999999999</v>
      </c>
      <c r="P11" s="21" t="s">
        <v>19</v>
      </c>
      <c r="Q11" s="22"/>
      <c r="R11" s="22"/>
      <c r="S11" s="22"/>
      <c r="T11" s="22"/>
      <c r="U11" s="23">
        <v>1.4816</v>
      </c>
      <c r="V11" s="23">
        <v>1.48</v>
      </c>
      <c r="W11" s="23">
        <v>1.4846999999999999</v>
      </c>
      <c r="X11" s="23"/>
      <c r="Y11" s="23"/>
      <c r="Z11" s="23">
        <v>1.4798</v>
      </c>
      <c r="AA11" s="23">
        <v>1.4806999999999999</v>
      </c>
      <c r="AB11" s="23">
        <v>1.4818</v>
      </c>
      <c r="AC11" s="23">
        <v>1.4839</v>
      </c>
      <c r="AE11" s="21" t="s">
        <v>19</v>
      </c>
      <c r="AF11" s="22">
        <v>1.4797</v>
      </c>
      <c r="AG11" s="22">
        <v>1.4801</v>
      </c>
      <c r="AH11" s="22">
        <v>1.4773000000000001</v>
      </c>
      <c r="AI11" s="22">
        <v>1.4822000000000002</v>
      </c>
      <c r="AJ11" s="23">
        <v>1.4807999999999999</v>
      </c>
      <c r="AK11" s="23">
        <v>1.48</v>
      </c>
      <c r="AL11" s="23">
        <v>1.4822</v>
      </c>
      <c r="AM11" s="23">
        <v>1.4799</v>
      </c>
      <c r="AN11" s="23">
        <v>1.4823</v>
      </c>
      <c r="AO11" s="23">
        <v>1.4845999999999999</v>
      </c>
      <c r="AP11" s="23">
        <v>1.4779</v>
      </c>
      <c r="AQ11" s="23">
        <v>1.4773000000000001</v>
      </c>
      <c r="AR11" s="23">
        <v>1.4790000000000001</v>
      </c>
    </row>
    <row r="12" spans="1:44" x14ac:dyDescent="0.2">
      <c r="A12" s="21" t="s">
        <v>20</v>
      </c>
      <c r="B12" s="22">
        <v>1.4570000000000001</v>
      </c>
      <c r="C12" s="22">
        <v>1.4578</v>
      </c>
      <c r="D12" s="22">
        <v>1.4577</v>
      </c>
      <c r="E12" s="22">
        <v>1.4579</v>
      </c>
      <c r="F12" s="23">
        <v>1.4569000000000001</v>
      </c>
      <c r="G12" s="23">
        <v>1.4601</v>
      </c>
      <c r="H12" s="23">
        <v>1.4601999999999999</v>
      </c>
      <c r="I12" s="23">
        <v>1.4584999999999999</v>
      </c>
      <c r="J12" s="23">
        <v>1.4570000000000001</v>
      </c>
      <c r="K12" s="23">
        <v>1.4570000000000001</v>
      </c>
      <c r="L12" s="23">
        <v>1.4596</v>
      </c>
      <c r="M12" s="23">
        <v>1.454</v>
      </c>
      <c r="N12" s="23">
        <v>1.4601999999999999</v>
      </c>
      <c r="P12" s="21" t="s">
        <v>20</v>
      </c>
      <c r="Q12" s="22"/>
      <c r="R12" s="22"/>
      <c r="S12" s="22"/>
      <c r="T12" s="22"/>
      <c r="U12" s="23">
        <v>1.4592000000000001</v>
      </c>
      <c r="V12" s="23">
        <v>1.4601999999999999</v>
      </c>
      <c r="W12" s="23">
        <v>1.4576</v>
      </c>
      <c r="X12" s="23"/>
      <c r="Y12" s="23"/>
      <c r="Z12" s="23">
        <v>1.4583999999999999</v>
      </c>
      <c r="AA12" s="23">
        <v>1.4543999999999999</v>
      </c>
      <c r="AB12" s="23">
        <v>1.4568000000000001</v>
      </c>
      <c r="AC12" s="23">
        <v>1.4565999999999999</v>
      </c>
      <c r="AE12" s="21" t="s">
        <v>20</v>
      </c>
      <c r="AF12" s="22">
        <v>1.4594</v>
      </c>
      <c r="AG12" s="22">
        <v>1.4575</v>
      </c>
      <c r="AH12" s="22">
        <v>1.4574</v>
      </c>
      <c r="AI12" s="22">
        <v>1.4535</v>
      </c>
      <c r="AJ12" s="23">
        <v>1.458</v>
      </c>
      <c r="AK12" s="23">
        <v>1.4565999999999999</v>
      </c>
      <c r="AL12" s="23">
        <v>1.4558</v>
      </c>
      <c r="AM12" s="23">
        <v>1.4569000000000001</v>
      </c>
      <c r="AN12" s="23">
        <v>1.4573</v>
      </c>
      <c r="AO12" s="23">
        <v>1.4562999999999999</v>
      </c>
      <c r="AP12" s="23">
        <v>1.4581999999999999</v>
      </c>
      <c r="AQ12" s="23">
        <v>1.4613</v>
      </c>
      <c r="AR12" s="23">
        <v>1.4597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1.8497016032779272</v>
      </c>
      <c r="C13" s="25">
        <f>IFERROR(IF(C8="","",IF($C$25=0,((C9-$C$26)/3/C10),IF($C$26=0,(($C$25-C9)/3/C10),MIN(((($C$25)-C9)/(3*C10)),((C9-($C$26))/(3*C10)))))),"")</f>
        <v>1.7549009758656677</v>
      </c>
      <c r="D13" s="25">
        <f>IFERROR(IF(D8="","",IF($D$25=0,((D9-$D$26)/3/D10),IF($D$26=0,(($D$25-D9)/3/D10),MIN(((($D$25)-D9)/(3*D10)),((D9-($D$26))/(3*D10)))))),"")</f>
        <v>1.9359439915296366</v>
      </c>
      <c r="E13" s="25">
        <f>IFERROR(IF(E8="","",IF($E$25=0,((E9-$E$26)/3/E10),IF($E$26=0,(($E$25-E9)/3/E10),MIN(((($E$25)-E9)/(3*E10)),((E9-($E$26))/(3*E10)))))),"")</f>
        <v>1.9714040315688803</v>
      </c>
      <c r="F13" s="25">
        <f>IFERROR(IF(F8="","",IF($K$25=0,((F9-$K$26)/3/F10),IF($K$26=0,(($K$25-F9)/3/F10),MIN(((($K$25)-F9)/(3*F10)),((F9-($K$26))/(3*F10)))))),"")</f>
        <v>1.911938975489359</v>
      </c>
      <c r="G13" s="25">
        <f>IFERROR(IF(G8="","",IF($G$25=0,((G9-$G$26)/3/G10),IF($G$26=0,(($G$25-G9)/3/G10),MIN(((($G$25)-G9)/(3*G10)),((G9-($G$26))/(3*G10)))))),"")</f>
        <v>1.8402877102721507</v>
      </c>
      <c r="H13" s="25">
        <f>IFERROR(IF(H8="","",IF($H$25=0,((H9-$H$26)/3/H10),IF($H$26=0,(($H$25-H9)/3/H10),MIN(((($H$25)-H9)/(3*H10)),((H9-($H$26))/(3*H10)))))),"")</f>
        <v>1.8049507650076635</v>
      </c>
      <c r="I13" s="25">
        <f>IFERROR(IF(I8="","",IF($I$25=0,((I9-$I$26)/3/I10),IF($I$26=0,(($I$25-I9)/3/I10),MIN(((($I$25)-I9)/(3*I10)),((I9-($I$26))/(3*I10)))))),"")</f>
        <v>1.8459519777486861</v>
      </c>
      <c r="J13" s="25">
        <f>IFERROR(IF(J8="","",IF($J$25=0,((J9-$J$26)/3/J10),IF($J$26=0,(($J$25-J9)/3/J10),MIN(((($J$25)-J9)/(3*J10)),((J9-($J$26))/(3*J10)))))),"")</f>
        <v>1.8314707583392269</v>
      </c>
      <c r="K13" s="25">
        <f>IFERROR(IF(K8="","",IF($K$25=0,((K9-$K$26)/3/K10),IF($K$26=0,(($K$25-K9)/3/K10),MIN(((($K$25)-K9)/(3*K10)),((K9-($K$26))/(3*K10)))))),"")</f>
        <v>1.8818117692034271</v>
      </c>
      <c r="L13" s="25">
        <f>IFERROR(IF(L8="","",IF($L$25=0,((L9-$L$26)/3/L10),IF($L$26=0,(($L$25-L9)/3/L10),MIN(((($L$25)-L9)/(3*L10)),((L9-($L$26))/(3*L10)))))),"")</f>
        <v>1.8379656332435672</v>
      </c>
      <c r="M13" s="25">
        <f>IFERROR(IF(M8="","",IF($M$25=0,((M9-$M$26)/3/M10),IF($M$26=0,(($M$25-M9)/3/M10),MIN(((($M$25)-M9)/(3*M10)),((M9-($M$26))/(3*M10)))))),"")</f>
        <v>1.9680779000837847</v>
      </c>
      <c r="N13" s="25">
        <f>IFERROR(IF(N8="","",IF($N$25=0,((N9-$N$26)/3/N10),IF($N$26=0,(($N$25-N9)/3/N10),MIN(((($N$25)-N9)/(3*N10)),((N9-($N$26))/(3*N10)))))),"")</f>
        <v>1.8384867286112807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1.9183800979142978</v>
      </c>
      <c r="V13" s="25">
        <f>IFERROR(IF(V8="","",IF($G$25=0,((V9-$G$26)/3/V10),IF($G$26=0,(($G$25-V9)/3/V10),MIN(((($G$25)-V9)/(3*V10)),((V9-($G$26))/(3*V10)))))),"")</f>
        <v>2.0094951621388346</v>
      </c>
      <c r="W13" s="25">
        <f>IFERROR(IF(W8="","",IF($H$25=0,((W9-$H$26)/3/W10),IF($H$26=0,(($H$25-W9)/3/W10),MIN(((($H$25)-W9)/(3*W10)),((W9-($H$26))/(3*W10)))))),"")</f>
        <v>1.6167660770188836</v>
      </c>
      <c r="X13" s="25"/>
      <c r="Y13" s="25"/>
      <c r="Z13" s="25">
        <f>IFERROR(IF(Z8="","",IF($K$25=0,((Z9-$K$26)/3/Z10),IF($K$26=0,(($K$25-Z9)/3/Z10),MIN(((($K$25)-Z9)/(3*Z10)),((Z9-($K$26))/(3*Z10)))))),"")</f>
        <v>1.7460494362367034</v>
      </c>
      <c r="AA13" s="25">
        <f>IFERROR(IF(AA8="","",IF($L$25=0,((AA9-$L$26)/3/AA10),IF($L$26=0,(($L$25-AA9)/3/AA10),MIN(((($L$25)-AA9)/(3*AA10)),((AA9-($L$26))/(3*AA10)))))),"")</f>
        <v>1.4591101308611316</v>
      </c>
      <c r="AB13" s="25">
        <f>IFERROR(IF(AB8="","",IF($M$25=0,((AB9-$M$26)/3/AB10),IF($M$26=0,(($M$25-AB9)/3/AB10),MIN(((($M$25)-AB9)/(3*AB10)),((AB9-($M$26))/(3*AB10)))))),"")</f>
        <v>1.7744990273313916</v>
      </c>
      <c r="AC13" s="25">
        <f>IFERROR(IF(AC8="","",IF($N$25=0,((AC9-$N$26)/3/AC10),IF($N$26=0,(($N$25-AC9)/3/AC10),MIN(((($N$25)-AC9)/(3*AC10)),((AC9-($N$26))/(3*AC10)))))),"")</f>
        <v>1.7118653368951573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1.9994725295354445</v>
      </c>
      <c r="AG13" s="25">
        <f t="shared" si="1"/>
        <v>1.9552162539425557</v>
      </c>
      <c r="AH13" s="25">
        <f t="shared" si="1"/>
        <v>1.8263307699819686</v>
      </c>
      <c r="AI13" s="25">
        <f t="shared" si="1"/>
        <v>1.7718876301035853</v>
      </c>
      <c r="AJ13" s="25">
        <f t="shared" si="1"/>
        <v>1.7233028970489506</v>
      </c>
      <c r="AK13" s="25">
        <f t="shared" si="1"/>
        <v>1.8377141029079622</v>
      </c>
      <c r="AL13" s="25">
        <f t="shared" si="1"/>
        <v>1.6724092348071546</v>
      </c>
      <c r="AM13" s="25">
        <f t="shared" si="1"/>
        <v>1.7310059462852041</v>
      </c>
      <c r="AN13" s="25">
        <f t="shared" si="1"/>
        <v>1.8310859975804106</v>
      </c>
      <c r="AO13" s="25">
        <f t="shared" si="1"/>
        <v>1.8709220096993651</v>
      </c>
      <c r="AP13" s="25">
        <f t="shared" si="1"/>
        <v>2.0329290045945489</v>
      </c>
      <c r="AQ13" s="25">
        <f>IFERROR(IF(AQ8="","",IF($M$25=0,((AQ9-$M$26)/3/AQ10),IF($M$26=0,(($M$25-AQ9)/3/AQ10),MIN(((($M$25)-AQ9)/(3*AQ10)),((AQ9-($M$26))/(3*AQ10)))))),"")</f>
        <v>2.2927169093844153</v>
      </c>
      <c r="AR13" s="25">
        <f>IFERROR(IF(AR8="","",IF($M$25=0,((AR9-$M$26)/3/AR10),IF($M$26=0,(($M$25-AR9)/3/AR10),MIN(((($M$25)-AR9)/(3*AR10)),((AR9-($M$26))/(3*AR10)))))),"")</f>
        <v>2.0219635701091501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-5.9617543859635802E-4</v>
      </c>
      <c r="AE17" s="27" t="s">
        <v>30</v>
      </c>
      <c r="AR17" s="16">
        <f>AR19-AQ19</f>
        <v>4.7799999999931231E-4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1.4694545454545458</v>
      </c>
      <c r="C19" s="30">
        <v>1.4686607142857149</v>
      </c>
      <c r="D19" s="30">
        <v>1.4676671428571428</v>
      </c>
      <c r="E19" s="30">
        <v>1.4691387500000004</v>
      </c>
      <c r="F19" s="30">
        <v>1.4687235714285729</v>
      </c>
      <c r="G19" s="30">
        <v>1.4677630434782611</v>
      </c>
      <c r="H19" s="30">
        <v>1.4680739473684212</v>
      </c>
      <c r="I19" s="30">
        <v>1.4689416666666657</v>
      </c>
      <c r="J19" s="30">
        <v>1.4689428205128205</v>
      </c>
      <c r="K19" s="30">
        <v>1.4704361111111124</v>
      </c>
      <c r="L19" s="30">
        <v>1.4694593548387105</v>
      </c>
      <c r="M19" s="30">
        <v>1.4699845238095266</v>
      </c>
      <c r="N19" s="30">
        <v>1.469326551724139</v>
      </c>
      <c r="P19" s="30" t="s">
        <v>18</v>
      </c>
      <c r="Q19" s="30"/>
      <c r="R19" s="30"/>
      <c r="S19" s="30"/>
      <c r="T19" s="30"/>
      <c r="U19" s="30">
        <v>1.4684719999999987</v>
      </c>
      <c r="V19" s="30">
        <v>1.4676547368421047</v>
      </c>
      <c r="W19" s="30">
        <v>1.4689599999999998</v>
      </c>
      <c r="X19" s="30"/>
      <c r="Y19" s="30">
        <v>1.4676587500000009</v>
      </c>
      <c r="Z19" s="30">
        <v>1.4688194444444447</v>
      </c>
      <c r="AA19" s="30">
        <v>1.469136666666667</v>
      </c>
      <c r="AB19" s="30">
        <v>1.4694368421052622</v>
      </c>
      <c r="AC19" s="30">
        <v>1.4688406666666658</v>
      </c>
      <c r="AD19" s="29"/>
      <c r="AE19" s="30" t="s">
        <v>18</v>
      </c>
      <c r="AF19" s="20">
        <v>1.4699462500000002</v>
      </c>
      <c r="AG19" s="20">
        <v>1.4676190909090905</v>
      </c>
      <c r="AH19" s="20">
        <v>1.4699012499999999</v>
      </c>
      <c r="AI19" s="20">
        <v>1.4692717647058824</v>
      </c>
      <c r="AJ19" s="20">
        <v>1.4696257142857139</v>
      </c>
      <c r="AK19" s="20">
        <v>1.4693407692307692</v>
      </c>
      <c r="AL19" s="20">
        <v>1.4690643478260879</v>
      </c>
      <c r="AM19" s="20">
        <v>1.4694028571428568</v>
      </c>
      <c r="AN19" s="20">
        <v>1.4689638095238089</v>
      </c>
      <c r="AO19" s="20">
        <v>1.469118947368421</v>
      </c>
      <c r="AP19" s="20">
        <v>1.4698759999999997</v>
      </c>
      <c r="AQ19" s="20">
        <v>1.4697606666666676</v>
      </c>
      <c r="AR19" s="20">
        <v>1.4702386666666669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5.051954444938422E-3</v>
      </c>
      <c r="C20" s="22">
        <v>4.7998162513899481E-3</v>
      </c>
      <c r="D20" s="22">
        <v>3.7367629728854886E-3</v>
      </c>
      <c r="E20" s="22">
        <v>4.2935759770669542E-3</v>
      </c>
      <c r="F20" s="22">
        <v>4.7335621739969498E-3</v>
      </c>
      <c r="G20" s="22">
        <v>4.5859362901691228E-3</v>
      </c>
      <c r="H20" s="22">
        <v>4.5618042763579652E-3</v>
      </c>
      <c r="I20" s="22">
        <v>4.7427780573442695E-3</v>
      </c>
      <c r="J20" s="22">
        <v>4.7517808588117176E-3</v>
      </c>
      <c r="K20" s="22">
        <v>5.1217082792683888E-3</v>
      </c>
      <c r="L20" s="22">
        <v>4.7065566986730914E-3</v>
      </c>
      <c r="M20" s="22">
        <v>5.281197657607207E-3</v>
      </c>
      <c r="N20" s="22">
        <v>4.9862737374228227E-3</v>
      </c>
      <c r="P20" s="21" t="s">
        <v>8</v>
      </c>
      <c r="Q20" s="22"/>
      <c r="R20" s="22"/>
      <c r="S20" s="22"/>
      <c r="T20" s="22"/>
      <c r="U20" s="22">
        <v>3.6207292824668304E-3</v>
      </c>
      <c r="V20" s="22">
        <v>3.6268332250809126E-3</v>
      </c>
      <c r="W20" s="22">
        <v>3.4547917747523543E-3</v>
      </c>
      <c r="X20" s="22"/>
      <c r="Y20" s="22">
        <v>4.919584626071811E-3</v>
      </c>
      <c r="Z20" s="22">
        <v>4.2765842531150141E-3</v>
      </c>
      <c r="AA20" s="22">
        <v>3.9733747539243093E-3</v>
      </c>
      <c r="AB20" s="22">
        <v>3.857557761032132E-3</v>
      </c>
      <c r="AC20" s="22">
        <v>3.5577516591253134E-3</v>
      </c>
      <c r="AD20" s="29"/>
      <c r="AE20" s="21" t="s">
        <v>8</v>
      </c>
      <c r="AF20" s="22">
        <v>3.3214168284675764E-3</v>
      </c>
      <c r="AG20" s="22">
        <v>3.9456978186454385E-3</v>
      </c>
      <c r="AH20" s="22">
        <v>4.6376092775611355E-3</v>
      </c>
      <c r="AI20" s="22">
        <v>4.6736352756576076E-3</v>
      </c>
      <c r="AJ20" s="22">
        <v>3.5640767908418462E-3</v>
      </c>
      <c r="AK20" s="22">
        <v>3.9773329881053086E-3</v>
      </c>
      <c r="AL20" s="22">
        <v>4.2725219596809541E-3</v>
      </c>
      <c r="AM20" s="22">
        <v>3.3629796409993251E-3</v>
      </c>
      <c r="AN20" s="22">
        <v>3.0646502429919464E-3</v>
      </c>
      <c r="AO20" s="22">
        <v>3.7630983164161679E-3</v>
      </c>
      <c r="AP20" s="22">
        <v>4.2486109850177409E-3</v>
      </c>
      <c r="AQ20" s="22">
        <v>3.8245918616601994E-3</v>
      </c>
      <c r="AR20" s="22">
        <v>3.5529321791094291E-3</v>
      </c>
      <c r="AS20" s="29"/>
      <c r="AT20" s="29"/>
      <c r="AU20" s="29"/>
      <c r="AV20" s="29"/>
      <c r="BD20" s="32">
        <f>F5</f>
        <v>1.4440000000000002</v>
      </c>
      <c r="BE20" s="32"/>
      <c r="BF20" s="32"/>
      <c r="BG20" s="32"/>
      <c r="BH20" s="32"/>
      <c r="BI20" s="32"/>
      <c r="BJ20" s="32">
        <f>E5</f>
        <v>1.494</v>
      </c>
    </row>
    <row r="21" spans="1:62" x14ac:dyDescent="0.2">
      <c r="A21" s="21" t="s">
        <v>19</v>
      </c>
      <c r="B21" s="22">
        <v>1.4842</v>
      </c>
      <c r="C21" s="22">
        <v>1.4827999999999999</v>
      </c>
      <c r="D21" s="22">
        <v>1.476</v>
      </c>
      <c r="E21" s="22">
        <v>1.4829000000000001</v>
      </c>
      <c r="F21" s="22">
        <v>1.4836</v>
      </c>
      <c r="G21" s="22">
        <v>1.4815</v>
      </c>
      <c r="H21" s="22">
        <v>1.4813000000000001</v>
      </c>
      <c r="I21" s="22">
        <v>1.4813000000000001</v>
      </c>
      <c r="J21" s="22">
        <v>1.4823</v>
      </c>
      <c r="K21" s="22">
        <v>1.4858</v>
      </c>
      <c r="L21" s="22">
        <v>1.4818000000000005</v>
      </c>
      <c r="M21" s="22">
        <v>1.4845999999999999</v>
      </c>
      <c r="N21" s="22">
        <v>1.4824999999999999</v>
      </c>
      <c r="P21" s="21" t="s">
        <v>19</v>
      </c>
      <c r="Q21" s="22"/>
      <c r="R21" s="22"/>
      <c r="S21" s="22"/>
      <c r="T21" s="22"/>
      <c r="U21" s="22">
        <v>1.4774</v>
      </c>
      <c r="V21" s="22">
        <v>1.4765999999999999</v>
      </c>
      <c r="W21" s="22">
        <v>1.4773000000000001</v>
      </c>
      <c r="X21" s="22"/>
      <c r="Y21" s="22">
        <v>1.4776</v>
      </c>
      <c r="Z21" s="22">
        <v>1.4773000000000001</v>
      </c>
      <c r="AA21" s="22">
        <v>1.4781</v>
      </c>
      <c r="AB21" s="22">
        <v>1.4782</v>
      </c>
      <c r="AC21" s="22">
        <v>1.4765999999999999</v>
      </c>
      <c r="AD21" s="29"/>
      <c r="AE21" s="21" t="s">
        <v>19</v>
      </c>
      <c r="AF21" s="22">
        <v>1.4785999999999999</v>
      </c>
      <c r="AG21" s="22">
        <v>1.4773000000000001</v>
      </c>
      <c r="AH21" s="22">
        <v>1.4812000000000001</v>
      </c>
      <c r="AI21" s="22">
        <v>1.4799</v>
      </c>
      <c r="AJ21" s="23">
        <v>1.4811000000000001</v>
      </c>
      <c r="AK21" s="23">
        <v>1.4795</v>
      </c>
      <c r="AL21" s="23">
        <v>1.4823</v>
      </c>
      <c r="AM21" s="23">
        <v>1.4794</v>
      </c>
      <c r="AN21" s="23">
        <v>1.4775</v>
      </c>
      <c r="AO21" s="23">
        <v>1.4783999999999999</v>
      </c>
      <c r="AP21" s="23">
        <v>1.4802999999999999</v>
      </c>
      <c r="AQ21" s="23">
        <v>1.4782</v>
      </c>
      <c r="AR21" s="23">
        <v>1.4790000000000001</v>
      </c>
      <c r="BD21" s="33">
        <f>BE21-$BG$22</f>
        <v>1.409</v>
      </c>
      <c r="BE21" s="32">
        <f>BF21-$BG$22</f>
        <v>1.429</v>
      </c>
      <c r="BF21" s="32">
        <f>BG21-$BG$22</f>
        <v>1.4490000000000001</v>
      </c>
      <c r="BG21" s="33">
        <f>D5</f>
        <v>1.4690000000000001</v>
      </c>
      <c r="BH21" s="32">
        <f>BG21+$BG$22</f>
        <v>1.4890000000000001</v>
      </c>
      <c r="BI21" s="32">
        <f>BH21+$BG$22</f>
        <v>1.5090000000000001</v>
      </c>
      <c r="BJ21" s="33">
        <f>BI21+$BG$22</f>
        <v>1.5290000000000001</v>
      </c>
    </row>
    <row r="22" spans="1:62" x14ac:dyDescent="0.2">
      <c r="A22" s="21" t="s">
        <v>20</v>
      </c>
      <c r="B22" s="22">
        <v>1.4557</v>
      </c>
      <c r="C22" s="22">
        <v>1.4543999999999999</v>
      </c>
      <c r="D22" s="22">
        <v>1.4595</v>
      </c>
      <c r="E22" s="22">
        <v>1.4588000000000001</v>
      </c>
      <c r="F22" s="22">
        <v>1.4551000000000001</v>
      </c>
      <c r="G22" s="22">
        <v>1.4560999999999999</v>
      </c>
      <c r="H22" s="22">
        <v>1.4557</v>
      </c>
      <c r="I22" s="22">
        <v>1.4554</v>
      </c>
      <c r="J22" s="22">
        <v>1.4553</v>
      </c>
      <c r="K22" s="22">
        <v>1.4572000000000001</v>
      </c>
      <c r="L22" s="22">
        <v>1.4557</v>
      </c>
      <c r="M22" s="22">
        <v>1.4555</v>
      </c>
      <c r="N22" s="22">
        <v>1.4557</v>
      </c>
      <c r="P22" s="21" t="s">
        <v>20</v>
      </c>
      <c r="Q22" s="22"/>
      <c r="R22" s="22"/>
      <c r="S22" s="22"/>
      <c r="T22" s="22"/>
      <c r="U22" s="22">
        <v>1.4592000000000001</v>
      </c>
      <c r="V22" s="22">
        <v>1.46</v>
      </c>
      <c r="W22" s="22">
        <v>1.4634</v>
      </c>
      <c r="X22" s="22"/>
      <c r="Y22" s="22">
        <v>1.4540999999999999</v>
      </c>
      <c r="Z22" s="22">
        <v>1.4569000000000001</v>
      </c>
      <c r="AA22" s="22">
        <v>1.4567000000000001</v>
      </c>
      <c r="AB22" s="22">
        <v>1.46</v>
      </c>
      <c r="AC22" s="22">
        <v>1.4601</v>
      </c>
      <c r="AD22" s="29"/>
      <c r="AE22" s="21" t="s">
        <v>20</v>
      </c>
      <c r="AF22" s="22">
        <v>1.4610000000000001</v>
      </c>
      <c r="AG22" s="22">
        <v>1.4585999999999999</v>
      </c>
      <c r="AH22" s="22">
        <v>1.4576</v>
      </c>
      <c r="AI22" s="22">
        <v>1.4552</v>
      </c>
      <c r="AJ22" s="23">
        <v>1.4594</v>
      </c>
      <c r="AK22" s="23">
        <v>1.4615</v>
      </c>
      <c r="AL22" s="23">
        <v>1.4591000000000001</v>
      </c>
      <c r="AM22" s="23">
        <v>1.4614</v>
      </c>
      <c r="AN22" s="23">
        <v>1.4608000000000001</v>
      </c>
      <c r="AO22" s="23">
        <v>1.4590000000000001</v>
      </c>
      <c r="AP22" s="23">
        <v>1.4553</v>
      </c>
      <c r="AQ22" s="23">
        <v>1.4560999999999999</v>
      </c>
      <c r="AR22" s="23">
        <v>1.4619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1.6195352256225255</v>
      </c>
      <c r="C23" s="25">
        <f>IFERROR(IF(C18="","",IF($C$25=0,((C19-$C$26)/3/C20),IF($C$26=0,(($C$25-C19)/3/C20),MIN(((($C$25)-C19)/(3*C20)),((C19-($C$26))/(3*C20)))))),"")</f>
        <v>1.7126151637279423</v>
      </c>
      <c r="D23" s="25">
        <f>IFERROR(IF(D18="","",IF($D$25=0,((D19-$D$26)/3/D20),IF($D$26=0,(($D$25-D19)/3/D20),MIN(((($D$25)-D19)/(3*D20)),((D19-($D$26))/(3*D20)))))),"")</f>
        <v>2.1111982955011235</v>
      </c>
      <c r="E23" s="25">
        <f>IFERROR(IF(E18="","",IF($E$25=0,((E19-$E$26)/3/E20),IF($E$26=0,(($E$25-E19)/3/E20),MIN(((($E$25)-E19)/(3*E20)),((E19-($E$26))/(3*E20)))))),"")</f>
        <v>1.9301121903039693</v>
      </c>
      <c r="F23" s="25">
        <f>IFERROR(IF(F18="","",IF($K$25=0,((F19-$K$26)/3/F20),IF($K$26=0,(($K$25-F19)/3/F20),MIN(((($K$25)-F19)/(3*F20)),((F19-($K$26))/(3*F20)))))),"")</f>
        <v>1.7410124074132887</v>
      </c>
      <c r="G23" s="25">
        <f>IFERROR(IF(G18="","",IF($G$25=0,((G19-$G$26)/3/G20),IF($G$26=0,(($G$25-G19)/3/G20),MIN(((($G$25)-G19)/(3*G20)),((G19-($G$26))/(3*G20)))))),"")</f>
        <v>1.7272404132028492</v>
      </c>
      <c r="H23" s="25">
        <f>IFERROR(IF(H18="","",IF($H$25=0,((H19-$H$26)/3/H20),IF($H$26=0,(($H$25-H19)/3/H20),MIN(((($H$25)-H19)/(3*H20)),((H19-($H$26))/(3*H20)))))),"")</f>
        <v>1.7590954448430887</v>
      </c>
      <c r="I23" s="25">
        <f>IFERROR(IF(I18="","",IF($I$25=0,((I19-$I$26)/3/I20),IF($I$26=0,(($I$25-I19)/3/I20),MIN(((($I$25)-I19)/(3*I20)),((I19-($I$26))/(3*I20)))))),"")</f>
        <v>1.7529576101530444</v>
      </c>
      <c r="J23" s="25">
        <f>IFERROR(IF(J18="","",IF($J$25=0,((J19-$J$26)/3/J20),IF($J$26=0,(($J$25-J19)/3/J20),MIN(((($J$25)-J19)/(3*J20)),((J19-($J$26))/(3*J20)))))),"")</f>
        <v>1.7497173694059234</v>
      </c>
      <c r="K23" s="25">
        <f>IFERROR(IF(K18="","",IF($K$25=0,((K19-$K$26)/3/K20),IF($K$26=0,(($K$25-K19)/3/K20),MIN(((($K$25)-K19)/(3*K20)),((K19-($K$26))/(3*K20)))))),"")</f>
        <v>1.5335956679577225</v>
      </c>
      <c r="L23" s="25">
        <f>IFERROR(IF(L18="","",IF($L$25=0,((L19-$L$26)/3/L20),IF($L$26=0,(($L$25-L19)/3/L20),MIN(((($L$25)-L19)/(3*L20)),((L19-($L$26))/(3*L20)))))),"")</f>
        <v>1.7380466395038647</v>
      </c>
      <c r="M23" s="25">
        <f>IFERROR(IF(M18="","",IF($M$25=0,((M19-$M$26)/3/M20),IF($M$26=0,(($M$25-M19)/3/M20),MIN(((($M$25)-M19)/(3*M20)),((M19-($M$26))/(3*M20)))))),"")</f>
        <v>1.5157847233055006</v>
      </c>
      <c r="N23" s="25">
        <f>IFERROR(IF(N18="","",IF($N$25=0,((N19-$N$26)/3/N20),IF($N$26=0,(($N$25-N19)/3/N20),MIN(((($N$25)-N19)/(3*N20)),((N19-($N$26))/(3*N20)))))),"")</f>
        <v>1.6494246388629292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2.252953119923724</v>
      </c>
      <c r="V23" s="25">
        <f>IFERROR(IF(V18="","",IF($G$25=0,((V19-$G$26)/3/V20),IF($G$26=0,(($G$25-V19)/3/V20),MIN(((($G$25)-V19)/(3*V20)),((V19-($G$26))/(3*V20)))))),"")</f>
        <v>2.1740487613751784</v>
      </c>
      <c r="W23" s="25">
        <f>IFERROR(IF(W18="","",IF($H$25=0,((W19-$H$26)/3/W20),IF($H$26=0,(($H$25-W19)/3/W20),MIN(((($H$25)-W19)/(3*W20)),((W19-($H$26))/(3*W20)))))),"")</f>
        <v>2.4082493367046052</v>
      </c>
      <c r="X23" s="25"/>
      <c r="Y23" s="25">
        <f>IFERROR(IF(Y18="","",IF($J$25=0,((Y19-$J$26)/3/Y20),IF($J$26=0,(($J$25-Y19)/3/Y20),MIN(((($J$25)-Y19)/(3*Y20)),((Y19-($J$26))/(3*Y20)))))),"")</f>
        <v>1.6030316783669709</v>
      </c>
      <c r="Z23" s="25">
        <f>IFERROR(IF(Z18="","",IF($K$25=0,((Z19-$K$26)/3/Z20),IF($K$26=0,(($K$25-Z19)/3/Z20),MIN(((($K$25)-Z19)/(3*Z20)),((Z19-($K$26))/(3*Z20)))))),"")</f>
        <v>1.9345224268929355</v>
      </c>
      <c r="AA23" s="25">
        <f>IFERROR(IF(AA18="","",IF($L$25=0,((AA19-$L$26)/3/AA20),IF($L$26=0,(($L$25-AA19)/3/AA20),MIN(((($L$25)-AA19)/(3*AA20)),((AA19-($L$26))/(3*AA20)))))),"")</f>
        <v>2.085828367835739</v>
      </c>
      <c r="AB23" s="25">
        <f>IFERROR(IF(AB18="","",IF($M$25=0,((AB19-$M$26)/3/AB20),IF($M$26=0,(($M$25-AB19)/3/AB20),MIN(((($M$25)-AB19)/(3*AB20)),((AB19-($M$26))/(3*AB20)))))),"")</f>
        <v>2.1225137264192857</v>
      </c>
      <c r="AC23" s="25">
        <f>IFERROR(IF(AC18="","",IF($N$25=0,((AC19-$N$26)/3/AC20),IF($N$26=0,(($N$25-AC19)/3/AC20),MIN(((($N$25)-AC19)/(3*AC20)),((AC19-($N$26))/(3*AC20)))))),"")</f>
        <v>2.3273749872293217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2.4140049505216319</v>
      </c>
      <c r="AG23" s="25">
        <f t="shared" si="2"/>
        <v>1.9953454787708305</v>
      </c>
      <c r="AH23" s="25">
        <f t="shared" si="2"/>
        <v>1.7321245033585715</v>
      </c>
      <c r="AI23" s="25">
        <f t="shared" si="2"/>
        <v>1.7636688812606156</v>
      </c>
      <c r="AJ23" s="25">
        <f t="shared" si="2"/>
        <v>2.2796259400580836</v>
      </c>
      <c r="AK23" s="25">
        <f t="shared" si="2"/>
        <v>2.0666470758987838</v>
      </c>
      <c r="AL23" s="25">
        <f t="shared" si="2"/>
        <v>1.9454280484473843</v>
      </c>
      <c r="AM23" s="25">
        <f t="shared" si="2"/>
        <v>2.4380307032163149</v>
      </c>
      <c r="AN23" s="25">
        <f t="shared" si="2"/>
        <v>2.7152429091372308</v>
      </c>
      <c r="AO23" s="25">
        <f t="shared" si="2"/>
        <v>2.2039509768708174</v>
      </c>
      <c r="AP23" s="25">
        <f t="shared" si="2"/>
        <v>1.8926970159636398</v>
      </c>
      <c r="AQ23" s="25">
        <f>IFERROR(IF(AQ18="","",IF($M$25=0,((AQ19-$M$26)/3/AQ20),IF($M$26=0,(($M$25-AQ19)/3/AQ20),MIN(((($M$25)-AQ19)/(3*AQ20)),((AQ19-($M$26))/(3*AQ20)))))),"")</f>
        <v>2.1125856222133335</v>
      </c>
      <c r="AR23" s="25">
        <f>IFERROR(IF(AR18="","",IF($M$25=0,((AR19-$M$26)/3/AR20),IF($M$26=0,(($M$25-AR19)/3/AR20),MIN(((($M$25)-AR19)/(3*AR20)),((AR19-($M$26))/(3*AR20)))))),"")</f>
        <v>2.2292698101627377</v>
      </c>
    </row>
    <row r="24" spans="1:62" x14ac:dyDescent="0.2">
      <c r="A24" s="35" t="s">
        <v>10</v>
      </c>
      <c r="B24" s="32">
        <f t="shared" ref="B24:N24" si="3">$D$5</f>
        <v>1.4690000000000001</v>
      </c>
      <c r="C24" s="32">
        <f t="shared" si="3"/>
        <v>1.4690000000000001</v>
      </c>
      <c r="D24" s="32">
        <f t="shared" si="3"/>
        <v>1.4690000000000001</v>
      </c>
      <c r="E24" s="32">
        <f t="shared" si="3"/>
        <v>1.4690000000000001</v>
      </c>
      <c r="F24" s="32">
        <f t="shared" si="3"/>
        <v>1.4690000000000001</v>
      </c>
      <c r="G24" s="32">
        <f t="shared" si="3"/>
        <v>1.4690000000000001</v>
      </c>
      <c r="H24" s="32">
        <f t="shared" si="3"/>
        <v>1.4690000000000001</v>
      </c>
      <c r="I24" s="32">
        <f t="shared" si="3"/>
        <v>1.4690000000000001</v>
      </c>
      <c r="J24" s="32">
        <f t="shared" si="3"/>
        <v>1.4690000000000001</v>
      </c>
      <c r="K24" s="32">
        <f t="shared" si="3"/>
        <v>1.4690000000000001</v>
      </c>
      <c r="L24" s="32">
        <f t="shared" si="3"/>
        <v>1.4690000000000001</v>
      </c>
      <c r="M24" s="32">
        <f t="shared" si="3"/>
        <v>1.4690000000000001</v>
      </c>
      <c r="N24" s="32">
        <f t="shared" si="3"/>
        <v>1.4690000000000001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N25" si="4">$E$5</f>
        <v>1.494</v>
      </c>
      <c r="C25" s="32">
        <f t="shared" si="4"/>
        <v>1.494</v>
      </c>
      <c r="D25" s="32">
        <f t="shared" si="4"/>
        <v>1.494</v>
      </c>
      <c r="E25" s="32">
        <f t="shared" si="4"/>
        <v>1.494</v>
      </c>
      <c r="F25" s="32">
        <f t="shared" si="4"/>
        <v>1.494</v>
      </c>
      <c r="G25" s="32">
        <f t="shared" si="4"/>
        <v>1.494</v>
      </c>
      <c r="H25" s="32">
        <f t="shared" si="4"/>
        <v>1.494</v>
      </c>
      <c r="I25" s="32">
        <f t="shared" si="4"/>
        <v>1.494</v>
      </c>
      <c r="J25" s="32">
        <f t="shared" si="4"/>
        <v>1.494</v>
      </c>
      <c r="K25" s="32">
        <f t="shared" si="4"/>
        <v>1.494</v>
      </c>
      <c r="L25" s="32">
        <f t="shared" si="4"/>
        <v>1.494</v>
      </c>
      <c r="M25" s="32">
        <f t="shared" si="4"/>
        <v>1.494</v>
      </c>
      <c r="N25" s="32">
        <f t="shared" si="4"/>
        <v>1.494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N26" si="5">$F$5</f>
        <v>1.4440000000000002</v>
      </c>
      <c r="C26" s="32">
        <f t="shared" si="5"/>
        <v>1.4440000000000002</v>
      </c>
      <c r="D26" s="32">
        <f t="shared" si="5"/>
        <v>1.4440000000000002</v>
      </c>
      <c r="E26" s="32">
        <f t="shared" si="5"/>
        <v>1.4440000000000002</v>
      </c>
      <c r="F26" s="32">
        <f t="shared" si="5"/>
        <v>1.4440000000000002</v>
      </c>
      <c r="G26" s="32">
        <f t="shared" si="5"/>
        <v>1.4440000000000002</v>
      </c>
      <c r="H26" s="32">
        <f t="shared" si="5"/>
        <v>1.4440000000000002</v>
      </c>
      <c r="I26" s="32">
        <f t="shared" si="5"/>
        <v>1.4440000000000002</v>
      </c>
      <c r="J26" s="32">
        <f t="shared" si="5"/>
        <v>1.4440000000000002</v>
      </c>
      <c r="K26" s="32">
        <f t="shared" si="5"/>
        <v>1.4440000000000002</v>
      </c>
      <c r="L26" s="32">
        <f t="shared" si="5"/>
        <v>1.4440000000000002</v>
      </c>
      <c r="M26" s="32">
        <f t="shared" si="5"/>
        <v>1.4440000000000002</v>
      </c>
      <c r="N26" s="32">
        <f t="shared" si="5"/>
        <v>1.4440000000000002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4.7363546135319699E-3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1.9714040315688803</v>
      </c>
      <c r="Q37" s="40">
        <v>8</v>
      </c>
      <c r="R37" s="41">
        <f>ROUND(Q37/5,5)</f>
        <v>1.6</v>
      </c>
      <c r="T37" s="20">
        <v>1.4725600000000001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3.5040294265634296E-3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2.0395566922152577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0"/>
  <dimension ref="A1:BJ85"/>
  <sheetViews>
    <sheetView showGridLines="0" topLeftCell="A11" zoomScale="80" zoomScaleNormal="80" workbookViewId="0">
      <selection activeCell="R60" sqref="R60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262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0.51615097088379303</v>
      </c>
      <c r="R2" s="7">
        <f>IF(N19="","",(ABS(N19-AVERAGE(B19:M19))/STDEV(B19:M19)))</f>
        <v>0.60957470567904803</v>
      </c>
      <c r="S2" s="7">
        <f>IF(AC9="","",(ABS(AC9-AVERAGE(Q9:AB9))/STDEV(Q9:AB9)))</f>
        <v>0.51259706745124012</v>
      </c>
      <c r="T2" s="7">
        <f>IF(AC19="","",(ABS(AC19-AVERAGE(Q19:AB19))/STDEV(Q19:AB19)))</f>
        <v>0.22642912506221943</v>
      </c>
      <c r="U2" s="7">
        <f>IF(AR9="","",(ABS(AR9-AVERAGE(AF9:AQ9))/STDEV(AF9:AQ9)))</f>
        <v>0.37583703874230656</v>
      </c>
      <c r="V2" s="7">
        <f>IF(AR19="","",(ABS(AR19-AVERAGE(AF19:AQ19))/STDEV(AF19:AQ19)))</f>
        <v>1.6144559827062137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1.5799224126848954</v>
      </c>
      <c r="R3" s="7">
        <f>IF(N20="","",(ABS(N20-AVERAGE(B20:M20))/STDEV(B20:M20)))</f>
        <v>0.57547505763952211</v>
      </c>
      <c r="S3" s="7">
        <f>IF(AC10="","",(ABS(AC10-AVERAGE(Q10:AB10))/STDEV(Q10:AB10)))</f>
        <v>0.37597112500521457</v>
      </c>
      <c r="T3" s="7">
        <f>IF(AC20="","",(ABS(AC20-AVERAGE(Q20:AB20))/STDEV(Q20:AB20)))</f>
        <v>0.35875900130095456</v>
      </c>
      <c r="U3" s="7">
        <f t="shared" ref="U3" si="0">IF(AR10="","",(ABS(AR10-AVERAGE(AF10:AQ10))/STDEV(AF10:AQ10)))</f>
        <v>2.0569717713944184</v>
      </c>
      <c r="V3" s="7">
        <f>IF(AR20="","",(ABS(AR20-AVERAGE(AF20:AQ20))/STDEV(AF20:AQ20)))</f>
        <v>0.41408377202292218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1.8192841221682898</v>
      </c>
      <c r="R4" s="7">
        <f>IF(N23="","",(ABS(N23-AVERAGE(B23:M23))/STDEV(B23:M23)))</f>
        <v>0.66568551462700154</v>
      </c>
      <c r="S4" s="7">
        <f>IF(AC13="","",(ABS(AC13-AVERAGE(Q13:AB13))/STDEV(Q13:AB13)))</f>
        <v>0.21184849728336116</v>
      </c>
      <c r="T4" s="7">
        <f>IF(AC23="","",(ABS(AC23-AVERAGE(Q23:AB23))/STDEV(Q23:AB23)))</f>
        <v>0.495811666502328</v>
      </c>
      <c r="U4" s="7">
        <f>IF(AR13="","",(ABS(AR13-AVERAGE(AF13:AQ13))/STDEV(AF13:AQ13)))</f>
        <v>2.1563300885514507</v>
      </c>
      <c r="V4" s="7">
        <f>IF(AR23="","",(ABS(AR23-AVERAGE(AF23:AQ23))/STDEV(AF23:AQ23)))</f>
        <v>0.87515377734455679</v>
      </c>
    </row>
    <row r="5" spans="1:44" ht="25.5" customHeight="1" x14ac:dyDescent="0.2">
      <c r="C5" s="42" t="s">
        <v>272</v>
      </c>
      <c r="D5" s="12">
        <v>1.4690000000000001</v>
      </c>
      <c r="E5" s="12">
        <v>1.494</v>
      </c>
      <c r="F5" s="12">
        <v>1.4440000000000002</v>
      </c>
      <c r="G5" s="13">
        <v>1.4902</v>
      </c>
      <c r="H5" s="13">
        <v>1.4524999999999999</v>
      </c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-9.6693885474764818E-4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2.7288888888854501E-4</v>
      </c>
      <c r="AE7" s="14" t="s">
        <v>29</v>
      </c>
      <c r="AR7" s="16">
        <f>AR9-AQ9</f>
        <v>-7.4887500000042628E-4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1.4695475757575758</v>
      </c>
      <c r="C9" s="20">
        <v>1.4684830000000002</v>
      </c>
      <c r="D9" s="20">
        <v>1.4675149999999999</v>
      </c>
      <c r="E9" s="20">
        <v>1.4683555172413796</v>
      </c>
      <c r="F9" s="20">
        <v>1.4688713793103461</v>
      </c>
      <c r="G9" s="20">
        <v>1.4697435294117644</v>
      </c>
      <c r="H9" s="20">
        <v>1.469345238095239</v>
      </c>
      <c r="I9" s="20">
        <v>1.4695419354838712</v>
      </c>
      <c r="J9" s="20">
        <v>1.469036909090909</v>
      </c>
      <c r="K9" s="20">
        <v>1.4699188571428583</v>
      </c>
      <c r="L9" s="20">
        <v>1.4693909090909096</v>
      </c>
      <c r="M9" s="20">
        <v>1.4690219047619042</v>
      </c>
      <c r="N9" s="20">
        <v>1.4694164285714277</v>
      </c>
      <c r="P9" s="19" t="s">
        <v>18</v>
      </c>
      <c r="Q9" s="20"/>
      <c r="R9" s="20"/>
      <c r="S9" s="20"/>
      <c r="T9" s="20"/>
      <c r="U9" s="20">
        <v>1.4689866666666673</v>
      </c>
      <c r="V9" s="20">
        <v>1.4677374999999999</v>
      </c>
      <c r="W9" s="20">
        <v>1.4697076923076926</v>
      </c>
      <c r="X9" s="20"/>
      <c r="Y9" s="20"/>
      <c r="Z9" s="20">
        <v>1.4689019999999997</v>
      </c>
      <c r="AA9" s="20">
        <v>1.471180714285715</v>
      </c>
      <c r="AB9" s="20">
        <v>1.4696777777777779</v>
      </c>
      <c r="AC9" s="20">
        <v>1.4699506666666664</v>
      </c>
      <c r="AE9" s="19" t="s">
        <v>18</v>
      </c>
      <c r="AF9" s="20">
        <v>1.46688</v>
      </c>
      <c r="AG9" s="20">
        <v>1.4658463636363637</v>
      </c>
      <c r="AH9" s="20">
        <v>1.4678810000000002</v>
      </c>
      <c r="AI9" s="20">
        <v>1.4682638709677422</v>
      </c>
      <c r="AJ9" s="20">
        <v>1.4671591666666666</v>
      </c>
      <c r="AK9" s="20">
        <v>1.4681212499999996</v>
      </c>
      <c r="AL9" s="20">
        <v>1.4678929166666677</v>
      </c>
      <c r="AM9" s="20">
        <v>1.4674279999999995</v>
      </c>
      <c r="AN9" s="20">
        <v>1.4687219047619053</v>
      </c>
      <c r="AO9" s="20">
        <v>1.4678266666666662</v>
      </c>
      <c r="AP9" s="20">
        <v>1.4671260000000002</v>
      </c>
      <c r="AQ9" s="20">
        <v>1.468062</v>
      </c>
      <c r="AR9" s="20">
        <v>1.4673131249999996</v>
      </c>
    </row>
    <row r="10" spans="1:44" x14ac:dyDescent="0.2">
      <c r="A10" s="21" t="s">
        <v>8</v>
      </c>
      <c r="B10" s="22">
        <v>3.6047937774765872E-3</v>
      </c>
      <c r="C10" s="22">
        <v>3.4476721445172776E-3</v>
      </c>
      <c r="D10" s="22">
        <v>3.599239028285536E-3</v>
      </c>
      <c r="E10" s="22">
        <v>3.836663492640066E-3</v>
      </c>
      <c r="F10" s="22">
        <v>3.7479186603622608E-3</v>
      </c>
      <c r="G10" s="22">
        <v>3.3895051063531053E-3</v>
      </c>
      <c r="H10" s="22">
        <v>3.4012101970156915E-3</v>
      </c>
      <c r="I10" s="22">
        <v>3.8466960726623381E-3</v>
      </c>
      <c r="J10" s="22">
        <v>3.6313100962875513E-3</v>
      </c>
      <c r="K10" s="22">
        <v>3.426960168534986E-3</v>
      </c>
      <c r="L10" s="22">
        <v>3.5153042418378348E-3</v>
      </c>
      <c r="M10" s="22">
        <v>3.7404511604229602E-3</v>
      </c>
      <c r="N10" s="22">
        <v>3.3364955047091261E-3</v>
      </c>
      <c r="P10" s="21" t="s">
        <v>8</v>
      </c>
      <c r="Q10" s="22"/>
      <c r="R10" s="22"/>
      <c r="S10" s="22"/>
      <c r="T10" s="22"/>
      <c r="U10" s="22">
        <v>3.6445408313186076E-3</v>
      </c>
      <c r="V10" s="22">
        <v>3.4908640872242142E-3</v>
      </c>
      <c r="W10" s="22">
        <v>4.2862067468432477E-3</v>
      </c>
      <c r="X10" s="22"/>
      <c r="Y10" s="22"/>
      <c r="Z10" s="22">
        <v>4.4603317961272428E-3</v>
      </c>
      <c r="AA10" s="22">
        <v>4.5071469453352372E-3</v>
      </c>
      <c r="AB10" s="22">
        <v>4.9837115194401654E-3</v>
      </c>
      <c r="AC10" s="22">
        <v>4.0167726646925172E-3</v>
      </c>
      <c r="AE10" s="21" t="s">
        <v>8</v>
      </c>
      <c r="AF10" s="22">
        <v>3.8458903368688915E-3</v>
      </c>
      <c r="AG10" s="22">
        <v>3.727548749925248E-3</v>
      </c>
      <c r="AH10" s="22">
        <v>4.0126994113260841E-3</v>
      </c>
      <c r="AI10" s="22">
        <v>3.752761811395753E-3</v>
      </c>
      <c r="AJ10" s="22">
        <v>4.0180160628390466E-3</v>
      </c>
      <c r="AK10" s="22">
        <v>4.4814977771994958E-3</v>
      </c>
      <c r="AL10" s="22">
        <v>4.0587721819320844E-3</v>
      </c>
      <c r="AM10" s="22">
        <v>3.6678532515284057E-3</v>
      </c>
      <c r="AN10" s="22">
        <v>4.1535591690489574E-3</v>
      </c>
      <c r="AO10" s="22">
        <v>3.9479936559594477E-3</v>
      </c>
      <c r="AP10" s="22">
        <v>4.3520254195633162E-3</v>
      </c>
      <c r="AQ10" s="22">
        <v>3.6232353419884782E-3</v>
      </c>
      <c r="AR10" s="22">
        <v>3.420068811603158E-3</v>
      </c>
    </row>
    <row r="11" spans="1:44" x14ac:dyDescent="0.2">
      <c r="A11" s="21" t="s">
        <v>19</v>
      </c>
      <c r="B11" s="22">
        <v>1.4795</v>
      </c>
      <c r="C11" s="22">
        <v>1.4761</v>
      </c>
      <c r="D11" s="22">
        <v>1.4769000000000001</v>
      </c>
      <c r="E11" s="22">
        <v>1.4807999999999999</v>
      </c>
      <c r="F11" s="23">
        <v>1.4813000000000001</v>
      </c>
      <c r="G11" s="23">
        <v>1.4813000000000001</v>
      </c>
      <c r="H11" s="23">
        <v>1.4792000000000001</v>
      </c>
      <c r="I11" s="23">
        <v>1.482</v>
      </c>
      <c r="J11" s="23">
        <v>1.4790000000000001</v>
      </c>
      <c r="K11" s="23">
        <v>1.4795</v>
      </c>
      <c r="L11" s="23">
        <v>1.4804999999999999</v>
      </c>
      <c r="M11" s="23">
        <v>1.478</v>
      </c>
      <c r="N11" s="23">
        <v>1.4777</v>
      </c>
      <c r="P11" s="21" t="s">
        <v>19</v>
      </c>
      <c r="Q11" s="22"/>
      <c r="R11" s="22"/>
      <c r="S11" s="22"/>
      <c r="T11" s="22"/>
      <c r="U11" s="23">
        <v>1.4785999999999999</v>
      </c>
      <c r="V11" s="23">
        <v>1.4761</v>
      </c>
      <c r="W11" s="23">
        <v>1.478</v>
      </c>
      <c r="X11" s="23"/>
      <c r="Y11" s="23"/>
      <c r="Z11" s="23">
        <v>1.4790000000000001</v>
      </c>
      <c r="AA11" s="23">
        <v>1.4833000000000001</v>
      </c>
      <c r="AB11" s="23">
        <v>1.4806999999999999</v>
      </c>
      <c r="AC11" s="23">
        <v>1.4786999999999999</v>
      </c>
      <c r="AE11" s="21" t="s">
        <v>19</v>
      </c>
      <c r="AF11" s="22">
        <v>1.4777</v>
      </c>
      <c r="AG11" s="22">
        <v>1.4739</v>
      </c>
      <c r="AH11" s="22">
        <v>1.4796</v>
      </c>
      <c r="AI11" s="22">
        <v>1.4790000000000001</v>
      </c>
      <c r="AJ11" s="23">
        <v>1.4770000000000001</v>
      </c>
      <c r="AK11" s="23">
        <v>1.4802</v>
      </c>
      <c r="AL11" s="23">
        <v>1.4786999999999999</v>
      </c>
      <c r="AM11" s="23">
        <v>1.4756</v>
      </c>
      <c r="AN11" s="23">
        <v>1.4810000000000001</v>
      </c>
      <c r="AO11" s="23">
        <v>1.4781</v>
      </c>
      <c r="AP11" s="23">
        <v>1.4773000000000001</v>
      </c>
      <c r="AQ11" s="23">
        <v>1.4762</v>
      </c>
      <c r="AR11" s="23">
        <v>1.4777</v>
      </c>
    </row>
    <row r="12" spans="1:44" x14ac:dyDescent="0.2">
      <c r="A12" s="21" t="s">
        <v>20</v>
      </c>
      <c r="B12" s="22">
        <v>1.4592000000000001</v>
      </c>
      <c r="C12" s="22">
        <v>1.4598</v>
      </c>
      <c r="D12" s="22">
        <v>1.4588000000000001</v>
      </c>
      <c r="E12" s="22">
        <v>1.458</v>
      </c>
      <c r="F12" s="23">
        <v>1.4598</v>
      </c>
      <c r="G12" s="23">
        <v>1.462</v>
      </c>
      <c r="H12" s="23">
        <v>1.4603999999999999</v>
      </c>
      <c r="I12" s="23">
        <v>1.4577</v>
      </c>
      <c r="J12" s="23">
        <v>1.4587000000000001</v>
      </c>
      <c r="K12" s="23">
        <v>1.4617</v>
      </c>
      <c r="L12" s="23">
        <v>1.4602999999999999</v>
      </c>
      <c r="M12" s="23">
        <v>1.4560999999999999</v>
      </c>
      <c r="N12" s="23">
        <v>1.4614</v>
      </c>
      <c r="P12" s="21" t="s">
        <v>20</v>
      </c>
      <c r="Q12" s="22"/>
      <c r="R12" s="22"/>
      <c r="S12" s="22"/>
      <c r="T12" s="22"/>
      <c r="U12" s="23">
        <v>1.4572000000000001</v>
      </c>
      <c r="V12" s="23">
        <v>1.4593</v>
      </c>
      <c r="W12" s="23">
        <v>1.4576</v>
      </c>
      <c r="X12" s="23"/>
      <c r="Y12" s="23"/>
      <c r="Z12" s="23">
        <v>1.4582999999999999</v>
      </c>
      <c r="AA12" s="23">
        <v>1.4592000000000001</v>
      </c>
      <c r="AB12" s="23">
        <v>1.4582999999999999</v>
      </c>
      <c r="AC12" s="23">
        <v>1.4597</v>
      </c>
      <c r="AE12" s="21" t="s">
        <v>20</v>
      </c>
      <c r="AF12" s="22">
        <v>1.4582999999999999</v>
      </c>
      <c r="AG12" s="22">
        <v>1.4578</v>
      </c>
      <c r="AH12" s="22">
        <v>1.4561999999999999</v>
      </c>
      <c r="AI12" s="22">
        <v>1.4558</v>
      </c>
      <c r="AJ12" s="23">
        <v>1.4561999999999999</v>
      </c>
      <c r="AK12" s="23">
        <v>1.4574</v>
      </c>
      <c r="AL12" s="23">
        <v>1.4581</v>
      </c>
      <c r="AM12" s="23">
        <v>1.4597</v>
      </c>
      <c r="AN12" s="23">
        <v>1.4581999999999999</v>
      </c>
      <c r="AO12" s="23">
        <v>1.4571000000000001</v>
      </c>
      <c r="AP12" s="23">
        <v>1.4573</v>
      </c>
      <c r="AQ12" s="23">
        <v>1.4584999999999999</v>
      </c>
      <c r="AR12" s="23">
        <v>1.4589000000000001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2.2611024607664985</v>
      </c>
      <c r="C13" s="25">
        <f>IFERROR(IF(C8="","",IF($C$25=0,((C9-$C$26)/3/C10),IF($C$26=0,(($C$25-C9)/3/C10),MIN(((($C$25)-C9)/(3*C10)),((C9-($C$26))/(3*C10)))))),"")</f>
        <v>2.3671044281220843</v>
      </c>
      <c r="D13" s="25">
        <f>IFERROR(IF(D8="","",IF($D$25=0,((D9-$D$26)/3/D10),IF($D$26=0,(($D$25-D9)/3/D10),MIN(((($D$25)-D9)/(3*D10)),((D9-($D$26))/(3*D10)))))),"")</f>
        <v>2.1777751551741091</v>
      </c>
      <c r="E13" s="25">
        <f>IFERROR(IF(E8="","",IF($E$25=0,((E9-$E$26)/3/E10),IF($E$26=0,(($E$25-E9)/3/E10),MIN(((($E$25)-E9)/(3*E10)),((E9-($E$26))/(3*E10)))))),"")</f>
        <v>2.1160327880462626</v>
      </c>
      <c r="F13" s="25">
        <f>IFERROR(IF(F8="","",IF($K$25=0,((F9-$K$26)/3/F10),IF($K$26=0,(($K$25-F9)/3/F10),MIN(((($K$25)-F9)/(3*F10)),((F9-($K$26))/(3*F10)))))),"")</f>
        <v>2.2120169943373234</v>
      </c>
      <c r="G13" s="25">
        <f>IFERROR(IF(G8="","",IF($G$25=0,((G9-$G$26)/3/G10),IF($G$26=0,(($G$25-G9)/3/G10),MIN(((($G$25)-G9)/(3*G10)),((G9-($G$26))/(3*G10)))))),"")</f>
        <v>2.385448595703104</v>
      </c>
      <c r="H13" s="25">
        <f>IFERROR(IF(H8="","",IF($H$25=0,((H9-$H$26)/3/H10),IF($H$26=0,(($H$25-H9)/3/H10),MIN(((($H$25)-H9)/(3*H10)),((H9-($H$26))/(3*H10)))))),"")</f>
        <v>2.4162734709735307</v>
      </c>
      <c r="I13" s="25">
        <f>IFERROR(IF(I8="","",IF($I$25=0,((I9-$I$26)/3/I10),IF($I$26=0,(($I$25-I9)/3/I10),MIN(((($I$25)-I9)/(3*I10)),((I9-($I$26))/(3*I10)))))),"")</f>
        <v>2.119400134048115</v>
      </c>
      <c r="J13" s="25">
        <f>IFERROR(IF(J8="","",IF($J$25=0,((J9-$J$26)/3/J10),IF($J$26=0,(($J$25-J9)/3/J10),MIN(((($J$25)-J9)/(3*J10)),((J9-($J$26))/(3*J10)))))),"")</f>
        <v>2.291467840088151</v>
      </c>
      <c r="K13" s="25">
        <f>IFERROR(IF(K8="","",IF($K$25=0,((K9-$K$26)/3/K10),IF($K$26=0,(($K$25-K9)/3/K10),MIN(((($K$25)-K9)/(3*K10)),((K9-($K$26))/(3*K10)))))),"")</f>
        <v>2.3423229988922709</v>
      </c>
      <c r="L13" s="25">
        <f>IFERROR(IF(L8="","",IF($L$25=0,((L9-$L$26)/3/L10),IF($L$26=0,(($L$25-L9)/3/L10),MIN(((($L$25)-L9)/(3*L10)),((L9-($L$26))/(3*L10)))))),"")</f>
        <v>2.3335193026540133</v>
      </c>
      <c r="M13" s="25">
        <f>IFERROR(IF(M8="","",IF($M$25=0,((M9-$M$26)/3/M10),IF($M$26=0,(($M$25-M9)/3/M10),MIN(((($M$25)-M9)/(3*M10)),((M9-($M$26))/(3*M10)))))),"")</f>
        <v>2.2259431787609407</v>
      </c>
      <c r="N13" s="25">
        <f>IFERROR(IF(N8="","",IF($N$25=0,((N9-$N$26)/3/N10),IF($N$26=0,(($N$25-N9)/3/N10),MIN(((($N$25)-N9)/(3*N10)),((N9-($N$26))/(3*N10)))))),"")</f>
        <v>2.4560272291565641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2.2853054127742154</v>
      </c>
      <c r="V13" s="25">
        <f>IFERROR(IF(V8="","",IF($G$25=0,((V9-$G$26)/3/V10),IF($G$26=0,(($G$25-V9)/3/V10),MIN(((($G$25)-V9)/(3*V10)),((V9-($G$26))/(3*V10)))))),"")</f>
        <v>2.2666307831799881</v>
      </c>
      <c r="W13" s="25">
        <f>IFERROR(IF(W8="","",IF($H$25=0,((W9-$H$26)/3/W10),IF($H$26=0,(($H$25-W9)/3/W10),MIN(((($H$25)-W9)/(3*W10)),((W9-($H$26))/(3*W10)))))),"")</f>
        <v>1.8891846277362809</v>
      </c>
      <c r="X13" s="25"/>
      <c r="Y13" s="25"/>
      <c r="Z13" s="25">
        <f>IFERROR(IF(Z8="","",IF($K$25=0,((Z9-$K$26)/3/Z10),IF($K$26=0,(($K$25-Z9)/3/Z10),MIN(((($K$25)-Z9)/(3*Z10)),((Z9-($K$26))/(3*Z10)))))),"")</f>
        <v>1.8609975773268042</v>
      </c>
      <c r="AA13" s="25">
        <f>IFERROR(IF(AA8="","",IF($L$25=0,((AA9-$L$26)/3/AA10),IF($L$26=0,(($L$25-AA9)/3/AA10),MIN(((($L$25)-AA9)/(3*AA10)),((AA9-($L$26))/(3*AA10)))))),"")</f>
        <v>1.6876371380127231</v>
      </c>
      <c r="AB13" s="25">
        <f>IFERROR(IF(AB8="","",IF($M$25=0,((AB9-$M$26)/3/AB10),IF($M$26=0,(($M$25-AB9)/3/AB10),MIN(((($M$25)-AB9)/(3*AB10)),((AB9-($M$26))/(3*AB10)))))),"")</f>
        <v>1.6267810397496898</v>
      </c>
      <c r="AC13" s="25">
        <f>IFERROR(IF(AC8="","",IF($N$25=0,((AC9-$N$26)/3/AC10),IF($N$26=0,(($N$25-AC9)/3/AC10),MIN(((($N$25)-AC9)/(3*AC10)),((AC9-($N$26))/(3*AC10)))))),"")</f>
        <v>1.9957426306221357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1.9830691981913871</v>
      </c>
      <c r="AG13" s="25">
        <f t="shared" si="1"/>
        <v>1.9535951641859011</v>
      </c>
      <c r="AH13" s="25">
        <f t="shared" si="1"/>
        <v>1.9837851075674471</v>
      </c>
      <c r="AI13" s="25">
        <f t="shared" si="1"/>
        <v>2.1552012612916749</v>
      </c>
      <c r="AJ13" s="25">
        <f t="shared" si="1"/>
        <v>1.9212770933443051</v>
      </c>
      <c r="AK13" s="25">
        <f t="shared" si="1"/>
        <v>1.7941360380838931</v>
      </c>
      <c r="AL13" s="25">
        <f t="shared" si="1"/>
        <v>1.9622450333648944</v>
      </c>
      <c r="AM13" s="25">
        <f t="shared" si="1"/>
        <v>2.1291291656990201</v>
      </c>
      <c r="AN13" s="25">
        <f t="shared" si="1"/>
        <v>1.9839936269697869</v>
      </c>
      <c r="AO13" s="25">
        <f t="shared" si="1"/>
        <v>2.0117109890066089</v>
      </c>
      <c r="AP13" s="25">
        <f t="shared" si="1"/>
        <v>1.7712825462862647</v>
      </c>
      <c r="AQ13" s="25">
        <f>IFERROR(IF(AQ8="","",IF($M$25=0,((AQ9-$M$26)/3/AQ10),IF($M$26=0,(($M$25-AQ9)/3/AQ10),MIN(((($M$25)-AQ9)/(3*AQ10)),((AQ9-($M$26))/(3*AQ10)))))),"")</f>
        <v>2.2136753231891242</v>
      </c>
      <c r="AR13" s="25">
        <f>IFERROR(IF(AR8="","",IF($M$25=0,((AR9-$M$26)/3/AR10),IF($M$26=0,(($M$25-AR9)/3/AR10),MIN(((($M$25)-AR9)/(3*AR10)),((AR9-($M$26))/(3*AR10)))))),"")</f>
        <v>2.2721886882222648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-8.6663157894761866E-4</v>
      </c>
      <c r="AE17" s="27" t="s">
        <v>30</v>
      </c>
      <c r="AR17" s="16">
        <f>AR19-AQ19</f>
        <v>1.0533333333295758E-4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1.4686975757575762</v>
      </c>
      <c r="C19" s="30">
        <v>1.4694899999999993</v>
      </c>
      <c r="D19" s="30">
        <v>1.4693928571428581</v>
      </c>
      <c r="E19" s="30">
        <v>1.4694256250000002</v>
      </c>
      <c r="F19" s="30">
        <v>1.4687510714285712</v>
      </c>
      <c r="G19" s="30">
        <v>1.4676873913043491</v>
      </c>
      <c r="H19" s="30">
        <v>1.4691631578947379</v>
      </c>
      <c r="I19" s="30">
        <v>1.4696653333333338</v>
      </c>
      <c r="J19" s="30">
        <v>1.4689230769230783</v>
      </c>
      <c r="K19" s="30">
        <v>1.4685413888888892</v>
      </c>
      <c r="L19" s="30">
        <v>1.4691122580645155</v>
      </c>
      <c r="M19" s="30">
        <v>1.4696190476190489</v>
      </c>
      <c r="N19" s="30">
        <v>1.4686944827586192</v>
      </c>
      <c r="P19" s="30" t="s">
        <v>18</v>
      </c>
      <c r="Q19" s="30"/>
      <c r="R19" s="30"/>
      <c r="S19" s="30"/>
      <c r="T19" s="30"/>
      <c r="U19" s="30">
        <v>1.4694933333333329</v>
      </c>
      <c r="V19" s="30">
        <v>1.4703731578947368</v>
      </c>
      <c r="W19" s="30">
        <v>1.4710433333333333</v>
      </c>
      <c r="X19" s="30"/>
      <c r="Y19" s="30">
        <v>1.4691437499999997</v>
      </c>
      <c r="Z19" s="30">
        <v>1.4709677777777779</v>
      </c>
      <c r="AA19" s="30">
        <v>1.470629333333334</v>
      </c>
      <c r="AB19" s="30">
        <v>1.4715126315789477</v>
      </c>
      <c r="AC19" s="30">
        <v>1.4706460000000001</v>
      </c>
      <c r="AD19" s="29"/>
      <c r="AE19" s="30" t="s">
        <v>18</v>
      </c>
      <c r="AF19" s="20">
        <v>1.4695049999999996</v>
      </c>
      <c r="AG19" s="20">
        <v>1.4685745454545451</v>
      </c>
      <c r="AH19" s="20">
        <v>1.4693306249999998</v>
      </c>
      <c r="AI19" s="20">
        <v>1.4690058823529411</v>
      </c>
      <c r="AJ19" s="20">
        <v>1.4709149999999995</v>
      </c>
      <c r="AK19" s="20">
        <v>1.4700307692307699</v>
      </c>
      <c r="AL19" s="20">
        <v>1.4697595652173898</v>
      </c>
      <c r="AM19" s="20">
        <v>1.469775714285714</v>
      </c>
      <c r="AN19" s="20">
        <v>1.4696261904761903</v>
      </c>
      <c r="AO19" s="20">
        <v>1.4700084210526316</v>
      </c>
      <c r="AP19" s="20">
        <v>1.4698413333333329</v>
      </c>
      <c r="AQ19" s="20">
        <v>1.4706926666666664</v>
      </c>
      <c r="AR19" s="20">
        <v>1.4707979999999994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4.1896449496674273E-3</v>
      </c>
      <c r="C20" s="22">
        <v>4.0632772760694335E-3</v>
      </c>
      <c r="D20" s="22">
        <v>4.0619236332659547E-3</v>
      </c>
      <c r="E20" s="22">
        <v>3.9398494135250801E-3</v>
      </c>
      <c r="F20" s="22">
        <v>3.9356926032505599E-3</v>
      </c>
      <c r="G20" s="22">
        <v>4.0951848574292717E-3</v>
      </c>
      <c r="H20" s="22">
        <v>4.2069060606307572E-3</v>
      </c>
      <c r="I20" s="22">
        <v>4.2102993111957088E-3</v>
      </c>
      <c r="J20" s="22">
        <v>4.1572844074531717E-3</v>
      </c>
      <c r="K20" s="22">
        <v>3.7351873857360139E-3</v>
      </c>
      <c r="L20" s="22">
        <v>4.1772668087446388E-3</v>
      </c>
      <c r="M20" s="22">
        <v>3.7630497264254121E-3</v>
      </c>
      <c r="N20" s="22">
        <v>3.9486194742336077E-3</v>
      </c>
      <c r="P20" s="21" t="s">
        <v>8</v>
      </c>
      <c r="Q20" s="22"/>
      <c r="R20" s="22"/>
      <c r="S20" s="22"/>
      <c r="T20" s="22"/>
      <c r="U20" s="22">
        <v>4.0696398710561091E-3</v>
      </c>
      <c r="V20" s="22">
        <v>3.6706133919755177E-3</v>
      </c>
      <c r="W20" s="22">
        <v>3.8194315638932883E-3</v>
      </c>
      <c r="X20" s="22"/>
      <c r="Y20" s="22">
        <v>4.5023919219530457E-3</v>
      </c>
      <c r="Z20" s="22">
        <v>4.299261409291758E-3</v>
      </c>
      <c r="AA20" s="22">
        <v>4.0959227831088496E-3</v>
      </c>
      <c r="AB20" s="22">
        <v>4.2791791257824098E-3</v>
      </c>
      <c r="AC20" s="22">
        <v>4.2085185265030526E-3</v>
      </c>
      <c r="AD20" s="29"/>
      <c r="AE20" s="21" t="s">
        <v>8</v>
      </c>
      <c r="AF20" s="22">
        <v>3.9604141832824272E-3</v>
      </c>
      <c r="AG20" s="22">
        <v>3.3075237103073404E-3</v>
      </c>
      <c r="AH20" s="22">
        <v>4.2956757088492524E-3</v>
      </c>
      <c r="AI20" s="22">
        <v>3.4351421920451263E-3</v>
      </c>
      <c r="AJ20" s="22">
        <v>3.7190337764284732E-3</v>
      </c>
      <c r="AK20" s="22">
        <v>3.4461943093288582E-3</v>
      </c>
      <c r="AL20" s="22">
        <v>3.8280018369135763E-3</v>
      </c>
      <c r="AM20" s="22">
        <v>3.9444318540941973E-3</v>
      </c>
      <c r="AN20" s="22">
        <v>3.7833467579403736E-3</v>
      </c>
      <c r="AO20" s="22">
        <v>3.9778397571981336E-3</v>
      </c>
      <c r="AP20" s="22">
        <v>3.6767396314769628E-3</v>
      </c>
      <c r="AQ20" s="22">
        <v>4.0553899284823175E-3</v>
      </c>
      <c r="AR20" s="22">
        <v>3.9049352700252574E-3</v>
      </c>
      <c r="AS20" s="29"/>
      <c r="AT20" s="29"/>
      <c r="AU20" s="29"/>
      <c r="AV20" s="29"/>
      <c r="BD20" s="32">
        <f>F5</f>
        <v>1.4440000000000002</v>
      </c>
      <c r="BE20" s="32"/>
      <c r="BF20" s="32"/>
      <c r="BG20" s="32"/>
      <c r="BH20" s="32"/>
      <c r="BI20" s="32"/>
      <c r="BJ20" s="32">
        <f>E5</f>
        <v>1.494</v>
      </c>
    </row>
    <row r="21" spans="1:62" x14ac:dyDescent="0.2">
      <c r="A21" s="21" t="s">
        <v>19</v>
      </c>
      <c r="B21" s="22">
        <v>1.4775</v>
      </c>
      <c r="C21" s="22">
        <v>1.4804999999999999</v>
      </c>
      <c r="D21" s="22">
        <v>1.4762</v>
      </c>
      <c r="E21" s="22">
        <v>1.4814000000000001</v>
      </c>
      <c r="F21" s="22">
        <v>1.4796</v>
      </c>
      <c r="G21" s="22">
        <v>1.4787999999999999</v>
      </c>
      <c r="H21" s="22">
        <v>1.4814000000000001</v>
      </c>
      <c r="I21" s="22">
        <v>1.4805999999999999</v>
      </c>
      <c r="J21" s="22">
        <v>1.4816</v>
      </c>
      <c r="K21" s="22">
        <v>1.4781</v>
      </c>
      <c r="L21" s="22">
        <v>1.4802</v>
      </c>
      <c r="M21" s="22">
        <v>1.4802</v>
      </c>
      <c r="N21" s="22">
        <v>1.4789000000000001</v>
      </c>
      <c r="P21" s="21" t="s">
        <v>19</v>
      </c>
      <c r="Q21" s="22"/>
      <c r="R21" s="22"/>
      <c r="S21" s="22"/>
      <c r="T21" s="22"/>
      <c r="U21" s="22">
        <v>1.4812000000000001</v>
      </c>
      <c r="V21" s="22">
        <v>1.4782999999999999</v>
      </c>
      <c r="W21" s="22">
        <v>1.4784999999999999</v>
      </c>
      <c r="X21" s="22"/>
      <c r="Y21" s="22">
        <v>1.4804999999999999</v>
      </c>
      <c r="Z21" s="22">
        <v>1.4813000000000001</v>
      </c>
      <c r="AA21" s="22">
        <v>1.4802</v>
      </c>
      <c r="AB21" s="22">
        <v>1.4818</v>
      </c>
      <c r="AC21" s="22">
        <v>1.4822</v>
      </c>
      <c r="AD21" s="29"/>
      <c r="AE21" s="21" t="s">
        <v>19</v>
      </c>
      <c r="AF21" s="22">
        <v>1.4814000000000001</v>
      </c>
      <c r="AG21" s="22">
        <v>1.4767999999999999</v>
      </c>
      <c r="AH21" s="22">
        <v>1.4817</v>
      </c>
      <c r="AI21" s="22">
        <v>1.4773000000000001</v>
      </c>
      <c r="AJ21" s="23">
        <v>1.4802999999999999</v>
      </c>
      <c r="AK21" s="23">
        <v>1.4791000000000001</v>
      </c>
      <c r="AL21" s="23">
        <v>1.4805999999999999</v>
      </c>
      <c r="AM21" s="23">
        <v>1.4806999999999999</v>
      </c>
      <c r="AN21" s="23">
        <v>1.4804999999999999</v>
      </c>
      <c r="AO21" s="23">
        <v>1.4813000000000001</v>
      </c>
      <c r="AP21" s="23">
        <v>1.4784999999999999</v>
      </c>
      <c r="AQ21" s="23">
        <v>1.4797</v>
      </c>
      <c r="AR21" s="23">
        <v>1.4798</v>
      </c>
      <c r="BD21" s="33">
        <f>BE21-$BG$22</f>
        <v>1.409</v>
      </c>
      <c r="BE21" s="32">
        <f>BF21-$BG$22</f>
        <v>1.429</v>
      </c>
      <c r="BF21" s="32">
        <f>BG21-$BG$22</f>
        <v>1.4490000000000001</v>
      </c>
      <c r="BG21" s="33">
        <f>D5</f>
        <v>1.4690000000000001</v>
      </c>
      <c r="BH21" s="32">
        <f>BG21+$BG$22</f>
        <v>1.4890000000000001</v>
      </c>
      <c r="BI21" s="32">
        <f>BH21+$BG$22</f>
        <v>1.5090000000000001</v>
      </c>
      <c r="BJ21" s="33">
        <f>BI21+$BG$22</f>
        <v>1.5290000000000001</v>
      </c>
    </row>
    <row r="22" spans="1:62" x14ac:dyDescent="0.2">
      <c r="A22" s="21" t="s">
        <v>20</v>
      </c>
      <c r="B22" s="22">
        <v>1.4569000000000001</v>
      </c>
      <c r="C22" s="22">
        <v>1.4569000000000001</v>
      </c>
      <c r="D22" s="22">
        <v>1.4583999999999999</v>
      </c>
      <c r="E22" s="22">
        <v>1.4584999999999999</v>
      </c>
      <c r="F22" s="22">
        <v>1.4581999999999999</v>
      </c>
      <c r="G22" s="22">
        <v>1.4544999999999999</v>
      </c>
      <c r="H22" s="22">
        <v>1.4567000000000001</v>
      </c>
      <c r="I22" s="22">
        <v>1.4577</v>
      </c>
      <c r="J22" s="22">
        <v>1.4583999999999999</v>
      </c>
      <c r="K22" s="22">
        <v>1.4569000000000001</v>
      </c>
      <c r="L22" s="22">
        <v>1.456</v>
      </c>
      <c r="M22" s="22">
        <v>1.4578</v>
      </c>
      <c r="N22" s="22">
        <v>1.4590000000000001</v>
      </c>
      <c r="P22" s="21" t="s">
        <v>20</v>
      </c>
      <c r="Q22" s="22"/>
      <c r="R22" s="22"/>
      <c r="S22" s="22"/>
      <c r="T22" s="22"/>
      <c r="U22" s="22">
        <v>1.4603999999999999</v>
      </c>
      <c r="V22" s="22">
        <v>1.4631000000000001</v>
      </c>
      <c r="W22" s="22">
        <v>1.4612000000000001</v>
      </c>
      <c r="X22" s="22"/>
      <c r="Y22" s="22">
        <v>1.4559</v>
      </c>
      <c r="Z22" s="22">
        <v>1.4596</v>
      </c>
      <c r="AA22" s="22">
        <v>1.4596</v>
      </c>
      <c r="AB22" s="22">
        <v>1.4597</v>
      </c>
      <c r="AC22" s="22">
        <v>1.4589000000000001</v>
      </c>
      <c r="AD22" s="29"/>
      <c r="AE22" s="21" t="s">
        <v>20</v>
      </c>
      <c r="AF22" s="22">
        <v>1.46</v>
      </c>
      <c r="AG22" s="22">
        <v>1.4609000000000001</v>
      </c>
      <c r="AH22" s="22">
        <v>1.4585999999999999</v>
      </c>
      <c r="AI22" s="22">
        <v>1.4557</v>
      </c>
      <c r="AJ22" s="23">
        <v>1.4611000000000001</v>
      </c>
      <c r="AK22" s="23">
        <v>1.4605999999999999</v>
      </c>
      <c r="AL22" s="23">
        <v>1.4585999999999999</v>
      </c>
      <c r="AM22" s="23">
        <v>1.4604999999999999</v>
      </c>
      <c r="AN22" s="23">
        <v>1.4562999999999999</v>
      </c>
      <c r="AO22" s="23">
        <v>1.4583999999999999</v>
      </c>
      <c r="AP22" s="23">
        <v>1.4616</v>
      </c>
      <c r="AQ22" s="23">
        <v>1.46</v>
      </c>
      <c r="AR22" s="23">
        <v>1.4608000000000001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1.9649696696085996</v>
      </c>
      <c r="C23" s="25">
        <f>IFERROR(IF(C18="","",IF($C$25=0,((C19-$C$26)/3/C20),IF($C$26=0,(($C$25-C19)/3/C20),MIN(((($C$25)-C19)/(3*C20)),((C19-($C$26))/(3*C20)))))),"")</f>
        <v>2.0106922183522244</v>
      </c>
      <c r="D23" s="25">
        <f>IFERROR(IF(D18="","",IF($D$25=0,((D19-$D$26)/3/D20),IF($D$26=0,(($D$25-D19)/3/D20),MIN(((($D$25)-D19)/(3*D20)),((D19-($D$26))/(3*D20)))))),"")</f>
        <v>2.0193341118492651</v>
      </c>
      <c r="E23" s="25">
        <f>IFERROR(IF(E18="","",IF($E$25=0,((E19-$E$26)/3/E20),IF($E$26=0,(($E$25-E19)/3/E20),MIN(((($E$25)-E19)/(3*E20)),((E19-($E$26))/(3*E20)))))),"")</f>
        <v>2.0791298025789704</v>
      </c>
      <c r="F23" s="25">
        <f>IFERROR(IF(F18="","",IF($K$25=0,((F19-$K$26)/3/F20),IF($K$26=0,(($K$25-F19)/3/F20),MIN(((($K$25)-F19)/(3*F20)),((F19-($K$26))/(3*F20)))))),"")</f>
        <v>2.0962910406272299</v>
      </c>
      <c r="G23" s="25">
        <f>IFERROR(IF(G18="","",IF($G$25=0,((G19-$G$26)/3/G20),IF($G$26=0,(($G$25-G19)/3/G20),MIN(((($G$25)-G19)/(3*G20)),((G19-($G$26))/(3*G20)))))),"")</f>
        <v>1.9280685430171731</v>
      </c>
      <c r="H23" s="25">
        <f>IFERROR(IF(H18="","",IF($H$25=0,((H19-$H$26)/3/H20),IF($H$26=0,(($H$25-H19)/3/H20),MIN(((($H$25)-H19)/(3*H20)),((H19-($H$26))/(3*H20)))))),"")</f>
        <v>1.9679420574414701</v>
      </c>
      <c r="I23" s="25">
        <f>IFERROR(IF(I18="","",IF($I$25=0,((I19-$I$26)/3/I20),IF($I$26=0,(($I$25-I19)/3/I20),MIN(((($I$25)-I19)/(3*I20)),((I19-($I$26))/(3*I20)))))),"")</f>
        <v>1.9265983142779795</v>
      </c>
      <c r="J23" s="25">
        <f>IFERROR(IF(J18="","",IF($J$25=0,((J19-$J$26)/3/J20),IF($J$26=0,(($J$25-J19)/3/J20),MIN(((($J$25)-J19)/(3*J20)),((J19-($J$26))/(3*J20)))))),"")</f>
        <v>1.9983459136927713</v>
      </c>
      <c r="K23" s="25">
        <f>IFERROR(IF(K18="","",IF($K$25=0,((K19-$K$26)/3/K20),IF($K$26=0,(($K$25-K19)/3/K20),MIN(((($K$25)-K19)/(3*K20)),((K19-($K$26))/(3*K20)))))),"")</f>
        <v>2.190107782598183</v>
      </c>
      <c r="L23" s="25">
        <f>IFERROR(IF(L18="","",IF($L$25=0,((L19-$L$26)/3/L20),IF($L$26=0,(($L$25-L19)/3/L20),MIN(((($L$25)-L19)/(3*L20)),((L19-($L$26))/(3*L20)))))),"")</f>
        <v>1.9859669871046459</v>
      </c>
      <c r="M23" s="25">
        <f>IFERROR(IF(M18="","",IF($M$25=0,((M19-$M$26)/3/M20),IF($M$26=0,(($M$25-M19)/3/M20),MIN(((($M$25)-M19)/(3*M20)),((M19-($M$26))/(3*M20)))))),"")</f>
        <v>2.1596802375246988</v>
      </c>
      <c r="N23" s="25">
        <f>IFERROR(IF(N18="","",IF($N$25=0,((N19-$N$26)/3/N20),IF($N$26=0,(($N$25-N19)/3/N20),MIN(((($N$25)-N19)/(3*N20)),((N19-($N$26))/(3*N20)))))),"")</f>
        <v>2.084651181656517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2.0072756184121858</v>
      </c>
      <c r="V23" s="25">
        <f>IFERROR(IF(V18="","",IF($G$25=0,((V19-$G$26)/3/V20),IF($G$26=0,(($G$25-V19)/3/V20),MIN(((($G$25)-V19)/(3*V20)),((V19-($G$26))/(3*V20)))))),"")</f>
        <v>2.1455852725609708</v>
      </c>
      <c r="W23" s="25">
        <f>IFERROR(IF(W18="","",IF($H$25=0,((W19-$H$26)/3/W20),IF($H$26=0,(($H$25-W19)/3/W20),MIN(((($H$25)-W19)/(3*W20)),((W19-($H$26))/(3*W20)))))),"")</f>
        <v>2.0034976656112806</v>
      </c>
      <c r="X23" s="25"/>
      <c r="Y23" s="25">
        <f>IFERROR(IF(Y18="","",IF($J$25=0,((Y19-$J$26)/3/Y20),IF($J$26=0,(($J$25-Y19)/3/Y20),MIN(((($J$25)-Y19)/(3*Y20)),((Y19-($J$26))/(3*Y20)))))),"")</f>
        <v>1.8402255535037262</v>
      </c>
      <c r="Z23" s="25">
        <f>IFERROR(IF(Z18="","",IF($K$25=0,((Z19-$K$26)/3/Z20),IF($K$26=0,(($K$25-Z19)/3/Z20),MIN(((($K$25)-Z19)/(3*Z20)),((Z19-($K$26))/(3*Z20)))))),"")</f>
        <v>1.785750313022282</v>
      </c>
      <c r="AA23" s="25">
        <f>IFERROR(IF(AA18="","",IF($L$25=0,((AA19-$L$26)/3/AA20),IF($L$26=0,(($L$25-AA19)/3/AA20),MIN(((($L$25)-AA19)/(3*AA20)),((AA19-($L$26))/(3*AA20)))))),"")</f>
        <v>1.9019455772818874</v>
      </c>
      <c r="AB23" s="25">
        <f>IFERROR(IF(AB18="","",IF($M$25=0,((AB19-$M$26)/3/AB20),IF($M$26=0,(($M$25-AB19)/3/AB20),MIN(((($M$25)-AB19)/(3*AB20)),((AB19-($M$26))/(3*AB20)))))),"")</f>
        <v>1.7516886424597959</v>
      </c>
      <c r="AC23" s="25">
        <f>IFERROR(IF(AC18="","",IF($N$25=0,((AC19-$N$26)/3/AC20),IF($N$26=0,(($N$25-AC19)/3/AC20),MIN(((($N$25)-AC19)/(3*AC20)),((AC19-($N$26))/(3*AC20)))))),"")</f>
        <v>1.84974038195219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2.0616530549925711</v>
      </c>
      <c r="AG23" s="25">
        <f t="shared" si="2"/>
        <v>2.4766308177890033</v>
      </c>
      <c r="AH23" s="25">
        <f t="shared" si="2"/>
        <v>1.9142797448746252</v>
      </c>
      <c r="AI23" s="25">
        <f t="shared" si="2"/>
        <v>2.425335570769934</v>
      </c>
      <c r="AJ23" s="25">
        <f t="shared" si="2"/>
        <v>2.0690858063112163</v>
      </c>
      <c r="AK23" s="25">
        <f t="shared" si="2"/>
        <v>2.3184251590559182</v>
      </c>
      <c r="AL23" s="25">
        <f t="shared" si="2"/>
        <v>2.1107996473824961</v>
      </c>
      <c r="AM23" s="25">
        <f t="shared" si="2"/>
        <v>2.047129270690951</v>
      </c>
      <c r="AN23" s="25">
        <f t="shared" si="2"/>
        <v>2.1474645847757876</v>
      </c>
      <c r="AO23" s="25">
        <f t="shared" si="2"/>
        <v>2.0104361841084053</v>
      </c>
      <c r="AP23" s="25">
        <f t="shared" si="2"/>
        <v>2.1902254975977598</v>
      </c>
      <c r="AQ23" s="25">
        <f>IFERROR(IF(AQ18="","",IF($M$25=0,((AQ19-$M$26)/3/AQ20),IF($M$26=0,(($M$25-AQ19)/3/AQ20),MIN(((($M$25)-AQ19)/(3*AQ20)),((AQ19-($M$26))/(3*AQ20)))))),"")</f>
        <v>1.9157494712274659</v>
      </c>
      <c r="AR23" s="25">
        <f>IFERROR(IF(AR18="","",IF($M$25=0,((AR19-$M$26)/3/AR20),IF($M$26=0,(($M$25-AR19)/3/AR20),MIN(((($M$25)-AR19)/(3*AR20)),((AR19-($M$26))/(3*AR20)))))),"")</f>
        <v>1.9805706023777905</v>
      </c>
    </row>
    <row r="24" spans="1:62" x14ac:dyDescent="0.2">
      <c r="A24" s="35" t="s">
        <v>10</v>
      </c>
      <c r="B24" s="32">
        <f t="shared" ref="B24:N24" si="3">$D$5</f>
        <v>1.4690000000000001</v>
      </c>
      <c r="C24" s="32">
        <f t="shared" si="3"/>
        <v>1.4690000000000001</v>
      </c>
      <c r="D24" s="32">
        <f t="shared" si="3"/>
        <v>1.4690000000000001</v>
      </c>
      <c r="E24" s="32">
        <f t="shared" si="3"/>
        <v>1.4690000000000001</v>
      </c>
      <c r="F24" s="32">
        <f t="shared" si="3"/>
        <v>1.4690000000000001</v>
      </c>
      <c r="G24" s="32">
        <f t="shared" si="3"/>
        <v>1.4690000000000001</v>
      </c>
      <c r="H24" s="32">
        <f t="shared" si="3"/>
        <v>1.4690000000000001</v>
      </c>
      <c r="I24" s="32">
        <f t="shared" si="3"/>
        <v>1.4690000000000001</v>
      </c>
      <c r="J24" s="32">
        <f t="shared" si="3"/>
        <v>1.4690000000000001</v>
      </c>
      <c r="K24" s="32">
        <f t="shared" si="3"/>
        <v>1.4690000000000001</v>
      </c>
      <c r="L24" s="32">
        <f t="shared" si="3"/>
        <v>1.4690000000000001</v>
      </c>
      <c r="M24" s="32">
        <f t="shared" si="3"/>
        <v>1.4690000000000001</v>
      </c>
      <c r="N24" s="32">
        <f t="shared" si="3"/>
        <v>1.4690000000000001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N25" si="4">$E$5</f>
        <v>1.494</v>
      </c>
      <c r="C25" s="32">
        <f t="shared" si="4"/>
        <v>1.494</v>
      </c>
      <c r="D25" s="32">
        <f t="shared" si="4"/>
        <v>1.494</v>
      </c>
      <c r="E25" s="32">
        <f t="shared" si="4"/>
        <v>1.494</v>
      </c>
      <c r="F25" s="32">
        <f t="shared" si="4"/>
        <v>1.494</v>
      </c>
      <c r="G25" s="32">
        <f t="shared" si="4"/>
        <v>1.494</v>
      </c>
      <c r="H25" s="32">
        <f t="shared" si="4"/>
        <v>1.494</v>
      </c>
      <c r="I25" s="32">
        <f t="shared" si="4"/>
        <v>1.494</v>
      </c>
      <c r="J25" s="32">
        <f t="shared" si="4"/>
        <v>1.494</v>
      </c>
      <c r="K25" s="32">
        <f t="shared" si="4"/>
        <v>1.494</v>
      </c>
      <c r="L25" s="32">
        <f t="shared" si="4"/>
        <v>1.494</v>
      </c>
      <c r="M25" s="32">
        <f t="shared" si="4"/>
        <v>1.494</v>
      </c>
      <c r="N25" s="32">
        <f t="shared" si="4"/>
        <v>1.494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N26" si="5">$F$5</f>
        <v>1.4440000000000002</v>
      </c>
      <c r="C26" s="32">
        <f t="shared" si="5"/>
        <v>1.4440000000000002</v>
      </c>
      <c r="D26" s="32">
        <f t="shared" si="5"/>
        <v>1.4440000000000002</v>
      </c>
      <c r="E26" s="32">
        <f t="shared" si="5"/>
        <v>1.4440000000000002</v>
      </c>
      <c r="F26" s="32">
        <f t="shared" si="5"/>
        <v>1.4440000000000002</v>
      </c>
      <c r="G26" s="32">
        <f t="shared" si="5"/>
        <v>1.4440000000000002</v>
      </c>
      <c r="H26" s="32">
        <f t="shared" si="5"/>
        <v>1.4440000000000002</v>
      </c>
      <c r="I26" s="32">
        <f t="shared" si="5"/>
        <v>1.4440000000000002</v>
      </c>
      <c r="J26" s="32">
        <f t="shared" si="5"/>
        <v>1.4440000000000002</v>
      </c>
      <c r="K26" s="32">
        <f t="shared" si="5"/>
        <v>1.4440000000000002</v>
      </c>
      <c r="L26" s="32">
        <f t="shared" si="5"/>
        <v>1.4440000000000002</v>
      </c>
      <c r="M26" s="32">
        <f t="shared" si="5"/>
        <v>1.4440000000000002</v>
      </c>
      <c r="N26" s="32">
        <f t="shared" si="5"/>
        <v>1.4440000000000002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3.8466960726623381E-3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2.4560272291565641</v>
      </c>
      <c r="Q37" s="40">
        <v>8</v>
      </c>
      <c r="R37" s="41">
        <f>ROUND(Q37/5,5)</f>
        <v>1.6</v>
      </c>
      <c r="T37" s="20">
        <v>1.4683499999999998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2.9718120173838156E-3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2.7312180646647763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1"/>
  <dimension ref="A1:BJ85"/>
  <sheetViews>
    <sheetView showGridLines="0" topLeftCell="A20" zoomScale="80" zoomScaleNormal="80" workbookViewId="0">
      <selection activeCell="S61" sqref="S61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261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0.7812147785274306</v>
      </c>
      <c r="R2" s="7">
        <f>IF(N19="","",(ABS(N19-AVERAGE(B19:M19))/STDEV(B19:M19)))</f>
        <v>0.46048787004361003</v>
      </c>
      <c r="S2" s="7">
        <f>IF(AC9="","",(ABS(AC9-AVERAGE(Q9:AB9))/STDEV(Q9:AB9)))</f>
        <v>0.67126604461086536</v>
      </c>
      <c r="T2" s="7">
        <f>IF(AC19="","",(ABS(AC19-AVERAGE(Q19:AB19))/STDEV(Q19:AB19)))</f>
        <v>2.227647965791149</v>
      </c>
      <c r="U2" s="7">
        <f>IF(AR9="","",(ABS(AR9-AVERAGE(AF9:AQ9))/STDEV(AF9:AQ9)))</f>
        <v>0.42934343350226106</v>
      </c>
      <c r="V2" s="7">
        <f>IF(AR19="","",(ABS(AR19-AVERAGE(AF19:AQ19))/STDEV(AF19:AQ19)))</f>
        <v>0.81400957572051547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1.9103292032785184</v>
      </c>
      <c r="R3" s="7">
        <f>IF(N20="","",(ABS(N20-AVERAGE(B20:M20))/STDEV(B20:M20)))</f>
        <v>0.46502447693438786</v>
      </c>
      <c r="S3" s="7">
        <f>IF(AC10="","",(ABS(AC10-AVERAGE(Q10:AB10))/STDEV(Q10:AB10)))</f>
        <v>0.15618349424289601</v>
      </c>
      <c r="T3" s="7">
        <f>IF(AC20="","",(ABS(AC20-AVERAGE(Q20:AB20))/STDEV(Q20:AB20)))</f>
        <v>1.547323748388387</v>
      </c>
      <c r="U3" s="7">
        <f t="shared" ref="U3" si="0">IF(AR10="","",(ABS(AR10-AVERAGE(AF10:AQ10))/STDEV(AF10:AQ10)))</f>
        <v>0.91487099908058334</v>
      </c>
      <c r="V3" s="7">
        <f>IF(AR20="","",(ABS(AR20-AVERAGE(AF20:AQ20))/STDEV(AF20:AQ20)))</f>
        <v>1.5538611530053656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1.7975244772565413</v>
      </c>
      <c r="R4" s="7">
        <f>IF(N23="","",(ABS(N23-AVERAGE(B23:M23))/STDEV(B23:M23)))</f>
        <v>0.35798857373253212</v>
      </c>
      <c r="S4" s="7">
        <f>IF(AC13="","",(ABS(AC13-AVERAGE(Q13:AB13))/STDEV(Q13:AB13)))</f>
        <v>2.3526278987315734E-2</v>
      </c>
      <c r="T4" s="7">
        <f>IF(AC23="","",(ABS(AC23-AVERAGE(Q23:AB23))/STDEV(Q23:AB23)))</f>
        <v>0.99841172890404406</v>
      </c>
      <c r="U4" s="7">
        <f>IF(AR13="","",(ABS(AR13-AVERAGE(AF13:AQ13))/STDEV(AF13:AQ13)))</f>
        <v>0.93453268230705744</v>
      </c>
      <c r="V4" s="7">
        <f>IF(AR23="","",(ABS(AR23-AVERAGE(AF23:AQ23))/STDEV(AF23:AQ23)))</f>
        <v>1.3058391467490882</v>
      </c>
    </row>
    <row r="5" spans="1:44" ht="25.5" customHeight="1" x14ac:dyDescent="0.2">
      <c r="C5" s="42" t="s">
        <v>272</v>
      </c>
      <c r="D5" s="12">
        <v>0.63500000000000001</v>
      </c>
      <c r="E5" s="12">
        <v>0.66</v>
      </c>
      <c r="F5" s="12">
        <v>0.61</v>
      </c>
      <c r="G5" s="13">
        <v>0.65229999999999999</v>
      </c>
      <c r="H5" s="13">
        <v>0.61460000000000004</v>
      </c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2.2061403159527723E-4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-4.6844444444460454E-4</v>
      </c>
      <c r="AE7" s="14" t="s">
        <v>29</v>
      </c>
      <c r="AR7" s="16">
        <f>AR9-AQ9</f>
        <v>-3.5475000000029233E-4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0.6367799999999999</v>
      </c>
      <c r="C9" s="20">
        <v>0.63593350000000004</v>
      </c>
      <c r="D9" s="20">
        <v>0.63505928571428594</v>
      </c>
      <c r="E9" s="20">
        <v>0.63561965517241381</v>
      </c>
      <c r="F9" s="20">
        <v>0.63474206896551744</v>
      </c>
      <c r="G9" s="20">
        <v>0.63565470588235284</v>
      </c>
      <c r="H9" s="20">
        <v>0.6349080952380951</v>
      </c>
      <c r="I9" s="20">
        <v>0.63589483870967745</v>
      </c>
      <c r="J9" s="20">
        <v>0.63570545454545446</v>
      </c>
      <c r="K9" s="20">
        <v>0.635845142857143</v>
      </c>
      <c r="L9" s="20">
        <v>0.63560212121212123</v>
      </c>
      <c r="M9" s="20">
        <v>0.63530261904761887</v>
      </c>
      <c r="N9" s="20">
        <v>0.6360125000000002</v>
      </c>
      <c r="P9" s="19" t="s">
        <v>18</v>
      </c>
      <c r="Q9" s="20"/>
      <c r="R9" s="20"/>
      <c r="S9" s="20"/>
      <c r="T9" s="20"/>
      <c r="U9" s="20">
        <v>0.63586916666666649</v>
      </c>
      <c r="V9" s="20">
        <v>0.63666687499999974</v>
      </c>
      <c r="W9" s="20">
        <v>0.63718230769230755</v>
      </c>
      <c r="X9" s="20"/>
      <c r="Y9" s="20"/>
      <c r="Z9" s="20">
        <v>0.63568333333333327</v>
      </c>
      <c r="AA9" s="20">
        <v>0.63529428571428559</v>
      </c>
      <c r="AB9" s="20">
        <v>0.63614777777777753</v>
      </c>
      <c r="AC9" s="20">
        <v>0.63567933333333293</v>
      </c>
      <c r="AE9" s="19" t="s">
        <v>18</v>
      </c>
      <c r="AF9" s="20">
        <v>0.63494933333333348</v>
      </c>
      <c r="AG9" s="20">
        <v>0.63497454545454546</v>
      </c>
      <c r="AH9" s="20">
        <v>0.63469999999999982</v>
      </c>
      <c r="AI9" s="20">
        <v>0.63525774193548401</v>
      </c>
      <c r="AJ9" s="20">
        <v>0.63395333333333326</v>
      </c>
      <c r="AK9" s="20">
        <v>0.63583624999999988</v>
      </c>
      <c r="AL9" s="20">
        <v>0.63556749999999973</v>
      </c>
      <c r="AM9" s="20">
        <v>0.63481699999999996</v>
      </c>
      <c r="AN9" s="20">
        <v>0.63580142857142863</v>
      </c>
      <c r="AO9" s="20">
        <v>0.63581142857142858</v>
      </c>
      <c r="AP9" s="20">
        <v>0.63582399999999994</v>
      </c>
      <c r="AQ9" s="20">
        <v>0.63590100000000016</v>
      </c>
      <c r="AR9" s="20">
        <v>0.63554624999999987</v>
      </c>
    </row>
    <row r="10" spans="1:44" x14ac:dyDescent="0.2">
      <c r="A10" s="21" t="s">
        <v>8</v>
      </c>
      <c r="B10" s="22">
        <v>3.3493310133640209E-3</v>
      </c>
      <c r="C10" s="22">
        <v>3.1063766075832611E-3</v>
      </c>
      <c r="D10" s="22">
        <v>3.2821491561548051E-3</v>
      </c>
      <c r="E10" s="22">
        <v>3.5517810559787932E-3</v>
      </c>
      <c r="F10" s="22">
        <v>3.5367114505569521E-3</v>
      </c>
      <c r="G10" s="22">
        <v>2.9494972345556723E-3</v>
      </c>
      <c r="H10" s="22">
        <v>3.4701848592536806E-3</v>
      </c>
      <c r="I10" s="22">
        <v>3.8179154167216744E-3</v>
      </c>
      <c r="J10" s="22">
        <v>3.3904139041514947E-3</v>
      </c>
      <c r="K10" s="22">
        <v>3.3194860749644573E-3</v>
      </c>
      <c r="L10" s="22">
        <v>3.415452332520373E-3</v>
      </c>
      <c r="M10" s="22">
        <v>3.1801018878048698E-3</v>
      </c>
      <c r="N10" s="22">
        <v>2.9305376768212388E-3</v>
      </c>
      <c r="P10" s="21" t="s">
        <v>8</v>
      </c>
      <c r="Q10" s="22"/>
      <c r="R10" s="22"/>
      <c r="S10" s="22"/>
      <c r="T10" s="22"/>
      <c r="U10" s="22">
        <v>3.6405234602218651E-3</v>
      </c>
      <c r="V10" s="22">
        <v>3.8757384668630561E-3</v>
      </c>
      <c r="W10" s="22">
        <v>3.3992581357678345E-3</v>
      </c>
      <c r="X10" s="22"/>
      <c r="Y10" s="22"/>
      <c r="Z10" s="22">
        <v>3.0404083235725434E-3</v>
      </c>
      <c r="AA10" s="22">
        <v>3.2281979611005051E-3</v>
      </c>
      <c r="AB10" s="22">
        <v>3.2296713698216004E-3</v>
      </c>
      <c r="AC10" s="22">
        <v>3.4502854014168776E-3</v>
      </c>
      <c r="AE10" s="21" t="s">
        <v>8</v>
      </c>
      <c r="AF10" s="22">
        <v>3.1892593797775183E-3</v>
      </c>
      <c r="AG10" s="22">
        <v>3.1252283986592847E-3</v>
      </c>
      <c r="AH10" s="22">
        <v>3.202555797541026E-3</v>
      </c>
      <c r="AI10" s="22">
        <v>3.3026989156388314E-3</v>
      </c>
      <c r="AJ10" s="22">
        <v>3.2838267626783984E-3</v>
      </c>
      <c r="AK10" s="22">
        <v>3.472759899669818E-3</v>
      </c>
      <c r="AL10" s="22">
        <v>2.7361109895763249E-3</v>
      </c>
      <c r="AM10" s="22">
        <v>3.0336847948235204E-3</v>
      </c>
      <c r="AN10" s="22">
        <v>2.7663127060577391E-3</v>
      </c>
      <c r="AO10" s="22">
        <v>3.0233956728147717E-3</v>
      </c>
      <c r="AP10" s="22">
        <v>2.9377074824640456E-3</v>
      </c>
      <c r="AQ10" s="22">
        <v>2.7109391193995674E-3</v>
      </c>
      <c r="AR10" s="22">
        <v>2.8429298267808184E-3</v>
      </c>
    </row>
    <row r="11" spans="1:44" x14ac:dyDescent="0.2">
      <c r="A11" s="21" t="s">
        <v>19</v>
      </c>
      <c r="B11" s="22">
        <v>0.64549999999999996</v>
      </c>
      <c r="C11" s="22">
        <v>0.64519999999999988</v>
      </c>
      <c r="D11" s="22">
        <v>0.64419999999999999</v>
      </c>
      <c r="E11" s="22">
        <v>0.6462</v>
      </c>
      <c r="F11" s="23">
        <v>0.6452</v>
      </c>
      <c r="G11" s="23">
        <v>0.64419999999999999</v>
      </c>
      <c r="H11" s="23">
        <v>0.64380000000000004</v>
      </c>
      <c r="I11" s="23">
        <v>0.64859999999999995</v>
      </c>
      <c r="J11" s="23">
        <v>0.64639999999999997</v>
      </c>
      <c r="K11" s="23">
        <v>0.64539999999999997</v>
      </c>
      <c r="L11" s="23">
        <v>0.64559999999999995</v>
      </c>
      <c r="M11" s="23">
        <v>0.64449999999999996</v>
      </c>
      <c r="N11" s="23">
        <v>0.64539999999999997</v>
      </c>
      <c r="P11" s="21" t="s">
        <v>19</v>
      </c>
      <c r="Q11" s="22"/>
      <c r="R11" s="22"/>
      <c r="S11" s="22"/>
      <c r="T11" s="22"/>
      <c r="U11" s="23">
        <v>0.64600000000000002</v>
      </c>
      <c r="V11" s="23">
        <v>0.64849999999999997</v>
      </c>
      <c r="W11" s="23">
        <v>0.64690000000000003</v>
      </c>
      <c r="X11" s="23"/>
      <c r="Y11" s="23"/>
      <c r="Z11" s="23">
        <v>0.64319999999999999</v>
      </c>
      <c r="AA11" s="23">
        <v>0.64329999999999998</v>
      </c>
      <c r="AB11" s="23">
        <v>0.64490000000000003</v>
      </c>
      <c r="AC11" s="23">
        <v>0.6431</v>
      </c>
      <c r="AE11" s="21" t="s">
        <v>19</v>
      </c>
      <c r="AF11" s="22">
        <v>0.64349999999999996</v>
      </c>
      <c r="AG11" s="22">
        <v>0.64200000000000002</v>
      </c>
      <c r="AH11" s="22">
        <v>0.64429999999999998</v>
      </c>
      <c r="AI11" s="22">
        <v>0.64490000000000003</v>
      </c>
      <c r="AJ11" s="23">
        <v>0.64070000000000005</v>
      </c>
      <c r="AK11" s="23">
        <v>0.64419999999999999</v>
      </c>
      <c r="AL11" s="23">
        <v>0.64359999999999995</v>
      </c>
      <c r="AM11" s="23">
        <v>0.64249999999999996</v>
      </c>
      <c r="AN11" s="23">
        <v>0.64390000000000003</v>
      </c>
      <c r="AO11" s="23">
        <v>0.64470000000000005</v>
      </c>
      <c r="AP11" s="23">
        <v>0.64229999999999998</v>
      </c>
      <c r="AQ11" s="23">
        <v>0.64329999999999998</v>
      </c>
      <c r="AR11" s="23">
        <v>0.64290000000000003</v>
      </c>
    </row>
    <row r="12" spans="1:44" x14ac:dyDescent="0.2">
      <c r="A12" s="21" t="s">
        <v>20</v>
      </c>
      <c r="B12" s="22">
        <v>0.62890000000000001</v>
      </c>
      <c r="C12" s="22">
        <v>0.62830000000000019</v>
      </c>
      <c r="D12" s="22">
        <v>0.62709999999999999</v>
      </c>
      <c r="E12" s="22">
        <v>0.62529999999999997</v>
      </c>
      <c r="F12" s="23">
        <v>0.625</v>
      </c>
      <c r="G12" s="23">
        <v>0.62690000000000001</v>
      </c>
      <c r="H12" s="23">
        <v>0.62549999999999994</v>
      </c>
      <c r="I12" s="23">
        <v>0.62549999999999994</v>
      </c>
      <c r="J12" s="23">
        <v>0.62560000000000004</v>
      </c>
      <c r="K12" s="23">
        <v>0.62709999999999999</v>
      </c>
      <c r="L12" s="23">
        <v>0.62460000000000004</v>
      </c>
      <c r="M12" s="23">
        <v>0.62570000000000003</v>
      </c>
      <c r="N12" s="23">
        <v>0.62749999999999995</v>
      </c>
      <c r="P12" s="21" t="s">
        <v>20</v>
      </c>
      <c r="Q12" s="22"/>
      <c r="R12" s="22"/>
      <c r="S12" s="22"/>
      <c r="T12" s="22"/>
      <c r="U12" s="23">
        <v>0.62670000000000003</v>
      </c>
      <c r="V12" s="23">
        <v>0.62760000000000005</v>
      </c>
      <c r="W12" s="23">
        <v>0.62629999999999997</v>
      </c>
      <c r="X12" s="23"/>
      <c r="Y12" s="23"/>
      <c r="Z12" s="23">
        <v>0.62629999999999997</v>
      </c>
      <c r="AA12" s="23">
        <v>0.62639999999999996</v>
      </c>
      <c r="AB12" s="23">
        <v>0.62549999999999994</v>
      </c>
      <c r="AC12" s="23">
        <v>0.62709999999999999</v>
      </c>
      <c r="AE12" s="21" t="s">
        <v>20</v>
      </c>
      <c r="AF12" s="22">
        <v>0.62809999999999999</v>
      </c>
      <c r="AG12" s="22">
        <v>0.626</v>
      </c>
      <c r="AH12" s="22">
        <v>0.62770000000000004</v>
      </c>
      <c r="AI12" s="22">
        <v>0.62680000000000002</v>
      </c>
      <c r="AJ12" s="23">
        <v>0.62480000000000002</v>
      </c>
      <c r="AK12" s="23">
        <v>0.62629999999999997</v>
      </c>
      <c r="AL12" s="23">
        <v>0.626</v>
      </c>
      <c r="AM12" s="23">
        <v>0.62660000000000005</v>
      </c>
      <c r="AN12" s="23">
        <v>0.62829999999999997</v>
      </c>
      <c r="AO12" s="23">
        <v>0.62849999999999995</v>
      </c>
      <c r="AP12" s="23">
        <v>0.625</v>
      </c>
      <c r="AQ12" s="23">
        <v>0.63080000000000003</v>
      </c>
      <c r="AR12" s="23">
        <v>0.62870000000000004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2.3109092440003702</v>
      </c>
      <c r="C13" s="25">
        <f>IFERROR(IF(C8="","",IF($C$25=0,((C9-$C$26)/3/C10),IF($C$26=0,(($C$25-C9)/3/C10),MIN(((($C$25)-C9)/(3*C10)),((C9-($C$26))/(3*C10)))))),"")</f>
        <v>2.5824836071334736</v>
      </c>
      <c r="D13" s="25">
        <f>IFERROR(IF(D8="","",IF($D$25=0,((D9-$D$26)/3/D10),IF($D$26=0,(($D$25-D9)/3/D10),MIN(((($D$25)-D9)/(3*D10)),((D9-($D$26))/(3*D10)))))),"")</f>
        <v>2.53296575903062</v>
      </c>
      <c r="E13" s="25">
        <f>IFERROR(IF(E8="","",IF($E$25=0,((E9-$E$26)/3/E10),IF($E$26=0,(($E$25-E9)/3/E10),MIN(((($E$25)-E9)/(3*E10)),((E9-($E$26))/(3*E10)))))),"")</f>
        <v>2.2880863096883215</v>
      </c>
      <c r="F13" s="25">
        <f>IFERROR(IF(F8="","",IF($K$25=0,((F9-$K$26)/3/F10),IF($K$26=0,(($K$25-F9)/3/F10),MIN(((($K$25)-F9)/(3*F10)),((F9-($K$26))/(3*F10)))))),"")</f>
        <v>2.3319279610838417</v>
      </c>
      <c r="G13" s="25">
        <f>IFERROR(IF(G8="","",IF($G$25=0,((G9-$G$26)/3/G10),IF($G$26=0,(($G$25-G9)/3/G10),MIN(((($G$25)-G9)/(3*G10)),((G9-($G$26))/(3*G10)))))),"")</f>
        <v>2.7513496009221483</v>
      </c>
      <c r="H13" s="25">
        <f>IFERROR(IF(H8="","",IF($H$25=0,((H9-$H$26)/3/H10),IF($H$26=0,(($H$25-H9)/3/H10),MIN(((($H$25)-H9)/(3*H10)),((H9-($H$26))/(3*H10)))))),"")</f>
        <v>2.3925810149733642</v>
      </c>
      <c r="I13" s="25">
        <f>IFERROR(IF(I8="","",IF($I$25=0,((I9-$I$26)/3/I10),IF($I$26=0,(($I$25-I9)/3/I10),MIN(((($I$25)-I9)/(3*I10)),((I9-($I$26))/(3*I10)))))),"")</f>
        <v>2.1045656821649321</v>
      </c>
      <c r="J13" s="25">
        <f>IFERROR(IF(J8="","",IF($J$25=0,((J9-$J$26)/3/J10),IF($J$26=0,(($J$25-J9)/3/J10),MIN(((($J$25)-J9)/(3*J10)),((J9-($J$26))/(3*J10)))))),"")</f>
        <v>2.3885525623481527</v>
      </c>
      <c r="K13" s="25">
        <f>IFERROR(IF(K8="","",IF($K$25=0,((K9-$K$26)/3/K10),IF($K$26=0,(($K$25-K9)/3/K10),MIN(((($K$25)-K9)/(3*K10)),((K9-($K$26))/(3*K10)))))),"")</f>
        <v>2.4255619291023001</v>
      </c>
      <c r="L13" s="25">
        <f>IFERROR(IF(L8="","",IF($L$25=0,((L9-$L$26)/3/L10),IF($L$26=0,(($L$25-L9)/3/L10),MIN(((($L$25)-L9)/(3*L10)),((L9-($L$26))/(3*L10)))))),"")</f>
        <v>2.3811271453538159</v>
      </c>
      <c r="M13" s="25">
        <f>IFERROR(IF(M8="","",IF($M$25=0,((M9-$M$26)/3/M10),IF($M$26=0,(($M$25-M9)/3/M10),MIN(((($M$25)-M9)/(3*M10)),((M9-($M$26))/(3*M10)))))),"")</f>
        <v>2.5887410554455572</v>
      </c>
      <c r="N13" s="25">
        <f>IFERROR(IF(N8="","",IF($N$25=0,((N9-$N$26)/3/N10),IF($N$26=0,(($N$25-N9)/3/N10),MIN(((($N$25)-N9)/(3*N10)),((N9-($N$26))/(3*N10)))))),"")</f>
        <v>2.7284526647022589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2.2094655340089413</v>
      </c>
      <c r="V13" s="25">
        <f>IFERROR(IF(V8="","",IF($G$25=0,((V9-$G$26)/3/V10),IF($G$26=0,(($G$25-V9)/3/V10),MIN(((($G$25)-V9)/(3*V10)),((V9-($G$26))/(3*V10)))))),"")</f>
        <v>2.0067681036353693</v>
      </c>
      <c r="W13" s="25">
        <f>IFERROR(IF(W8="","",IF($H$25=0,((W9-$H$26)/3/W10),IF($H$26=0,(($H$25-W9)/3/W10),MIN(((($H$25)-W9)/(3*W10)),((W9-($H$26))/(3*W10)))))),"")</f>
        <v>2.2375168734219861</v>
      </c>
      <c r="X13" s="25"/>
      <c r="Y13" s="25"/>
      <c r="Z13" s="25">
        <f>IFERROR(IF(Z8="","",IF($K$25=0,((Z9-$K$26)/3/Z10),IF($K$26=0,(($K$25-Z9)/3/Z10),MIN(((($K$25)-Z9)/(3*Z10)),((Z9-($K$26))/(3*Z10)))))),"")</f>
        <v>2.66594308820711</v>
      </c>
      <c r="AA13" s="25">
        <f>IFERROR(IF(AA8="","",IF($L$25=0,((AA9-$L$26)/3/AA10),IF($L$26=0,(($L$25-AA9)/3/AA10),MIN(((($L$25)-AA9)/(3*AA10)),((AA9-($L$26))/(3*AA10)))))),"")</f>
        <v>2.551032555770131</v>
      </c>
      <c r="AB13" s="25">
        <f>IFERROR(IF(AB8="","",IF($M$25=0,((AB9-$M$26)/3/AB10),IF($M$26=0,(($M$25-AB9)/3/AB10),MIN(((($M$25)-AB9)/(3*AB10)),((AB9-($M$26))/(3*AB10)))))),"")</f>
        <v>2.4617801102097929</v>
      </c>
      <c r="AC13" s="25">
        <f>IFERROR(IF(AC8="","",IF($N$25=0,((AC9-$N$26)/3/AC10),IF($N$26=0,(($N$25-AC9)/3/AC10),MIN(((($N$25)-AC9)/(3*AC10)),((AC9-($N$26))/(3*AC10)))))),"")</f>
        <v>2.3496284932138942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2.607641290381546</v>
      </c>
      <c r="AG13" s="25">
        <f t="shared" si="1"/>
        <v>2.6637568276353276</v>
      </c>
      <c r="AH13" s="25">
        <f t="shared" si="1"/>
        <v>2.5708633522185509</v>
      </c>
      <c r="AI13" s="25">
        <f t="shared" si="1"/>
        <v>2.4971756631480284</v>
      </c>
      <c r="AJ13" s="25">
        <f t="shared" si="1"/>
        <v>2.4314450857121477</v>
      </c>
      <c r="AK13" s="25">
        <f t="shared" si="1"/>
        <v>2.319360844410578</v>
      </c>
      <c r="AL13" s="25">
        <f t="shared" si="1"/>
        <v>2.9765483555650118</v>
      </c>
      <c r="AM13" s="25">
        <f t="shared" si="1"/>
        <v>2.7268269094563453</v>
      </c>
      <c r="AN13" s="25">
        <f t="shared" si="1"/>
        <v>2.915863582062479</v>
      </c>
      <c r="AO13" s="25">
        <f t="shared" si="1"/>
        <v>2.6668216850858473</v>
      </c>
      <c r="AP13" s="25">
        <f t="shared" si="1"/>
        <v>2.7431821291844107</v>
      </c>
      <c r="AQ13" s="25">
        <f>IFERROR(IF(AQ8="","",IF($M$25=0,((AQ9-$M$26)/3/AQ10),IF($M$26=0,(($M$25-AQ9)/3/AQ10),MIN(((($M$25)-AQ9)/(3*AQ10)),((AQ9-($M$26))/(3*AQ10)))))),"")</f>
        <v>2.9631797861174936</v>
      </c>
      <c r="AR13" s="25">
        <f>IFERROR(IF(AR8="","",IF($M$25=0,((AR9-$M$26)/3/AR10),IF($M$26=0,(($M$25-AR9)/3/AR10),MIN(((($M$25)-AR9)/(3*AR10)),((AR9-($M$26))/(3*AR10)))))),"")</f>
        <v>2.8672005630297579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1.4903508771932916E-3</v>
      </c>
      <c r="AE17" s="27" t="s">
        <v>30</v>
      </c>
      <c r="AR17" s="16">
        <f>AR19-AQ19</f>
        <v>1.2286666666675439E-3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0.63588787878787878</v>
      </c>
      <c r="C19" s="30">
        <v>0.63647714285714285</v>
      </c>
      <c r="D19" s="30">
        <v>0.63330142857142846</v>
      </c>
      <c r="E19" s="30">
        <v>0.63478968749999942</v>
      </c>
      <c r="F19" s="30">
        <v>0.63455035714285735</v>
      </c>
      <c r="G19" s="30">
        <v>0.63491913043478265</v>
      </c>
      <c r="H19" s="30">
        <v>0.6350273684210529</v>
      </c>
      <c r="I19" s="30">
        <v>0.63487800000000039</v>
      </c>
      <c r="J19" s="30">
        <v>0.63496512820512829</v>
      </c>
      <c r="K19" s="30">
        <v>0.63421027777777761</v>
      </c>
      <c r="L19" s="30">
        <v>0.63440935483870942</v>
      </c>
      <c r="M19" s="30">
        <v>0.63518928571428579</v>
      </c>
      <c r="N19" s="30">
        <v>0.63525034482758636</v>
      </c>
      <c r="P19" s="30" t="s">
        <v>18</v>
      </c>
      <c r="Q19" s="30"/>
      <c r="R19" s="30"/>
      <c r="S19" s="30"/>
      <c r="T19" s="30"/>
      <c r="U19" s="30">
        <v>0.63519666666666685</v>
      </c>
      <c r="V19" s="30">
        <v>0.6360505263157894</v>
      </c>
      <c r="W19" s="30">
        <v>0.63589333333333342</v>
      </c>
      <c r="X19" s="30"/>
      <c r="Y19" s="30">
        <v>0.63468062499999989</v>
      </c>
      <c r="Z19" s="30">
        <v>0.63638666666666666</v>
      </c>
      <c r="AA19" s="30">
        <v>0.63543933333333324</v>
      </c>
      <c r="AB19" s="30">
        <v>0.63536631578947322</v>
      </c>
      <c r="AC19" s="30">
        <v>0.63685666666666652</v>
      </c>
      <c r="AD19" s="29"/>
      <c r="AE19" s="30" t="s">
        <v>18</v>
      </c>
      <c r="AF19" s="20">
        <v>0.63585562500000004</v>
      </c>
      <c r="AG19" s="20">
        <v>0.63582454545454536</v>
      </c>
      <c r="AH19" s="20">
        <v>0.63528875000000018</v>
      </c>
      <c r="AI19" s="20">
        <v>0.63484647058823507</v>
      </c>
      <c r="AJ19" s="20">
        <v>0.63511571428571445</v>
      </c>
      <c r="AK19" s="20">
        <v>0.63408384615384605</v>
      </c>
      <c r="AL19" s="20">
        <v>0.63556173913043446</v>
      </c>
      <c r="AM19" s="20">
        <v>0.63453714285714302</v>
      </c>
      <c r="AN19" s="20">
        <v>0.6346104761904765</v>
      </c>
      <c r="AO19" s="20">
        <v>0.63521000000000027</v>
      </c>
      <c r="AP19" s="20">
        <v>0.63492133333333323</v>
      </c>
      <c r="AQ19" s="20">
        <v>0.63424999999999965</v>
      </c>
      <c r="AR19" s="20">
        <v>0.63547866666666719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3.362691567023156E-3</v>
      </c>
      <c r="C20" s="22">
        <v>3.3796957055267493E-3</v>
      </c>
      <c r="D20" s="22">
        <v>2.1561837501449786E-3</v>
      </c>
      <c r="E20" s="22">
        <v>3.3672570387087391E-3</v>
      </c>
      <c r="F20" s="22">
        <v>3.6365527634043848E-3</v>
      </c>
      <c r="G20" s="22">
        <v>3.5048910467071577E-3</v>
      </c>
      <c r="H20" s="22">
        <v>3.5744606281386845E-3</v>
      </c>
      <c r="I20" s="22">
        <v>3.3900872612362036E-3</v>
      </c>
      <c r="J20" s="22">
        <v>3.7001235800906435E-3</v>
      </c>
      <c r="K20" s="22">
        <v>3.5743484016587906E-3</v>
      </c>
      <c r="L20" s="22">
        <v>3.3880729651781885E-3</v>
      </c>
      <c r="M20" s="22">
        <v>3.5735977558420235E-3</v>
      </c>
      <c r="N20" s="22">
        <v>3.1961400625391272E-3</v>
      </c>
      <c r="P20" s="21" t="s">
        <v>8</v>
      </c>
      <c r="Q20" s="22"/>
      <c r="R20" s="22"/>
      <c r="S20" s="22"/>
      <c r="T20" s="22"/>
      <c r="U20" s="22">
        <v>3.0782505418192156E-3</v>
      </c>
      <c r="V20" s="22">
        <v>3.8751377837722336E-3</v>
      </c>
      <c r="W20" s="22">
        <v>3.2165448729250257E-3</v>
      </c>
      <c r="X20" s="22"/>
      <c r="Y20" s="22">
        <v>3.706233010609399E-3</v>
      </c>
      <c r="Z20" s="22">
        <v>3.2640140486059812E-3</v>
      </c>
      <c r="AA20" s="22">
        <v>3.3675493781558266E-3</v>
      </c>
      <c r="AB20" s="22">
        <v>3.5269817282471945E-3</v>
      </c>
      <c r="AC20" s="22">
        <v>2.9938284768078901E-3</v>
      </c>
      <c r="AD20" s="29"/>
      <c r="AE20" s="21" t="s">
        <v>8</v>
      </c>
      <c r="AF20" s="22">
        <v>3.2423057808802598E-3</v>
      </c>
      <c r="AG20" s="22">
        <v>3.1958168289714234E-3</v>
      </c>
      <c r="AH20" s="22">
        <v>3.3244470387129837E-3</v>
      </c>
      <c r="AI20" s="22">
        <v>2.7529036659142973E-3</v>
      </c>
      <c r="AJ20" s="22">
        <v>3.2114962430647349E-3</v>
      </c>
      <c r="AK20" s="22">
        <v>3.1992199593402293E-3</v>
      </c>
      <c r="AL20" s="22">
        <v>3.4012990739076703E-3</v>
      </c>
      <c r="AM20" s="22">
        <v>3.3876912801583357E-3</v>
      </c>
      <c r="AN20" s="22">
        <v>3.213902926499413E-3</v>
      </c>
      <c r="AO20" s="22">
        <v>3.5660443011370415E-3</v>
      </c>
      <c r="AP20" s="22">
        <v>3.3259723645909004E-3</v>
      </c>
      <c r="AQ20" s="22">
        <v>3.2475442451429448E-3</v>
      </c>
      <c r="AR20" s="22">
        <v>3.5550245502067521E-3</v>
      </c>
      <c r="AS20" s="29"/>
      <c r="AT20" s="29"/>
      <c r="AU20" s="29"/>
      <c r="AV20" s="29"/>
      <c r="BD20" s="32">
        <f>F5</f>
        <v>0.61</v>
      </c>
      <c r="BE20" s="32"/>
      <c r="BF20" s="32"/>
      <c r="BG20" s="32"/>
      <c r="BH20" s="32"/>
      <c r="BI20" s="32"/>
      <c r="BJ20" s="32">
        <f>E5</f>
        <v>0.66</v>
      </c>
    </row>
    <row r="21" spans="1:62" x14ac:dyDescent="0.2">
      <c r="A21" s="21" t="s">
        <v>19</v>
      </c>
      <c r="B21" s="22">
        <v>0.64500000000000002</v>
      </c>
      <c r="C21" s="22">
        <v>0.64649999999999996</v>
      </c>
      <c r="D21" s="22">
        <v>0.63770000000000004</v>
      </c>
      <c r="E21" s="22">
        <v>0.64419999999999999</v>
      </c>
      <c r="F21" s="22">
        <v>0.64539999999999997</v>
      </c>
      <c r="G21" s="22">
        <v>0.64580000000000004</v>
      </c>
      <c r="H21" s="22">
        <v>0.64470000000000005</v>
      </c>
      <c r="I21" s="22">
        <v>0.64380000000000004</v>
      </c>
      <c r="J21" s="22">
        <v>0.64500000000000002</v>
      </c>
      <c r="K21" s="22">
        <v>0.64500000000000002</v>
      </c>
      <c r="L21" s="22">
        <v>0.64359999999999995</v>
      </c>
      <c r="M21" s="22">
        <v>0.64539999999999997</v>
      </c>
      <c r="N21" s="22">
        <v>0.64449999999999996</v>
      </c>
      <c r="P21" s="21" t="s">
        <v>19</v>
      </c>
      <c r="Q21" s="22"/>
      <c r="R21" s="22"/>
      <c r="S21" s="22"/>
      <c r="T21" s="22"/>
      <c r="U21" s="22">
        <v>0.64500000000000002</v>
      </c>
      <c r="V21" s="22">
        <v>0.64710000000000001</v>
      </c>
      <c r="W21" s="22">
        <v>0.6431</v>
      </c>
      <c r="X21" s="22"/>
      <c r="Y21" s="22">
        <v>0.64649999999999996</v>
      </c>
      <c r="Z21" s="22">
        <v>0.64319999999999999</v>
      </c>
      <c r="AA21" s="22">
        <v>0.6431</v>
      </c>
      <c r="AB21" s="22">
        <v>0.64449999999999996</v>
      </c>
      <c r="AC21" s="22">
        <v>0.64500000000000002</v>
      </c>
      <c r="AD21" s="29"/>
      <c r="AE21" s="21" t="s">
        <v>19</v>
      </c>
      <c r="AF21" s="22">
        <v>0.64410000000000001</v>
      </c>
      <c r="AG21" s="22">
        <v>0.64390000000000003</v>
      </c>
      <c r="AH21" s="22">
        <v>0.64359999999999995</v>
      </c>
      <c r="AI21" s="22">
        <v>0.64080000000000004</v>
      </c>
      <c r="AJ21" s="23">
        <v>0.64300000000000002</v>
      </c>
      <c r="AK21" s="23">
        <v>0.64229999999999998</v>
      </c>
      <c r="AL21" s="23">
        <v>0.64429999999999998</v>
      </c>
      <c r="AM21" s="23">
        <v>0.64319999999999999</v>
      </c>
      <c r="AN21" s="23">
        <v>0.64180000000000004</v>
      </c>
      <c r="AO21" s="23">
        <v>0.64390000000000003</v>
      </c>
      <c r="AP21" s="23">
        <v>0.6431</v>
      </c>
      <c r="AQ21" s="23">
        <v>0.64270000000000005</v>
      </c>
      <c r="AR21" s="23">
        <v>0.64529999999999998</v>
      </c>
      <c r="BD21" s="33">
        <f>BE21-$BG$22</f>
        <v>0.57499999999999996</v>
      </c>
      <c r="BE21" s="32">
        <f>BF21-$BG$22</f>
        <v>0.59499999999999997</v>
      </c>
      <c r="BF21" s="32">
        <f>BG21-$BG$22</f>
        <v>0.61499999999999999</v>
      </c>
      <c r="BG21" s="33">
        <f>D5</f>
        <v>0.63500000000000001</v>
      </c>
      <c r="BH21" s="32">
        <f>BG21+$BG$22</f>
        <v>0.65500000000000003</v>
      </c>
      <c r="BI21" s="32">
        <f>BH21+$BG$22</f>
        <v>0.67500000000000004</v>
      </c>
      <c r="BJ21" s="33">
        <f>BI21+$BG$22</f>
        <v>0.69500000000000006</v>
      </c>
    </row>
    <row r="22" spans="1:62" x14ac:dyDescent="0.2">
      <c r="A22" s="21" t="s">
        <v>20</v>
      </c>
      <c r="B22" s="22">
        <v>0.62260000000000004</v>
      </c>
      <c r="C22" s="22">
        <v>0.62880000000000003</v>
      </c>
      <c r="D22" s="22">
        <v>0.629</v>
      </c>
      <c r="E22" s="22">
        <v>0.62560000000000004</v>
      </c>
      <c r="F22" s="22">
        <v>0.62309999999999999</v>
      </c>
      <c r="G22" s="22">
        <v>0.62609999999999999</v>
      </c>
      <c r="H22" s="22">
        <v>0.62390000000000001</v>
      </c>
      <c r="I22" s="22">
        <v>0.62460000000000004</v>
      </c>
      <c r="J22" s="22">
        <v>0.62290000000000001</v>
      </c>
      <c r="K22" s="22">
        <v>0.62329999999999997</v>
      </c>
      <c r="L22" s="22">
        <v>0.62370000000000003</v>
      </c>
      <c r="M22" s="22">
        <v>0.62229999999999996</v>
      </c>
      <c r="N22" s="22">
        <v>0.62570000000000003</v>
      </c>
      <c r="P22" s="21" t="s">
        <v>20</v>
      </c>
      <c r="Q22" s="22"/>
      <c r="R22" s="22"/>
      <c r="S22" s="22"/>
      <c r="T22" s="22"/>
      <c r="U22" s="22">
        <v>0.62719999999999998</v>
      </c>
      <c r="V22" s="22">
        <v>0.62549999999999994</v>
      </c>
      <c r="W22" s="22">
        <v>0.62849999999999995</v>
      </c>
      <c r="X22" s="22"/>
      <c r="Y22" s="22">
        <v>0.62209999999999999</v>
      </c>
      <c r="Z22" s="22">
        <v>0.62549999999999994</v>
      </c>
      <c r="AA22" s="22">
        <v>0.62739999999999996</v>
      </c>
      <c r="AB22" s="22">
        <v>0.62690000000000001</v>
      </c>
      <c r="AC22" s="22">
        <v>0.629</v>
      </c>
      <c r="AD22" s="29"/>
      <c r="AE22" s="21" t="s">
        <v>20</v>
      </c>
      <c r="AF22" s="22">
        <v>0.62590000000000001</v>
      </c>
      <c r="AG22" s="22">
        <v>0.629</v>
      </c>
      <c r="AH22" s="22">
        <v>0.627</v>
      </c>
      <c r="AI22" s="22">
        <v>0.626</v>
      </c>
      <c r="AJ22" s="23">
        <v>0.62339999999999995</v>
      </c>
      <c r="AK22" s="23">
        <v>0.62380000000000002</v>
      </c>
      <c r="AL22" s="23">
        <v>0.62580000000000002</v>
      </c>
      <c r="AM22" s="23">
        <v>0.62450000000000006</v>
      </c>
      <c r="AN22" s="23">
        <v>0.62509999999999999</v>
      </c>
      <c r="AO22" s="23">
        <v>0.62539999999999996</v>
      </c>
      <c r="AP22" s="23">
        <v>0.62739999999999996</v>
      </c>
      <c r="AQ22" s="23">
        <v>0.627</v>
      </c>
      <c r="AR22" s="23">
        <v>0.62439999999999996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2.3901608509664434</v>
      </c>
      <c r="C23" s="25">
        <f>IFERROR(IF(C18="","",IF($C$25=0,((C19-$C$26)/3/C20),IF($C$26=0,(($C$25-C19)/3/C20),MIN(((($C$25)-C19)/(3*C20)),((C19-($C$26))/(3*C20)))))),"")</f>
        <v>2.3200172631311866</v>
      </c>
      <c r="D23" s="25">
        <f>IFERROR(IF(D18="","",IF($D$25=0,((D19-$D$26)/3/D20),IF($D$26=0,(($D$25-D19)/3/D20),MIN(((($D$25)-D19)/(3*D20)),((D19-($D$26))/(3*D20)))))),"")</f>
        <v>3.6022638871202757</v>
      </c>
      <c r="E23" s="25">
        <f>IFERROR(IF(E18="","",IF($E$25=0,((E19-$E$26)/3/E20),IF($E$26=0,(($E$25-E19)/3/E20),MIN(((($E$25)-E19)/(3*E20)),((E19-($E$26))/(3*E20)))))),"")</f>
        <v>2.453994177360225</v>
      </c>
      <c r="F23" s="25">
        <f>IFERROR(IF(F18="","",IF($K$25=0,((F19-$K$26)/3/F20),IF($K$26=0,(($K$25-F19)/3/F20),MIN(((($K$25)-F19)/(3*F20)),((F19-($K$26))/(3*F20)))))),"")</f>
        <v>2.2503323651191729</v>
      </c>
      <c r="G23" s="25">
        <f>IFERROR(IF(G18="","",IF($G$25=0,((G19-$G$26)/3/G20),IF($G$26=0,(($G$25-G19)/3/G20),MIN(((($G$25)-G19)/(3*G20)),((G19-($G$26))/(3*G20)))))),"")</f>
        <v>2.3699386659673936</v>
      </c>
      <c r="H23" s="25">
        <f>IFERROR(IF(H18="","",IF($H$25=0,((H19-$H$26)/3/H20),IF($H$26=0,(($H$25-H19)/3/H20),MIN(((($H$25)-H19)/(3*H20)),((H19-($H$26))/(3*H20)))))),"")</f>
        <v>2.3288018507705166</v>
      </c>
      <c r="I23" s="25">
        <f>IFERROR(IF(I18="","",IF($I$25=0,((I19-$I$26)/3/I20),IF($I$26=0,(($I$25-I19)/3/I20),MIN(((($I$25)-I19)/(3*I20)),((I19-($I$26))/(3*I20)))))),"")</f>
        <v>2.446151390109899</v>
      </c>
      <c r="J23" s="25">
        <f>IFERROR(IF(J18="","",IF($J$25=0,((J19-$J$26)/3/J20),IF($J$26=0,(($J$25-J19)/3/J20),MIN(((($J$25)-J19)/(3*J20)),((J19-($J$26))/(3*J20)))))),"")</f>
        <v>2.2490355312688166</v>
      </c>
      <c r="K23" s="25">
        <f>IFERROR(IF(K18="","",IF($K$25=0,((K19-$K$26)/3/K20),IF($K$26=0,(($K$25-K19)/3/K20),MIN(((($K$25)-K19)/(3*K20)),((K19-($K$26))/(3*K20)))))),"")</f>
        <v>2.2577800722636208</v>
      </c>
      <c r="L23" s="25">
        <f>IFERROR(IF(L18="","",IF($L$25=0,((L19-$L$26)/3/L20),IF($L$26=0,(($L$25-L19)/3/L20),MIN(((($L$25)-L19)/(3*L20)),((L19-($L$26))/(3*L20)))))),"")</f>
        <v>2.4014983433142278</v>
      </c>
      <c r="M23" s="25">
        <f>IFERROR(IF(M18="","",IF($M$25=0,((M19-$M$26)/3/M20),IF($M$26=0,(($M$25-M19)/3/M20),MIN(((($M$25)-M19)/(3*M20)),((M19-($M$26))/(3*M20)))))),"")</f>
        <v>2.314261050147044</v>
      </c>
      <c r="N23" s="25">
        <f>IFERROR(IF(N18="","",IF($N$25=0,((N19-$N$26)/3/N20),IF($N$26=0,(($N$25-N19)/3/N20),MIN(((($N$25)-N19)/(3*N20)),((N19-($N$26))/(3*N20)))))),"")</f>
        <v>2.5812026056571575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2.685869023803225</v>
      </c>
      <c r="V23" s="25">
        <f>IFERROR(IF(V18="","",IF($G$25=0,((V19-$G$26)/3/V20),IF($G$26=0,(($G$25-V19)/3/V20),MIN(((($G$25)-V19)/(3*V20)),((V19-($G$26))/(3*V20)))))),"")</f>
        <v>2.0600965282234975</v>
      </c>
      <c r="W23" s="25">
        <f>IFERROR(IF(W18="","",IF($H$25=0,((W19-$H$26)/3/W20),IF($H$26=0,(($H$25-W19)/3/W20),MIN(((($H$25)-W19)/(3*W20)),((W19-($H$26))/(3*W20)))))),"")</f>
        <v>2.498194762707679</v>
      </c>
      <c r="X23" s="25"/>
      <c r="Y23" s="25">
        <f>IFERROR(IF(Y18="","",IF($J$25=0,((Y19-$J$26)/3/Y20),IF($J$26=0,(($J$25-Y19)/3/Y20),MIN(((($J$25)-Y19)/(3*Y20)),((Y19-($J$26))/(3*Y20)))))),"")</f>
        <v>2.2197403607516999</v>
      </c>
      <c r="Z23" s="25">
        <f>IFERROR(IF(Z18="","",IF($K$25=0,((Z19-$K$26)/3/Z20),IF($K$26=0,(($K$25-Z19)/3/Z20),MIN(((($K$25)-Z19)/(3*Z20)),((Z19-($K$26))/(3*Z20)))))),"")</f>
        <v>2.4114819954505946</v>
      </c>
      <c r="AA23" s="25">
        <f>IFERROR(IF(AA18="","",IF($L$25=0,((AA19-$L$26)/3/AA20),IF($L$26=0,(($L$25-AA19)/3/AA20),MIN(((($L$25)-AA19)/(3*AA20)),((AA19-($L$26))/(3*AA20)))))),"")</f>
        <v>2.4311117580025865</v>
      </c>
      <c r="AB23" s="25">
        <f>IFERROR(IF(AB18="","",IF($M$25=0,((AB19-$M$26)/3/AB20),IF($M$26=0,(($M$25-AB19)/3/AB20),MIN(((($M$25)-AB19)/(3*AB20)),((AB19-($M$26))/(3*AB20)))))),"")</f>
        <v>2.3281175528676012</v>
      </c>
      <c r="AC23" s="25">
        <f>IFERROR(IF(AC18="","",IF($N$25=0,((AC19-$N$26)/3/AC20),IF($N$26=0,(($N$25-AC19)/3/AC20),MIN(((($N$25)-AC19)/(3*AC20)),((AC19-($N$26))/(3*AC20)))))),"")</f>
        <v>2.5767823722051966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2.4822226970261263</v>
      </c>
      <c r="AG23" s="25">
        <f t="shared" si="2"/>
        <v>2.5215728183891315</v>
      </c>
      <c r="AH23" s="25">
        <f t="shared" si="2"/>
        <v>2.4777303525708034</v>
      </c>
      <c r="AI23" s="25">
        <f t="shared" si="2"/>
        <v>3.0085167764104623</v>
      </c>
      <c r="AJ23" s="25">
        <f t="shared" si="2"/>
        <v>2.5828340676637871</v>
      </c>
      <c r="AK23" s="25">
        <f t="shared" si="2"/>
        <v>2.5093456592476002</v>
      </c>
      <c r="AL23" s="25">
        <f t="shared" si="2"/>
        <v>2.3949928481775689</v>
      </c>
      <c r="AM23" s="25">
        <f t="shared" si="2"/>
        <v>2.4143426725310699</v>
      </c>
      <c r="AN23" s="25">
        <f t="shared" si="2"/>
        <v>2.5525015070780079</v>
      </c>
      <c r="AO23" s="25">
        <f t="shared" si="2"/>
        <v>2.3172267744117674</v>
      </c>
      <c r="AP23" s="25">
        <f t="shared" si="2"/>
        <v>2.4976488679071953</v>
      </c>
      <c r="AQ23" s="25">
        <f>IFERROR(IF(AQ18="","",IF($M$25=0,((AQ19-$M$26)/3/AQ20),IF($M$26=0,(($M$25-AQ19)/3/AQ20),MIN(((($M$25)-AQ19)/(3*AQ20)),((AQ19-($M$26))/(3*AQ20)))))),"")</f>
        <v>2.4890602631273535</v>
      </c>
      <c r="AR23" s="25">
        <f>IFERROR(IF(AR18="","",IF($M$25=0,((AR19-$M$26)/3/AR20),IF($M$26=0,(($M$25-AR19)/3/AR20),MIN(((($M$25)-AR19)/(3*AR20)),((AR19-($M$26))/(3*AR20)))))),"")</f>
        <v>2.2992183773533279</v>
      </c>
    </row>
    <row r="24" spans="1:62" x14ac:dyDescent="0.2">
      <c r="A24" s="35" t="s">
        <v>10</v>
      </c>
      <c r="B24" s="32">
        <f t="shared" ref="B24:N24" si="3">$D$5</f>
        <v>0.63500000000000001</v>
      </c>
      <c r="C24" s="32">
        <f t="shared" si="3"/>
        <v>0.63500000000000001</v>
      </c>
      <c r="D24" s="32">
        <f t="shared" si="3"/>
        <v>0.63500000000000001</v>
      </c>
      <c r="E24" s="32">
        <f t="shared" si="3"/>
        <v>0.63500000000000001</v>
      </c>
      <c r="F24" s="32">
        <f t="shared" si="3"/>
        <v>0.63500000000000001</v>
      </c>
      <c r="G24" s="32">
        <f t="shared" si="3"/>
        <v>0.63500000000000001</v>
      </c>
      <c r="H24" s="32">
        <f t="shared" si="3"/>
        <v>0.63500000000000001</v>
      </c>
      <c r="I24" s="32">
        <f t="shared" si="3"/>
        <v>0.63500000000000001</v>
      </c>
      <c r="J24" s="32">
        <f t="shared" si="3"/>
        <v>0.63500000000000001</v>
      </c>
      <c r="K24" s="32">
        <f t="shared" si="3"/>
        <v>0.63500000000000001</v>
      </c>
      <c r="L24" s="32">
        <f t="shared" si="3"/>
        <v>0.63500000000000001</v>
      </c>
      <c r="M24" s="32">
        <f t="shared" si="3"/>
        <v>0.63500000000000001</v>
      </c>
      <c r="N24" s="32">
        <f t="shared" si="3"/>
        <v>0.63500000000000001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N25" si="4">$E$5</f>
        <v>0.66</v>
      </c>
      <c r="C25" s="32">
        <f t="shared" si="4"/>
        <v>0.66</v>
      </c>
      <c r="D25" s="32">
        <f t="shared" si="4"/>
        <v>0.66</v>
      </c>
      <c r="E25" s="32">
        <f t="shared" si="4"/>
        <v>0.66</v>
      </c>
      <c r="F25" s="32">
        <f t="shared" si="4"/>
        <v>0.66</v>
      </c>
      <c r="G25" s="32">
        <f t="shared" si="4"/>
        <v>0.66</v>
      </c>
      <c r="H25" s="32">
        <f t="shared" si="4"/>
        <v>0.66</v>
      </c>
      <c r="I25" s="32">
        <f t="shared" si="4"/>
        <v>0.66</v>
      </c>
      <c r="J25" s="32">
        <f t="shared" si="4"/>
        <v>0.66</v>
      </c>
      <c r="K25" s="32">
        <f t="shared" si="4"/>
        <v>0.66</v>
      </c>
      <c r="L25" s="32">
        <f t="shared" si="4"/>
        <v>0.66</v>
      </c>
      <c r="M25" s="32">
        <f t="shared" si="4"/>
        <v>0.66</v>
      </c>
      <c r="N25" s="32">
        <f t="shared" si="4"/>
        <v>0.66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N26" si="5">$F$5</f>
        <v>0.61</v>
      </c>
      <c r="C26" s="32">
        <f t="shared" si="5"/>
        <v>0.61</v>
      </c>
      <c r="D26" s="32">
        <f t="shared" si="5"/>
        <v>0.61</v>
      </c>
      <c r="E26" s="32">
        <f t="shared" si="5"/>
        <v>0.61</v>
      </c>
      <c r="F26" s="32">
        <f t="shared" si="5"/>
        <v>0.61</v>
      </c>
      <c r="G26" s="32">
        <f t="shared" si="5"/>
        <v>0.61</v>
      </c>
      <c r="H26" s="32">
        <f t="shared" si="5"/>
        <v>0.61</v>
      </c>
      <c r="I26" s="32">
        <f t="shared" si="5"/>
        <v>0.61</v>
      </c>
      <c r="J26" s="32">
        <f t="shared" si="5"/>
        <v>0.61</v>
      </c>
      <c r="K26" s="32">
        <f t="shared" si="5"/>
        <v>0.61</v>
      </c>
      <c r="L26" s="32">
        <f t="shared" si="5"/>
        <v>0.61</v>
      </c>
      <c r="M26" s="32">
        <f t="shared" si="5"/>
        <v>0.61</v>
      </c>
      <c r="N26" s="32">
        <f t="shared" si="5"/>
        <v>0.61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3.8179154167216744E-3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2.7513496009221483</v>
      </c>
      <c r="Q37" s="40">
        <v>8</v>
      </c>
      <c r="R37" s="41">
        <f>ROUND(Q37/5,5)</f>
        <v>1.6</v>
      </c>
      <c r="T37" s="20">
        <v>0.63236000000000003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2.7560841786854039E-3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2.7043199155435218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2"/>
  <dimension ref="A1:BJ85"/>
  <sheetViews>
    <sheetView showGridLines="0" topLeftCell="A18" zoomScale="80" zoomScaleNormal="80" workbookViewId="0">
      <selection activeCell="W20" sqref="W20:AN24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260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0.73241926189592421</v>
      </c>
      <c r="R2" s="7">
        <f>IF(N19="","",(ABS(N19-AVERAGE(B19:M19))/STDEV(B19:M19)))</f>
        <v>0.80010179834240169</v>
      </c>
      <c r="S2" s="7">
        <f>IF(AC9="","",(ABS(AC9-AVERAGE(Q9:AB9))/STDEV(Q9:AB9)))</f>
        <v>1.542027023459372</v>
      </c>
      <c r="T2" s="7">
        <f>IF(AC19="","",(ABS(AC19-AVERAGE(Q19:AB19))/STDEV(Q19:AB19)))</f>
        <v>0.40170091234949229</v>
      </c>
      <c r="U2" s="7">
        <f>IF(AR9="","",(ABS(AR9-AVERAGE(AF9:AQ9))/STDEV(AF9:AQ9)))</f>
        <v>2.4481275752943374</v>
      </c>
      <c r="V2" s="7">
        <f>IF(AR19="","",(ABS(AR19-AVERAGE(AF19:AQ19))/STDEV(AF19:AQ19)))</f>
        <v>0.74982790858349757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0.40973377923501419</v>
      </c>
      <c r="R3" s="7">
        <f>IF(N20="","",(ABS(N20-AVERAGE(B20:M20))/STDEV(B20:M20)))</f>
        <v>0.60403904845192158</v>
      </c>
      <c r="S3" s="7">
        <f>IF(AC10="","",(ABS(AC10-AVERAGE(Q10:AB10))/STDEV(Q10:AB10)))</f>
        <v>1.0769943943454243</v>
      </c>
      <c r="T3" s="7">
        <f>IF(AC20="","",(ABS(AC20-AVERAGE(Q20:AB20))/STDEV(Q20:AB20)))</f>
        <v>0.5824873756664023</v>
      </c>
      <c r="U3" s="7">
        <f t="shared" ref="U3" si="0">IF(AR10="","",(ABS(AR10-AVERAGE(AF10:AQ10))/STDEV(AF10:AQ10)))</f>
        <v>0.17344391975287923</v>
      </c>
      <c r="V3" s="7">
        <f>IF(AR20="","",(ABS(AR20-AVERAGE(AF20:AQ20))/STDEV(AF20:AQ20)))</f>
        <v>6.7102043652792473E-2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0.56677160647097358</v>
      </c>
      <c r="R4" s="7">
        <f>IF(N23="","",(ABS(N23-AVERAGE(B23:M23))/STDEV(B23:M23)))</f>
        <v>0.77353460190338141</v>
      </c>
      <c r="S4" s="7">
        <f>IF(AC13="","",(ABS(AC13-AVERAGE(Q13:AB13))/STDEV(Q13:AB13)))</f>
        <v>0.32211556645425138</v>
      </c>
      <c r="T4" s="7">
        <f>IF(AC23="","",(ABS(AC23-AVERAGE(Q23:AB23))/STDEV(Q23:AB23)))</f>
        <v>0.81717841171944305</v>
      </c>
      <c r="U4" s="7">
        <f>IF(AR13="","",(ABS(AR13-AVERAGE(AF13:AQ13))/STDEV(AF13:AQ13)))</f>
        <v>0.23364426071483116</v>
      </c>
      <c r="V4" s="7">
        <f>IF(AR23="","",(ABS(AR23-AVERAGE(AF23:AQ23))/STDEV(AF23:AQ23)))</f>
        <v>0.22440811178255812</v>
      </c>
    </row>
    <row r="5" spans="1:44" ht="25.5" customHeight="1" x14ac:dyDescent="0.2">
      <c r="C5" s="42" t="s">
        <v>272</v>
      </c>
      <c r="D5" s="12">
        <v>0.63500000000000001</v>
      </c>
      <c r="E5" s="12">
        <v>0.66</v>
      </c>
      <c r="F5" s="12">
        <v>0.61</v>
      </c>
      <c r="G5" s="13">
        <v>0.65629999999999999</v>
      </c>
      <c r="H5" s="13">
        <v>0.61860000000000004</v>
      </c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-3.0003880450384492E-4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1.2388888888892335E-4</v>
      </c>
      <c r="AE7" s="14" t="s">
        <v>29</v>
      </c>
      <c r="AR7" s="16">
        <f>AR9-AQ9</f>
        <v>1.0926249999997362E-3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0.63389969696969739</v>
      </c>
      <c r="C9" s="20">
        <v>0.63448399999999949</v>
      </c>
      <c r="D9" s="20">
        <v>0.63392857142857117</v>
      </c>
      <c r="E9" s="20">
        <v>0.63429724137931032</v>
      </c>
      <c r="F9" s="20">
        <v>0.6340958620689654</v>
      </c>
      <c r="G9" s="20">
        <v>0.63303529411764758</v>
      </c>
      <c r="H9" s="20">
        <v>0.63445428571428586</v>
      </c>
      <c r="I9" s="20">
        <v>0.63320129032258077</v>
      </c>
      <c r="J9" s="20">
        <v>0.63381109090909105</v>
      </c>
      <c r="K9" s="20">
        <v>0.6343862857142859</v>
      </c>
      <c r="L9" s="20">
        <v>0.63427969696969655</v>
      </c>
      <c r="M9" s="20">
        <v>0.63403642857142828</v>
      </c>
      <c r="N9" s="20">
        <v>0.63433357142857161</v>
      </c>
      <c r="P9" s="19" t="s">
        <v>18</v>
      </c>
      <c r="Q9" s="20"/>
      <c r="R9" s="20"/>
      <c r="S9" s="20"/>
      <c r="T9" s="20"/>
      <c r="U9" s="20">
        <v>0.63325833333333348</v>
      </c>
      <c r="V9" s="20">
        <v>0.6324843750000001</v>
      </c>
      <c r="W9" s="20">
        <v>0.63313153846153836</v>
      </c>
      <c r="X9" s="20"/>
      <c r="Y9" s="20"/>
      <c r="Z9" s="20">
        <v>0.63294066666666704</v>
      </c>
      <c r="AA9" s="20">
        <v>0.63278857142857148</v>
      </c>
      <c r="AB9" s="20">
        <v>0.63176611111111092</v>
      </c>
      <c r="AC9" s="20">
        <v>0.63188999999999984</v>
      </c>
      <c r="AE9" s="19" t="s">
        <v>18</v>
      </c>
      <c r="AF9" s="20">
        <v>0.63346799999999959</v>
      </c>
      <c r="AG9" s="20">
        <v>0.63433363636363649</v>
      </c>
      <c r="AH9" s="20">
        <v>0.63392199999999999</v>
      </c>
      <c r="AI9" s="20">
        <v>0.63308387096774155</v>
      </c>
      <c r="AJ9" s="20">
        <v>0.63425083333333321</v>
      </c>
      <c r="AK9" s="20">
        <v>0.6332262500000001</v>
      </c>
      <c r="AL9" s="20">
        <v>0.63396708333333374</v>
      </c>
      <c r="AM9" s="20">
        <v>0.63404700000000025</v>
      </c>
      <c r="AN9" s="20">
        <v>0.63427857142857136</v>
      </c>
      <c r="AO9" s="20">
        <v>0.63450190476190482</v>
      </c>
      <c r="AP9" s="20">
        <v>0.63434400000000013</v>
      </c>
      <c r="AQ9" s="20">
        <v>0.63398300000000019</v>
      </c>
      <c r="AR9" s="20">
        <v>0.63507562499999992</v>
      </c>
    </row>
    <row r="10" spans="1:44" x14ac:dyDescent="0.2">
      <c r="A10" s="21" t="s">
        <v>8</v>
      </c>
      <c r="B10" s="22">
        <v>3.6273572022390049E-3</v>
      </c>
      <c r="C10" s="22">
        <v>3.5230103618993551E-3</v>
      </c>
      <c r="D10" s="22">
        <v>4.2350250050528131E-3</v>
      </c>
      <c r="E10" s="22">
        <v>3.2000204330573075E-3</v>
      </c>
      <c r="F10" s="22">
        <v>3.3505125541285273E-3</v>
      </c>
      <c r="G10" s="22">
        <v>3.373046868819811E-3</v>
      </c>
      <c r="H10" s="22">
        <v>3.3813031821832819E-3</v>
      </c>
      <c r="I10" s="22">
        <v>3.6662633569915057E-3</v>
      </c>
      <c r="J10" s="22">
        <v>3.3419621499587507E-3</v>
      </c>
      <c r="K10" s="22">
        <v>3.5653354031625986E-3</v>
      </c>
      <c r="L10" s="22">
        <v>3.6496966479666812E-3</v>
      </c>
      <c r="M10" s="22">
        <v>3.4428829578874148E-3</v>
      </c>
      <c r="N10" s="22">
        <v>3.4211886826142975E-3</v>
      </c>
      <c r="P10" s="21" t="s">
        <v>8</v>
      </c>
      <c r="Q10" s="22"/>
      <c r="R10" s="22"/>
      <c r="S10" s="22"/>
      <c r="T10" s="22"/>
      <c r="U10" s="22">
        <v>3.4872296035855254E-3</v>
      </c>
      <c r="V10" s="22">
        <v>3.7194296390202952E-3</v>
      </c>
      <c r="W10" s="22">
        <v>3.2715365049408216E-3</v>
      </c>
      <c r="X10" s="22"/>
      <c r="Y10" s="22"/>
      <c r="Z10" s="22">
        <v>3.2188642097632598E-3</v>
      </c>
      <c r="AA10" s="22">
        <v>3.6463066109881748E-3</v>
      </c>
      <c r="AB10" s="22">
        <v>3.5675471424052255E-3</v>
      </c>
      <c r="AC10" s="22">
        <v>3.2675083379013806E-3</v>
      </c>
      <c r="AE10" s="21" t="s">
        <v>8</v>
      </c>
      <c r="AF10" s="22">
        <v>3.4713268453307692E-3</v>
      </c>
      <c r="AG10" s="22">
        <v>3.0792968717474455E-3</v>
      </c>
      <c r="AH10" s="22">
        <v>3.9335279869656993E-3</v>
      </c>
      <c r="AI10" s="22">
        <v>3.432765853833467E-3</v>
      </c>
      <c r="AJ10" s="22">
        <v>4.2095928031850591E-3</v>
      </c>
      <c r="AK10" s="22">
        <v>3.6030121483115389E-3</v>
      </c>
      <c r="AL10" s="22">
        <v>3.4895839978974805E-3</v>
      </c>
      <c r="AM10" s="22">
        <v>3.3854547760092833E-3</v>
      </c>
      <c r="AN10" s="22">
        <v>3.63911076171389E-3</v>
      </c>
      <c r="AO10" s="22">
        <v>3.5970078195695053E-3</v>
      </c>
      <c r="AP10" s="22">
        <v>3.9727689247290683E-3</v>
      </c>
      <c r="AQ10" s="22">
        <v>3.7712644237092928E-3</v>
      </c>
      <c r="AR10" s="22">
        <v>3.6847253445514597E-3</v>
      </c>
    </row>
    <row r="11" spans="1:44" x14ac:dyDescent="0.2">
      <c r="A11" s="21" t="s">
        <v>19</v>
      </c>
      <c r="B11" s="22">
        <v>0.64490000000000003</v>
      </c>
      <c r="C11" s="22">
        <v>0.64449999999999996</v>
      </c>
      <c r="D11" s="22">
        <v>0.64219999999999999</v>
      </c>
      <c r="E11" s="22">
        <v>0.64410000000000001</v>
      </c>
      <c r="F11" s="23">
        <v>0.64339999999999997</v>
      </c>
      <c r="G11" s="23">
        <v>0.64170000000000005</v>
      </c>
      <c r="H11" s="23">
        <v>0.64190000000000003</v>
      </c>
      <c r="I11" s="23">
        <v>0.64219999999999999</v>
      </c>
      <c r="J11" s="23">
        <v>0.64249999999999996</v>
      </c>
      <c r="K11" s="23">
        <v>0.64290000000000003</v>
      </c>
      <c r="L11" s="23">
        <v>0.64649999999999996</v>
      </c>
      <c r="M11" s="23">
        <v>0.64480000000000004</v>
      </c>
      <c r="N11" s="23">
        <v>0.64300000000000002</v>
      </c>
      <c r="P11" s="21" t="s">
        <v>19</v>
      </c>
      <c r="Q11" s="22"/>
      <c r="R11" s="22"/>
      <c r="S11" s="22"/>
      <c r="T11" s="22"/>
      <c r="U11" s="23">
        <v>0.64180000000000004</v>
      </c>
      <c r="V11" s="23">
        <v>0.6421</v>
      </c>
      <c r="W11" s="23">
        <v>0.64149999999999996</v>
      </c>
      <c r="X11" s="23"/>
      <c r="Y11" s="23"/>
      <c r="Z11" s="23">
        <v>0.64190000000000003</v>
      </c>
      <c r="AA11" s="23">
        <v>0.64100000000000001</v>
      </c>
      <c r="AB11" s="23">
        <v>0.64139999999999997</v>
      </c>
      <c r="AC11" s="23">
        <v>0.63880000000000003</v>
      </c>
      <c r="AE11" s="21" t="s">
        <v>19</v>
      </c>
      <c r="AF11" s="22">
        <v>0.64329999999999998</v>
      </c>
      <c r="AG11" s="22">
        <v>0.64229999999999998</v>
      </c>
      <c r="AH11" s="22">
        <v>0.64870000000000005</v>
      </c>
      <c r="AI11" s="22">
        <v>0.64300000000000002</v>
      </c>
      <c r="AJ11" s="23">
        <v>0.6502</v>
      </c>
      <c r="AK11" s="23">
        <v>0.64139999999999997</v>
      </c>
      <c r="AL11" s="23">
        <v>0.64490000000000003</v>
      </c>
      <c r="AM11" s="23">
        <v>0.64349999999999996</v>
      </c>
      <c r="AN11" s="23">
        <v>0.64900000000000002</v>
      </c>
      <c r="AO11" s="23">
        <v>0.64610000000000001</v>
      </c>
      <c r="AP11" s="23">
        <v>0.64780000000000004</v>
      </c>
      <c r="AQ11" s="23">
        <v>0.64429999999999998</v>
      </c>
      <c r="AR11" s="23">
        <v>0.64849999999999997</v>
      </c>
    </row>
    <row r="12" spans="1:44" x14ac:dyDescent="0.2">
      <c r="A12" s="21" t="s">
        <v>20</v>
      </c>
      <c r="B12" s="22">
        <v>0.62429999999999997</v>
      </c>
      <c r="C12" s="22">
        <v>0.62370000000000003</v>
      </c>
      <c r="D12" s="22">
        <v>0.62019999999999997</v>
      </c>
      <c r="E12" s="22">
        <v>0.62229999999999996</v>
      </c>
      <c r="F12" s="23">
        <v>0.62419999999999998</v>
      </c>
      <c r="G12" s="23">
        <v>0.626</v>
      </c>
      <c r="H12" s="23">
        <v>0.62570000000000003</v>
      </c>
      <c r="I12" s="23">
        <v>0.62019999999999997</v>
      </c>
      <c r="J12" s="23">
        <v>0.62050000000000005</v>
      </c>
      <c r="K12" s="23">
        <v>0.623</v>
      </c>
      <c r="L12" s="23">
        <v>0.62419999999999998</v>
      </c>
      <c r="M12" s="23">
        <v>0.62390000000000001</v>
      </c>
      <c r="N12" s="23">
        <v>0.62319999999999998</v>
      </c>
      <c r="P12" s="21" t="s">
        <v>20</v>
      </c>
      <c r="Q12" s="22"/>
      <c r="R12" s="22"/>
      <c r="S12" s="22"/>
      <c r="T12" s="22"/>
      <c r="U12" s="23">
        <v>0.62239999999999995</v>
      </c>
      <c r="V12" s="23">
        <v>0.62270000000000003</v>
      </c>
      <c r="W12" s="23">
        <v>0.62649999999999995</v>
      </c>
      <c r="X12" s="23"/>
      <c r="Y12" s="23"/>
      <c r="Z12" s="23">
        <v>0.62539999999999996</v>
      </c>
      <c r="AA12" s="23">
        <v>0.62229999999999996</v>
      </c>
      <c r="AB12" s="23">
        <v>0.62360000000000004</v>
      </c>
      <c r="AC12" s="23">
        <v>0.62409999999999999</v>
      </c>
      <c r="AE12" s="21" t="s">
        <v>20</v>
      </c>
      <c r="AF12" s="22">
        <v>0.62070000000000003</v>
      </c>
      <c r="AG12" s="22">
        <v>0.62670000000000003</v>
      </c>
      <c r="AH12" s="22">
        <v>0.62529999999999997</v>
      </c>
      <c r="AI12" s="22">
        <v>0.62470000000000003</v>
      </c>
      <c r="AJ12" s="23">
        <v>0.62529999999999997</v>
      </c>
      <c r="AK12" s="23">
        <v>0.62509999999999999</v>
      </c>
      <c r="AL12" s="23">
        <v>0.62509999999999999</v>
      </c>
      <c r="AM12" s="23">
        <v>0.62539999999999996</v>
      </c>
      <c r="AN12" s="23">
        <v>0.627</v>
      </c>
      <c r="AO12" s="23">
        <v>0.62250000000000005</v>
      </c>
      <c r="AP12" s="23">
        <v>0.62380000000000002</v>
      </c>
      <c r="AQ12" s="23">
        <v>0.62409999999999999</v>
      </c>
      <c r="AR12" s="23">
        <v>0.62390000000000001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2.1962451482992624</v>
      </c>
      <c r="C13" s="25">
        <f>IFERROR(IF(C8="","",IF($C$25=0,((C9-$C$26)/3/C10),IF($C$26=0,(($C$25-C9)/3/C10),MIN(((($C$25)-C9)/(3*C10)),((C9-($C$26))/(3*C10)))))),"")</f>
        <v>2.3165794292280086</v>
      </c>
      <c r="D13" s="25">
        <f>IFERROR(IF(D8="","",IF($D$25=0,((D9-$D$26)/3/D10),IF($D$26=0,(($D$25-D9)/3/D10),MIN(((($D$25)-D9)/(3*D10)),((D9-($D$26))/(3*D10)))))),"")</f>
        <v>1.8833868670607596</v>
      </c>
      <c r="E13" s="25">
        <f>IFERROR(IF(E8="","",IF($E$25=0,((E9-$E$26)/3/E10),IF($E$26=0,(($E$25-E9)/3/E10),MIN(((($E$25)-E9)/(3*E10)),((E9-($E$26))/(3*E10)))))),"")</f>
        <v>2.5309464827486203</v>
      </c>
      <c r="F13" s="25">
        <f>IFERROR(IF(F8="","",IF($K$25=0,((F9-$K$26)/3/F10),IF($K$26=0,(($K$25-F9)/3/F10),MIN(((($K$25)-F9)/(3*F10)),((F9-($K$26))/(3*F10)))))),"")</f>
        <v>2.3972314364533376</v>
      </c>
      <c r="G13" s="25">
        <f>IFERROR(IF(G8="","",IF($G$25=0,((G9-$G$26)/3/G10),IF($G$26=0,(($G$25-G9)/3/G10),MIN(((($G$25)-G9)/(3*G10)),((G9-($G$26))/(3*G10)))))),"")</f>
        <v>2.276408147045935</v>
      </c>
      <c r="H13" s="25">
        <f>IFERROR(IF(H8="","",IF($H$25=0,((H9-$H$26)/3/H10),IF($H$26=0,(($H$25-H9)/3/H10),MIN(((($H$25)-H9)/(3*H10)),((H9-($H$26))/(3*H10)))))),"")</f>
        <v>2.4107357821031914</v>
      </c>
      <c r="I13" s="25">
        <f>IFERROR(IF(I8="","",IF($I$25=0,((I9-$I$26)/3/I10),IF($I$26=0,(($I$25-I9)/3/I10),MIN(((($I$25)-I9)/(3*I10)),((I9-($I$26))/(3*I10)))))),"")</f>
        <v>2.1094402359590716</v>
      </c>
      <c r="J13" s="25">
        <f>IFERROR(IF(J8="","",IF($J$25=0,((J9-$J$26)/3/J10),IF($J$26=0,(($J$25-J9)/3/J10),MIN(((($J$25)-J9)/(3*J10)),((J9-($J$26))/(3*J10)))))),"")</f>
        <v>2.3749611596074836</v>
      </c>
      <c r="K13" s="25">
        <f>IFERROR(IF(K8="","",IF($K$25=0,((K9-$K$26)/3/K10),IF($K$26=0,(($K$25-K9)/3/K10),MIN(((($K$25)-K9)/(3*K10)),((K9-($K$26))/(3*K10)))))),"")</f>
        <v>2.2799431149034191</v>
      </c>
      <c r="L13" s="25">
        <f>IFERROR(IF(L8="","",IF($L$25=0,((L9-$L$26)/3/L10),IF($L$26=0,(($L$25-L9)/3/L10),MIN(((($L$25)-L9)/(3*L10)),((L9-($L$26))/(3*L10)))))),"")</f>
        <v>2.2175082216055104</v>
      </c>
      <c r="M13" s="25">
        <f>IFERROR(IF(M8="","",IF($M$25=0,((M9-$M$26)/3/M10),IF($M$26=0,(($M$25-M9)/3/M10),MIN(((($M$25)-M9)/(3*M10)),((M9-($M$26))/(3*M10)))))),"")</f>
        <v>2.3271609738540429</v>
      </c>
      <c r="N13" s="25">
        <f>IFERROR(IF(N8="","",IF($N$25=0,((N9-$N$26)/3/N10),IF($N$26=0,(($N$25-N9)/3/N10),MIN(((($N$25)-N9)/(3*N10)),((N9-($N$26))/(3*N10)))))),"")</f>
        <v>2.37086908342991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2.2231910883661121</v>
      </c>
      <c r="V13" s="25">
        <f>IFERROR(IF(V8="","",IF($G$25=0,((V9-$G$26)/3/V10),IF($G$26=0,(($G$25-V9)/3/V10),MIN(((($G$25)-V9)/(3*V10)),((V9-($G$26))/(3*V10)))))),"")</f>
        <v>2.015037893993028</v>
      </c>
      <c r="W13" s="25">
        <f>IFERROR(IF(W8="","",IF($H$25=0,((W9-$H$26)/3/W10),IF($H$26=0,(($H$25-W9)/3/W10),MIN(((($H$25)-W9)/(3*W10)),((W9-($H$26))/(3*W10)))))),"")</f>
        <v>2.3568475573688472</v>
      </c>
      <c r="X13" s="25"/>
      <c r="Y13" s="25"/>
      <c r="Z13" s="25">
        <f>IFERROR(IF(Z8="","",IF($K$25=0,((Z9-$K$26)/3/Z10),IF($K$26=0,(($K$25-Z9)/3/Z10),MIN(((($K$25)-Z9)/(3*Z10)),((Z9-($K$26))/(3*Z10)))))),"")</f>
        <v>2.3756481760538231</v>
      </c>
      <c r="AA13" s="25">
        <f>IFERROR(IF(AA8="","",IF($L$25=0,((AA9-$L$26)/3/AA10),IF($L$26=0,(($L$25-AA9)/3/AA10),MIN(((($L$25)-AA9)/(3*AA10)),((AA9-($L$26))/(3*AA10)))))),"")</f>
        <v>2.0832560962644542</v>
      </c>
      <c r="AB13" s="25">
        <f>IFERROR(IF(AB8="","",IF($M$25=0,((AB9-$M$26)/3/AB10),IF($M$26=0,(($M$25-AB9)/3/AB10),MIN(((($M$25)-AB9)/(3*AB10)),((AB9-($M$26))/(3*AB10)))))),"")</f>
        <v>2.0337139442756653</v>
      </c>
      <c r="AC13" s="25">
        <f>IFERROR(IF(AC8="","",IF($N$25=0,((AC9-$N$26)/3/AC10),IF($N$26=0,(($N$25-AC9)/3/AC10),MIN(((($N$25)-AC9)/(3*AC10)),((AC9-($N$26))/(3*AC10)))))),"")</f>
        <v>2.233098101703098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2.2535091091144839</v>
      </c>
      <c r="AG13" s="25">
        <f t="shared" si="1"/>
        <v>2.6341117661088651</v>
      </c>
      <c r="AH13" s="25">
        <f t="shared" si="1"/>
        <v>2.0271878136937058</v>
      </c>
      <c r="AI13" s="25">
        <f t="shared" si="1"/>
        <v>2.2415230119237664</v>
      </c>
      <c r="AJ13" s="25">
        <f t="shared" si="1"/>
        <v>1.9202833834652266</v>
      </c>
      <c r="AK13" s="25">
        <f t="shared" si="1"/>
        <v>2.1487808019080661</v>
      </c>
      <c r="AL13" s="25">
        <f t="shared" si="1"/>
        <v>2.2893925988288029</v>
      </c>
      <c r="AM13" s="25">
        <f t="shared" si="1"/>
        <v>2.3676779626385933</v>
      </c>
      <c r="AN13" s="25">
        <f t="shared" si="1"/>
        <v>2.223855681448311</v>
      </c>
      <c r="AO13" s="25">
        <f t="shared" si="1"/>
        <v>2.2705821051784882</v>
      </c>
      <c r="AP13" s="25">
        <f t="shared" si="1"/>
        <v>2.0425720248051205</v>
      </c>
      <c r="AQ13" s="25">
        <f>IFERROR(IF(AQ8="","",IF($M$25=0,((AQ9-$M$26)/3/AQ10),IF($M$26=0,(($M$25-AQ9)/3/AQ10),MIN(((($M$25)-AQ9)/(3*AQ10)),((AQ9-($M$26))/(3*AQ10)))))),"")</f>
        <v>2.1198018582506166</v>
      </c>
      <c r="AR13" s="25">
        <f>IFERROR(IF(AR8="","",IF($M$25=0,((AR9-$M$26)/3/AR10),IF($M$26=0,(($M$25-AR9)/3/AR10),MIN(((($M$25)-AR9)/(3*AR10)),((AR9-($M$26))/(3*AR10)))))),"")</f>
        <v>2.2547474297602994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3.427368421050625E-4</v>
      </c>
      <c r="AE17" s="27" t="s">
        <v>30</v>
      </c>
      <c r="AR17" s="16">
        <f>AR19-AQ19</f>
        <v>-7.6199999999981838E-4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0.632903636363636</v>
      </c>
      <c r="C19" s="30">
        <v>0.63297678571428606</v>
      </c>
      <c r="D19" s="30">
        <v>0.63308285714285684</v>
      </c>
      <c r="E19" s="30">
        <v>0.63314531250000061</v>
      </c>
      <c r="F19" s="30">
        <v>0.63351464285714332</v>
      </c>
      <c r="G19" s="30">
        <v>0.63327695652173921</v>
      </c>
      <c r="H19" s="30">
        <v>0.6334413157894736</v>
      </c>
      <c r="I19" s="30">
        <v>0.63349900000000003</v>
      </c>
      <c r="J19" s="30">
        <v>0.63361615384615366</v>
      </c>
      <c r="K19" s="30">
        <v>0.63352388888888911</v>
      </c>
      <c r="L19" s="30">
        <v>0.63374419354838707</v>
      </c>
      <c r="M19" s="30">
        <v>0.63449904761904685</v>
      </c>
      <c r="N19" s="30">
        <v>0.63309379310344771</v>
      </c>
      <c r="P19" s="30" t="s">
        <v>18</v>
      </c>
      <c r="Q19" s="30"/>
      <c r="R19" s="30"/>
      <c r="S19" s="30"/>
      <c r="T19" s="30"/>
      <c r="U19" s="30">
        <v>0.63223133333333315</v>
      </c>
      <c r="V19" s="30">
        <v>0.6312347368421054</v>
      </c>
      <c r="W19" s="30">
        <v>0.63169000000000008</v>
      </c>
      <c r="X19" s="30"/>
      <c r="Y19" s="30">
        <v>0.63297937500000001</v>
      </c>
      <c r="Z19" s="30">
        <v>0.63118500000000033</v>
      </c>
      <c r="AA19" s="30">
        <v>0.63250066666666682</v>
      </c>
      <c r="AB19" s="30">
        <v>0.63123526315789502</v>
      </c>
      <c r="AC19" s="30">
        <v>0.63157800000000008</v>
      </c>
      <c r="AD19" s="29"/>
      <c r="AE19" s="30" t="s">
        <v>18</v>
      </c>
      <c r="AF19" s="20">
        <v>0.63288249999999979</v>
      </c>
      <c r="AG19" s="20">
        <v>0.63307909090909087</v>
      </c>
      <c r="AH19" s="20">
        <v>0.63315187499999992</v>
      </c>
      <c r="AI19" s="20">
        <v>0.6339211764705881</v>
      </c>
      <c r="AJ19" s="20">
        <v>0.63309071428571451</v>
      </c>
      <c r="AK19" s="20">
        <v>0.63455230769230786</v>
      </c>
      <c r="AL19" s="20">
        <v>0.63352826086956526</v>
      </c>
      <c r="AM19" s="20">
        <v>0.63503214285714293</v>
      </c>
      <c r="AN19" s="20">
        <v>0.63441476190476143</v>
      </c>
      <c r="AO19" s="20">
        <v>0.63406210526315787</v>
      </c>
      <c r="AP19" s="20">
        <v>0.63365733333333329</v>
      </c>
      <c r="AQ19" s="20">
        <v>0.63404199999999955</v>
      </c>
      <c r="AR19" s="20">
        <v>0.63327999999999973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3.5255194863341361E-3</v>
      </c>
      <c r="C20" s="22">
        <v>3.5248829295706709E-3</v>
      </c>
      <c r="D20" s="22">
        <v>3.2951862751583161E-3</v>
      </c>
      <c r="E20" s="22">
        <v>3.4284687575009158E-3</v>
      </c>
      <c r="F20" s="22">
        <v>3.4947630889116165E-3</v>
      </c>
      <c r="G20" s="22">
        <v>3.364460979665375E-3</v>
      </c>
      <c r="H20" s="22">
        <v>3.4505100162598333E-3</v>
      </c>
      <c r="I20" s="22">
        <v>3.5109240415335204E-3</v>
      </c>
      <c r="J20" s="22">
        <v>3.6196863300487054E-3</v>
      </c>
      <c r="K20" s="22">
        <v>3.5008134970065572E-3</v>
      </c>
      <c r="L20" s="22">
        <v>3.2611395095777703E-3</v>
      </c>
      <c r="M20" s="22">
        <v>3.2418944706858596E-3</v>
      </c>
      <c r="N20" s="22">
        <v>3.50687354108617E-3</v>
      </c>
      <c r="P20" s="21" t="s">
        <v>8</v>
      </c>
      <c r="Q20" s="22"/>
      <c r="R20" s="22"/>
      <c r="S20" s="22"/>
      <c r="T20" s="22"/>
      <c r="U20" s="22">
        <v>3.4979406533441493E-3</v>
      </c>
      <c r="V20" s="22">
        <v>3.7433049489673607E-3</v>
      </c>
      <c r="W20" s="22">
        <v>3.8881207232570186E-3</v>
      </c>
      <c r="X20" s="22"/>
      <c r="Y20" s="22">
        <v>3.6562189094522858E-3</v>
      </c>
      <c r="Z20" s="22">
        <v>3.4183938042767017E-3</v>
      </c>
      <c r="AA20" s="22">
        <v>3.9367225946810198E-3</v>
      </c>
      <c r="AB20" s="22">
        <v>3.6207030630973107E-3</v>
      </c>
      <c r="AC20" s="22">
        <v>3.7914575476418592E-3</v>
      </c>
      <c r="AD20" s="29"/>
      <c r="AE20" s="21" t="s">
        <v>8</v>
      </c>
      <c r="AF20" s="22">
        <v>2.9007817207082273E-3</v>
      </c>
      <c r="AG20" s="22">
        <v>3.6296206351301391E-3</v>
      </c>
      <c r="AH20" s="22">
        <v>3.5423222293757455E-3</v>
      </c>
      <c r="AI20" s="22">
        <v>3.8014352355828264E-3</v>
      </c>
      <c r="AJ20" s="22">
        <v>3.9282576442004058E-3</v>
      </c>
      <c r="AK20" s="22">
        <v>3.6319472937945594E-3</v>
      </c>
      <c r="AL20" s="22">
        <v>3.8553803523008693E-3</v>
      </c>
      <c r="AM20" s="22">
        <v>3.460803496697602E-3</v>
      </c>
      <c r="AN20" s="22">
        <v>3.1017391618585344E-3</v>
      </c>
      <c r="AO20" s="22">
        <v>3.3539104223482431E-3</v>
      </c>
      <c r="AP20" s="22">
        <v>4.0106460117750797E-3</v>
      </c>
      <c r="AQ20" s="22">
        <v>3.7272670233144379E-3</v>
      </c>
      <c r="AR20" s="22">
        <v>3.556372482586616E-3</v>
      </c>
      <c r="AS20" s="29"/>
      <c r="AT20" s="29"/>
      <c r="AU20" s="29"/>
      <c r="AV20" s="29"/>
      <c r="BD20" s="32">
        <f>F5</f>
        <v>0.61</v>
      </c>
      <c r="BE20" s="32"/>
      <c r="BF20" s="32"/>
      <c r="BG20" s="32"/>
      <c r="BH20" s="32"/>
      <c r="BI20" s="32"/>
      <c r="BJ20" s="32">
        <f>E5</f>
        <v>0.66</v>
      </c>
    </row>
    <row r="21" spans="1:62" x14ac:dyDescent="0.2">
      <c r="A21" s="21" t="s">
        <v>19</v>
      </c>
      <c r="B21" s="22">
        <v>0.64319999999999999</v>
      </c>
      <c r="C21" s="22">
        <v>0.64290000000000003</v>
      </c>
      <c r="D21" s="22">
        <v>0.64</v>
      </c>
      <c r="E21" s="22">
        <v>0.6431</v>
      </c>
      <c r="F21" s="22">
        <v>0.64680000000000004</v>
      </c>
      <c r="G21" s="22">
        <v>0.64139999999999997</v>
      </c>
      <c r="H21" s="22">
        <v>0.64329999999999998</v>
      </c>
      <c r="I21" s="22">
        <v>0.64329999999999998</v>
      </c>
      <c r="J21" s="22">
        <v>0.64249999999999996</v>
      </c>
      <c r="K21" s="22">
        <v>0.64390000000000003</v>
      </c>
      <c r="L21" s="22">
        <v>0.6421</v>
      </c>
      <c r="M21" s="22">
        <v>0.64300000000000002</v>
      </c>
      <c r="N21" s="22">
        <v>0.64219999999999999</v>
      </c>
      <c r="P21" s="21" t="s">
        <v>19</v>
      </c>
      <c r="Q21" s="22"/>
      <c r="R21" s="22"/>
      <c r="S21" s="22"/>
      <c r="T21" s="22"/>
      <c r="U21" s="22">
        <v>0.64070000000000005</v>
      </c>
      <c r="V21" s="22">
        <v>0.6411</v>
      </c>
      <c r="W21" s="22">
        <v>0.63829999999999998</v>
      </c>
      <c r="X21" s="22"/>
      <c r="Y21" s="22">
        <v>0.64170000000000005</v>
      </c>
      <c r="Z21" s="22">
        <v>0.6411</v>
      </c>
      <c r="AA21" s="22">
        <v>0.6431</v>
      </c>
      <c r="AB21" s="22">
        <v>0.64200000000000002</v>
      </c>
      <c r="AC21" s="22">
        <v>0.6431</v>
      </c>
      <c r="AD21" s="29"/>
      <c r="AE21" s="21" t="s">
        <v>19</v>
      </c>
      <c r="AF21" s="22">
        <v>0.64029999999999998</v>
      </c>
      <c r="AG21" s="22">
        <v>0.64019999999999999</v>
      </c>
      <c r="AH21" s="22">
        <v>0.64270000000000005</v>
      </c>
      <c r="AI21" s="22">
        <v>0.64280000000000004</v>
      </c>
      <c r="AJ21" s="23">
        <v>0.64380000000000004</v>
      </c>
      <c r="AK21" s="23">
        <v>0.6452</v>
      </c>
      <c r="AL21" s="23">
        <v>0.64580000000000004</v>
      </c>
      <c r="AM21" s="23">
        <v>0.64470000000000005</v>
      </c>
      <c r="AN21" s="23">
        <v>0.64180000000000004</v>
      </c>
      <c r="AO21" s="23">
        <v>0.64129999999999998</v>
      </c>
      <c r="AP21" s="23">
        <v>0.64410000000000001</v>
      </c>
      <c r="AQ21" s="23">
        <v>0.64470000000000005</v>
      </c>
      <c r="AR21" s="23">
        <v>0.64300000000000002</v>
      </c>
      <c r="BD21" s="33">
        <f>BE21-$BG$22</f>
        <v>0.57499999999999996</v>
      </c>
      <c r="BE21" s="32">
        <f>BF21-$BG$22</f>
        <v>0.59499999999999997</v>
      </c>
      <c r="BF21" s="32">
        <f>BG21-$BG$22</f>
        <v>0.61499999999999999</v>
      </c>
      <c r="BG21" s="33">
        <f>D5</f>
        <v>0.63500000000000001</v>
      </c>
      <c r="BH21" s="32">
        <f>BG21+$BG$22</f>
        <v>0.65500000000000003</v>
      </c>
      <c r="BI21" s="32">
        <f>BH21+$BG$22</f>
        <v>0.67500000000000004</v>
      </c>
      <c r="BJ21" s="33">
        <f>BI21+$BG$22</f>
        <v>0.69500000000000006</v>
      </c>
    </row>
    <row r="22" spans="1:62" x14ac:dyDescent="0.2">
      <c r="A22" s="21" t="s">
        <v>20</v>
      </c>
      <c r="B22" s="22">
        <v>0.623</v>
      </c>
      <c r="C22" s="22">
        <v>0.62329999999999997</v>
      </c>
      <c r="D22" s="22">
        <v>0.62439999999999996</v>
      </c>
      <c r="E22" s="22">
        <v>0.62290000000000001</v>
      </c>
      <c r="F22" s="22">
        <v>0.62529999999999997</v>
      </c>
      <c r="G22" s="22">
        <v>0.62390000000000001</v>
      </c>
      <c r="H22" s="22">
        <v>0.62339999999999995</v>
      </c>
      <c r="I22" s="22">
        <v>0.62270000000000003</v>
      </c>
      <c r="J22" s="22">
        <v>0.62239999999999995</v>
      </c>
      <c r="K22" s="22">
        <v>0.62219999999999998</v>
      </c>
      <c r="L22" s="22">
        <v>0.62439999999999996</v>
      </c>
      <c r="M22" s="22">
        <v>0.625</v>
      </c>
      <c r="N22" s="22">
        <v>0.62280000000000002</v>
      </c>
      <c r="P22" s="21" t="s">
        <v>20</v>
      </c>
      <c r="Q22" s="22"/>
      <c r="R22" s="22"/>
      <c r="S22" s="22"/>
      <c r="T22" s="22"/>
      <c r="U22" s="22">
        <v>0.62239999999999995</v>
      </c>
      <c r="V22" s="22">
        <v>0.62219999999999998</v>
      </c>
      <c r="W22" s="22">
        <v>0.62360000000000004</v>
      </c>
      <c r="X22" s="22"/>
      <c r="Y22" s="22">
        <v>0.62350000000000005</v>
      </c>
      <c r="Z22" s="22">
        <v>0.62219999999999998</v>
      </c>
      <c r="AA22" s="22">
        <v>0.621</v>
      </c>
      <c r="AB22" s="22">
        <v>0.62060000000000004</v>
      </c>
      <c r="AC22" s="22">
        <v>0.62150000000000005</v>
      </c>
      <c r="AD22" s="29"/>
      <c r="AE22" s="21" t="s">
        <v>20</v>
      </c>
      <c r="AF22" s="22">
        <v>0.62319999999999998</v>
      </c>
      <c r="AG22" s="22">
        <v>0.62180000000000002</v>
      </c>
      <c r="AH22" s="22">
        <v>0.623</v>
      </c>
      <c r="AI22" s="22">
        <v>0.62360000000000004</v>
      </c>
      <c r="AJ22" s="23">
        <v>0.62239999999999995</v>
      </c>
      <c r="AK22" s="23">
        <v>0.62360000000000004</v>
      </c>
      <c r="AL22" s="23">
        <v>0.62350000000000005</v>
      </c>
      <c r="AM22" s="23">
        <v>0.62570000000000003</v>
      </c>
      <c r="AN22" s="23">
        <v>0.62470000000000003</v>
      </c>
      <c r="AO22" s="23">
        <v>0.62560000000000004</v>
      </c>
      <c r="AP22" s="23">
        <v>0.62429999999999997</v>
      </c>
      <c r="AQ22" s="23">
        <v>0.62490000000000001</v>
      </c>
      <c r="AR22" s="23">
        <v>0.62319999999999998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2.1655093622766501</v>
      </c>
      <c r="C23" s="25">
        <f>IFERROR(IF(C18="","",IF($C$25=0,((C19-$C$26)/3/C20),IF($C$26=0,(($C$25-C19)/3/C20),MIN(((($C$25)-C19)/(3*C20)),((C19-($C$26))/(3*C20)))))),"")</f>
        <v>2.1728178564958878</v>
      </c>
      <c r="D23" s="25">
        <f>IFERROR(IF(D18="","",IF($D$25=0,((D19-$D$26)/3/D20),IF($D$26=0,(($D$25-D19)/3/D20),MIN(((($D$25)-D19)/(3*D20)),((D19-($D$26))/(3*D20)))))),"")</f>
        <v>2.3350078180074805</v>
      </c>
      <c r="E23" s="25">
        <f>IFERROR(IF(E18="","",IF($E$25=0,((E19-$E$26)/3/E20),IF($E$26=0,(($E$25-E19)/3/E20),MIN(((($E$25)-E19)/(3*E20)),((E19-($E$26))/(3*E20)))))),"")</f>
        <v>2.2503061023343203</v>
      </c>
      <c r="F23" s="25">
        <f>IFERROR(IF(F18="","",IF($K$25=0,((F19-$K$26)/3/F20),IF($K$26=0,(($K$25-F19)/3/F20),MIN(((($K$25)-F19)/(3*F20)),((F19-($K$26))/(3*F20)))))),"")</f>
        <v>2.2428456768883636</v>
      </c>
      <c r="G23" s="25">
        <f>IFERROR(IF(G18="","",IF($G$25=0,((G19-$G$26)/3/G20),IF($G$26=0,(($G$25-G19)/3/G20),MIN(((($G$25)-G19)/(3*G20)),((G19-($G$26))/(3*G20)))))),"")</f>
        <v>2.3061600518303846</v>
      </c>
      <c r="H23" s="25">
        <f>IFERROR(IF(H18="","",IF($H$25=0,((H19-$H$26)/3/H20),IF($H$26=0,(($H$25-H19)/3/H20),MIN(((($H$25)-H19)/(3*H20)),((H19-($H$26))/(3*H20)))))),"")</f>
        <v>2.2645266621466722</v>
      </c>
      <c r="I23" s="25">
        <f>IFERROR(IF(I18="","",IF($I$25=0,((I19-$I$26)/3/I20),IF($I$26=0,(($I$25-I19)/3/I20),MIN(((($I$25)-I19)/(3*I20)),((I19-($I$26))/(3*I20)))))),"")</f>
        <v>2.2310365896092343</v>
      </c>
      <c r="J23" s="25">
        <f>IFERROR(IF(J18="","",IF($J$25=0,((J19-$J$26)/3/J20),IF($J$26=0,(($J$25-J19)/3/J20),MIN(((($J$25)-J19)/(3*J20)),((J19-($J$26))/(3*J20)))))),"")</f>
        <v>2.1747882452414879</v>
      </c>
      <c r="K23" s="25">
        <f>IFERROR(IF(K18="","",IF($K$25=0,((K19-$K$26)/3/K20),IF($K$26=0,(($K$25-K19)/3/K20),MIN(((($K$25)-K19)/(3*K20)),((K19-($K$26))/(3*K20)))))),"")</f>
        <v>2.2398497672044617</v>
      </c>
      <c r="L23" s="25">
        <f>IFERROR(IF(L18="","",IF($L$25=0,((L19-$L$26)/3/L20),IF($L$26=0,(($L$25-L19)/3/L20),MIN(((($L$25)-L19)/(3*L20)),((L19-($L$26))/(3*L20)))))),"")</f>
        <v>2.4269833165832391</v>
      </c>
      <c r="M23" s="25">
        <f>IFERROR(IF(M18="","",IF($M$25=0,((M19-$M$26)/3/M20),IF($M$26=0,(($M$25-M19)/3/M20),MIN(((($M$25)-M19)/(3*M20)),((M19-($M$26))/(3*M20)))))),"")</f>
        <v>2.5190052545483606</v>
      </c>
      <c r="N23" s="25">
        <f>IFERROR(IF(N18="","",IF($N$25=0,((N19-$N$26)/3/N20),IF($N$26=0,(($N$25-N19)/3/N20),MIN(((($N$25)-N19)/(3*N20)),((N19-($N$26))/(3*N20)))))),"")</f>
        <v>2.1950979823750143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2.1185163439979324</v>
      </c>
      <c r="V23" s="25">
        <f>IFERROR(IF(V18="","",IF($G$25=0,((V19-$G$26)/3/V20),IF($G$26=0,(($G$25-V19)/3/V20),MIN(((($G$25)-V19)/(3*V20)),((V19-($G$26))/(3*V20)))))),"")</f>
        <v>1.8909080907201443</v>
      </c>
      <c r="W23" s="25">
        <f>IFERROR(IF(W18="","",IF($H$25=0,((W19-$H$26)/3/W20),IF($H$26=0,(($H$25-W19)/3/W20),MIN(((($H$25)-W19)/(3*W20)),((W19-($H$26))/(3*W20)))))),"")</f>
        <v>1.8595101630341286</v>
      </c>
      <c r="X23" s="25"/>
      <c r="Y23" s="25">
        <f>IFERROR(IF(Y18="","",IF($J$25=0,((Y19-$J$26)/3/Y20),IF($J$26=0,(($J$25-Y19)/3/Y20),MIN(((($J$25)-Y19)/(3*Y20)),((Y19-($J$26))/(3*Y20)))))),"")</f>
        <v>2.0950035696342204</v>
      </c>
      <c r="Z23" s="25">
        <f>IFERROR(IF(Z18="","",IF($K$25=0,((Z19-$K$26)/3/Z20),IF($K$26=0,(($K$25-Z19)/3/Z20),MIN(((($K$25)-Z19)/(3*Z20)),((Z19-($K$26))/(3*Z20)))))),"")</f>
        <v>2.0657850063477281</v>
      </c>
      <c r="AA23" s="25">
        <f>IFERROR(IF(AA18="","",IF($L$25=0,((AA19-$L$26)/3/AA20),IF($L$26=0,(($L$25-AA19)/3/AA20),MIN(((($L$25)-AA19)/(3*AA20)),((AA19-($L$26))/(3*AA20)))))),"")</f>
        <v>1.9051944966495657</v>
      </c>
      <c r="AB23" s="25">
        <f>IFERROR(IF(AB18="","",IF($M$25=0,((AB19-$M$26)/3/AB20),IF($M$26=0,(($M$25-AB19)/3/AB20),MIN(((($M$25)-AB19)/(3*AB20)),((AB19-($M$26))/(3*AB20)))))),"")</f>
        <v>1.9549852416167157</v>
      </c>
      <c r="AC23" s="25">
        <f>IFERROR(IF(AC18="","",IF($N$25=0,((AC19-$N$26)/3/AC20),IF($N$26=0,(($N$25-AC19)/3/AC20),MIN(((($N$25)-AC19)/(3*AC20)),((AC19-($N$26))/(3*AC20)))))),"")</f>
        <v>1.897071660776015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2.6294636185647491</v>
      </c>
      <c r="AG23" s="25">
        <f t="shared" si="2"/>
        <v>2.1195136011106745</v>
      </c>
      <c r="AH23" s="25">
        <f t="shared" si="2"/>
        <v>2.1785967416145096</v>
      </c>
      <c r="AI23" s="25">
        <f t="shared" si="2"/>
        <v>2.0975565795673816</v>
      </c>
      <c r="AJ23" s="25">
        <f t="shared" si="2"/>
        <v>1.9593686206576555</v>
      </c>
      <c r="AK23" s="25">
        <f t="shared" si="2"/>
        <v>2.2533649037489467</v>
      </c>
      <c r="AL23" s="25">
        <f t="shared" si="2"/>
        <v>2.0342360303070781</v>
      </c>
      <c r="AM23" s="25">
        <f t="shared" si="2"/>
        <v>2.4048227689207762</v>
      </c>
      <c r="AN23" s="25">
        <f t="shared" si="2"/>
        <v>2.6237712275513987</v>
      </c>
      <c r="AO23" s="25">
        <f t="shared" si="2"/>
        <v>2.3914478159408508</v>
      </c>
      <c r="AP23" s="25">
        <f t="shared" si="2"/>
        <v>1.9662113671028245</v>
      </c>
      <c r="AQ23" s="25">
        <f>IFERROR(IF(AQ18="","",IF($M$25=0,((AQ19-$M$26)/3/AQ20),IF($M$26=0,(($M$25-AQ19)/3/AQ20),MIN(((($M$25)-AQ19)/(3*AQ20)),((AQ19-($M$26))/(3*AQ20)))))),"")</f>
        <v>2.1501008513399933</v>
      </c>
      <c r="AR23" s="25">
        <f>IFERROR(IF(AR18="","",IF($M$25=0,((AR19-$M$26)/3/AR20),IF($M$26=0,(($M$25-AR19)/3/AR20),MIN(((($M$25)-AR19)/(3*AR20)),((AR19-($M$26))/(3*AR20)))))),"")</f>
        <v>2.1819986623999301</v>
      </c>
    </row>
    <row r="24" spans="1:62" x14ac:dyDescent="0.2">
      <c r="A24" s="35" t="s">
        <v>10</v>
      </c>
      <c r="B24" s="32">
        <f t="shared" ref="B24:N24" si="3">$D$5</f>
        <v>0.63500000000000001</v>
      </c>
      <c r="C24" s="32">
        <f t="shared" si="3"/>
        <v>0.63500000000000001</v>
      </c>
      <c r="D24" s="32">
        <f t="shared" si="3"/>
        <v>0.63500000000000001</v>
      </c>
      <c r="E24" s="32">
        <f t="shared" si="3"/>
        <v>0.63500000000000001</v>
      </c>
      <c r="F24" s="32">
        <f t="shared" si="3"/>
        <v>0.63500000000000001</v>
      </c>
      <c r="G24" s="32">
        <f t="shared" si="3"/>
        <v>0.63500000000000001</v>
      </c>
      <c r="H24" s="32">
        <f t="shared" si="3"/>
        <v>0.63500000000000001</v>
      </c>
      <c r="I24" s="32">
        <f t="shared" si="3"/>
        <v>0.63500000000000001</v>
      </c>
      <c r="J24" s="32">
        <f t="shared" si="3"/>
        <v>0.63500000000000001</v>
      </c>
      <c r="K24" s="32">
        <f t="shared" si="3"/>
        <v>0.63500000000000001</v>
      </c>
      <c r="L24" s="32">
        <f t="shared" si="3"/>
        <v>0.63500000000000001</v>
      </c>
      <c r="M24" s="32">
        <f t="shared" si="3"/>
        <v>0.63500000000000001</v>
      </c>
      <c r="N24" s="32">
        <f t="shared" si="3"/>
        <v>0.63500000000000001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N25" si="4">$E$5</f>
        <v>0.66</v>
      </c>
      <c r="C25" s="32">
        <f t="shared" si="4"/>
        <v>0.66</v>
      </c>
      <c r="D25" s="32">
        <f t="shared" si="4"/>
        <v>0.66</v>
      </c>
      <c r="E25" s="32">
        <f t="shared" si="4"/>
        <v>0.66</v>
      </c>
      <c r="F25" s="32">
        <f t="shared" si="4"/>
        <v>0.66</v>
      </c>
      <c r="G25" s="32">
        <f t="shared" si="4"/>
        <v>0.66</v>
      </c>
      <c r="H25" s="32">
        <f t="shared" si="4"/>
        <v>0.66</v>
      </c>
      <c r="I25" s="32">
        <f t="shared" si="4"/>
        <v>0.66</v>
      </c>
      <c r="J25" s="32">
        <f t="shared" si="4"/>
        <v>0.66</v>
      </c>
      <c r="K25" s="32">
        <f t="shared" si="4"/>
        <v>0.66</v>
      </c>
      <c r="L25" s="32">
        <f t="shared" si="4"/>
        <v>0.66</v>
      </c>
      <c r="M25" s="32">
        <f t="shared" si="4"/>
        <v>0.66</v>
      </c>
      <c r="N25" s="32">
        <f t="shared" si="4"/>
        <v>0.66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N26" si="5">$F$5</f>
        <v>0.61</v>
      </c>
      <c r="C26" s="32">
        <f t="shared" si="5"/>
        <v>0.61</v>
      </c>
      <c r="D26" s="32">
        <f t="shared" si="5"/>
        <v>0.61</v>
      </c>
      <c r="E26" s="32">
        <f t="shared" si="5"/>
        <v>0.61</v>
      </c>
      <c r="F26" s="32">
        <f t="shared" si="5"/>
        <v>0.61</v>
      </c>
      <c r="G26" s="32">
        <f t="shared" si="5"/>
        <v>0.61</v>
      </c>
      <c r="H26" s="32">
        <f t="shared" si="5"/>
        <v>0.61</v>
      </c>
      <c r="I26" s="32">
        <f t="shared" si="5"/>
        <v>0.61</v>
      </c>
      <c r="J26" s="32">
        <f t="shared" si="5"/>
        <v>0.61</v>
      </c>
      <c r="K26" s="32">
        <f t="shared" si="5"/>
        <v>0.61</v>
      </c>
      <c r="L26" s="32">
        <f t="shared" si="5"/>
        <v>0.61</v>
      </c>
      <c r="M26" s="32">
        <f t="shared" si="5"/>
        <v>0.61</v>
      </c>
      <c r="N26" s="32">
        <f t="shared" si="5"/>
        <v>0.61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4.2350250050528131E-3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2.5309464827486203</v>
      </c>
      <c r="Q37" s="40">
        <v>8</v>
      </c>
      <c r="R37" s="41">
        <f>ROUND(Q37/5,5)</f>
        <v>1.6</v>
      </c>
      <c r="T37" s="20">
        <v>0.63180999999999998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2.4546780734842713E-3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2.9616918318256946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3"/>
  <dimension ref="A1:BJ85"/>
  <sheetViews>
    <sheetView showGridLines="0" topLeftCell="A17" zoomScale="80" zoomScaleNormal="80" workbookViewId="0">
      <selection activeCell="U65" sqref="U65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259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1.6732744123733627</v>
      </c>
      <c r="R2" s="7">
        <f>IF(N19="","",(ABS(N19-AVERAGE(B19:M19))/STDEV(B19:M19)))</f>
        <v>0.52703191770485502</v>
      </c>
      <c r="S2" s="7">
        <f>IF(AC9="","",(ABS(AC9-AVERAGE(Q9:AB9))/STDEV(Q9:AB9)))</f>
        <v>1.0376338442334863</v>
      </c>
      <c r="T2" s="7">
        <f>IF(AC19="","",(ABS(AC19-AVERAGE(Q19:AB19))/STDEV(Q19:AB19)))</f>
        <v>0.20907654218518684</v>
      </c>
      <c r="U2" s="7">
        <f>IF(AR9="","",(ABS(AR9-AVERAGE(AF9:AQ9))/STDEV(AF9:AQ9)))</f>
        <v>0.90903590148207025</v>
      </c>
      <c r="V2" s="7">
        <f>IF(AR19="","",(ABS(AR19-AVERAGE(AF19:AQ19))/STDEV(AF19:AQ19)))</f>
        <v>1.1152632814387957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1.752775050158182</v>
      </c>
      <c r="R3" s="7">
        <f>IF(N20="","",(ABS(N20-AVERAGE(B20:M20))/STDEV(B20:M20)))</f>
        <v>0.83526450910670158</v>
      </c>
      <c r="S3" s="7">
        <f>IF(AC10="","",(ABS(AC10-AVERAGE(Q10:AB10))/STDEV(Q10:AB10)))</f>
        <v>0.53095963804343271</v>
      </c>
      <c r="T3" s="7">
        <f>IF(AC20="","",(ABS(AC20-AVERAGE(Q20:AB20))/STDEV(Q20:AB20)))</f>
        <v>0.63197149093639793</v>
      </c>
      <c r="U3" s="7">
        <f t="shared" ref="U3" si="0">IF(AR10="","",(ABS(AR10-AVERAGE(AF10:AQ10))/STDEV(AF10:AQ10)))</f>
        <v>0.24912193144059649</v>
      </c>
      <c r="V3" s="7">
        <f>IF(AR20="","",(ABS(AR20-AVERAGE(AF20:AQ20))/STDEV(AF20:AQ20)))</f>
        <v>0.52359555292957061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2.4415776797812563</v>
      </c>
      <c r="R4" s="7">
        <f>IF(N23="","",(ABS(N23-AVERAGE(B23:M23))/STDEV(B23:M23)))</f>
        <v>0.92125392595491751</v>
      </c>
      <c r="S4" s="7">
        <f>IF(AC13="","",(ABS(AC13-AVERAGE(Q13:AB13))/STDEV(Q13:AB13)))</f>
        <v>0.12031123498604317</v>
      </c>
      <c r="T4" s="7">
        <f>IF(AC23="","",(ABS(AC23-AVERAGE(Q23:AB23))/STDEV(Q23:AB23)))</f>
        <v>0.43443646901672289</v>
      </c>
      <c r="U4" s="7">
        <f>IF(AR13="","",(ABS(AR13-AVERAGE(AF13:AQ13))/STDEV(AF13:AQ13)))</f>
        <v>0.43131175948226202</v>
      </c>
      <c r="V4" s="7">
        <f>IF(AR23="","",(ABS(AR23-AVERAGE(AF23:AQ23))/STDEV(AF23:AQ23)))</f>
        <v>0.81107237907252538</v>
      </c>
    </row>
    <row r="5" spans="1:44" ht="25.5" customHeight="1" x14ac:dyDescent="0.2">
      <c r="C5" s="42" t="s">
        <v>272</v>
      </c>
      <c r="D5" s="12">
        <v>0</v>
      </c>
      <c r="E5" s="12">
        <v>0.05</v>
      </c>
      <c r="F5" s="12">
        <v>0</v>
      </c>
      <c r="G5" s="13">
        <v>4.1800000000000004E-2</v>
      </c>
      <c r="H5" s="13">
        <v>-8.2000000000000007E-3</v>
      </c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4.1873477653144465E-4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1.9111111111109677E-4</v>
      </c>
      <c r="AE7" s="14" t="s">
        <v>29</v>
      </c>
      <c r="AR7" s="16">
        <f>AR9-AQ9</f>
        <v>-9.0120535714284522E-4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1.689069264069264E-2</v>
      </c>
      <c r="C9" s="20">
        <v>1.63775E-2</v>
      </c>
      <c r="D9" s="20">
        <v>1.6114795918367335E-2</v>
      </c>
      <c r="E9" s="20">
        <v>1.2662068965517241E-2</v>
      </c>
      <c r="F9" s="20">
        <v>1.3974999999999989E-2</v>
      </c>
      <c r="G9" s="20">
        <v>1.4816806722689067E-2</v>
      </c>
      <c r="H9" s="20">
        <v>1.4082482993197266E-2</v>
      </c>
      <c r="I9" s="20">
        <v>1.4316359447004604E-2</v>
      </c>
      <c r="J9" s="20">
        <v>1.3218376623376603E-2</v>
      </c>
      <c r="K9" s="20">
        <v>1.3838367346938777E-2</v>
      </c>
      <c r="L9" s="20">
        <v>1.2151623376623377E-2</v>
      </c>
      <c r="M9" s="20">
        <v>1.2224149659863974E-2</v>
      </c>
      <c r="N9" s="20">
        <v>1.1569005102040805E-2</v>
      </c>
      <c r="P9" s="19" t="s">
        <v>18</v>
      </c>
      <c r="Q9" s="20"/>
      <c r="R9" s="20"/>
      <c r="S9" s="20"/>
      <c r="T9" s="20"/>
      <c r="U9" s="20">
        <v>1.3303869047619059E-2</v>
      </c>
      <c r="V9" s="20">
        <v>1.4076785714285708E-2</v>
      </c>
      <c r="W9" s="20">
        <v>1.5112637362637371E-2</v>
      </c>
      <c r="X9" s="20"/>
      <c r="Y9" s="20"/>
      <c r="Z9" s="20">
        <v>1.2451904761904751E-2</v>
      </c>
      <c r="AA9" s="20">
        <v>1.186096938775511E-2</v>
      </c>
      <c r="AB9" s="20">
        <v>1.1375793650793662E-2</v>
      </c>
      <c r="AC9" s="20">
        <v>1.1566904761904759E-2</v>
      </c>
      <c r="AE9" s="19" t="s">
        <v>18</v>
      </c>
      <c r="AF9" s="20">
        <v>1.6410952380952384E-2</v>
      </c>
      <c r="AG9" s="20">
        <v>1.4695454545454543E-2</v>
      </c>
      <c r="AH9" s="20">
        <v>1.3255714285714282E-2</v>
      </c>
      <c r="AI9" s="20">
        <v>1.417315668202764E-2</v>
      </c>
      <c r="AJ9" s="20">
        <v>1.7131845238095245E-2</v>
      </c>
      <c r="AK9" s="20">
        <v>1.329397321428571E-2</v>
      </c>
      <c r="AL9" s="20">
        <v>1.4233184523809502E-2</v>
      </c>
      <c r="AM9" s="20">
        <v>1.4822500000000011E-2</v>
      </c>
      <c r="AN9" s="20">
        <v>1.5210714285714282E-2</v>
      </c>
      <c r="AO9" s="20">
        <v>1.4213265306122465E-2</v>
      </c>
      <c r="AP9" s="20">
        <v>1.5033928571428578E-2</v>
      </c>
      <c r="AQ9" s="20">
        <v>1.4635357142857134E-2</v>
      </c>
      <c r="AR9" s="20">
        <v>1.3734151785714289E-2</v>
      </c>
    </row>
    <row r="10" spans="1:44" x14ac:dyDescent="0.2">
      <c r="A10" s="21" t="s">
        <v>8</v>
      </c>
      <c r="B10" s="22">
        <v>3.546395780228374E-3</v>
      </c>
      <c r="C10" s="22">
        <v>3.0519170490723689E-3</v>
      </c>
      <c r="D10" s="22">
        <v>4.356667049974285E-3</v>
      </c>
      <c r="E10" s="22">
        <v>3.1641705072478358E-3</v>
      </c>
      <c r="F10" s="22">
        <v>3.2250985704547395E-3</v>
      </c>
      <c r="G10" s="22">
        <v>2.9190573627073109E-3</v>
      </c>
      <c r="H10" s="22">
        <v>3.2397366642806071E-3</v>
      </c>
      <c r="I10" s="22">
        <v>3.394501234968299E-3</v>
      </c>
      <c r="J10" s="22">
        <v>2.9338748770840473E-3</v>
      </c>
      <c r="K10" s="22">
        <v>2.9864346669865147E-3</v>
      </c>
      <c r="L10" s="22">
        <v>2.3793048605943597E-3</v>
      </c>
      <c r="M10" s="22">
        <v>2.5962844399887147E-3</v>
      </c>
      <c r="N10" s="22">
        <v>2.2772450990952305E-3</v>
      </c>
      <c r="P10" s="21" t="s">
        <v>8</v>
      </c>
      <c r="Q10" s="22"/>
      <c r="R10" s="22"/>
      <c r="S10" s="22"/>
      <c r="T10" s="22"/>
      <c r="U10" s="22">
        <v>2.4514296591672913E-3</v>
      </c>
      <c r="V10" s="22">
        <v>2.3745380200293764E-3</v>
      </c>
      <c r="W10" s="22">
        <v>2.4380488677126651E-3</v>
      </c>
      <c r="X10" s="22"/>
      <c r="Y10" s="22"/>
      <c r="Z10" s="22">
        <v>2.5893523836211189E-3</v>
      </c>
      <c r="AA10" s="22">
        <v>2.1755869547149731E-3</v>
      </c>
      <c r="AB10" s="22">
        <v>2.0328537573291497E-3</v>
      </c>
      <c r="AC10" s="22">
        <v>2.4515885338605944E-3</v>
      </c>
      <c r="AE10" s="21" t="s">
        <v>8</v>
      </c>
      <c r="AF10" s="22">
        <v>3.4015473171002115E-3</v>
      </c>
      <c r="AG10" s="22">
        <v>3.0981520373905302E-3</v>
      </c>
      <c r="AH10" s="22">
        <v>2.9537479120789229E-3</v>
      </c>
      <c r="AI10" s="22">
        <v>3.2207524446795305E-3</v>
      </c>
      <c r="AJ10" s="22">
        <v>2.3820154867175681E-3</v>
      </c>
      <c r="AK10" s="22">
        <v>2.7011530091239308E-3</v>
      </c>
      <c r="AL10" s="22">
        <v>2.5703427158220568E-3</v>
      </c>
      <c r="AM10" s="22">
        <v>2.6744565320706705E-3</v>
      </c>
      <c r="AN10" s="22">
        <v>2.4699497198118498E-3</v>
      </c>
      <c r="AO10" s="22">
        <v>2.7961815441095396E-3</v>
      </c>
      <c r="AP10" s="22">
        <v>2.5505693219058795E-3</v>
      </c>
      <c r="AQ10" s="22">
        <v>3.1931939069196761E-3</v>
      </c>
      <c r="AR10" s="22">
        <v>2.751508627344329E-3</v>
      </c>
    </row>
    <row r="11" spans="1:44" x14ac:dyDescent="0.2">
      <c r="A11" s="21" t="s">
        <v>19</v>
      </c>
      <c r="B11" s="22">
        <v>3.0200000000000001E-2</v>
      </c>
      <c r="C11" s="22">
        <v>2.7699999999999999E-2</v>
      </c>
      <c r="D11" s="22">
        <v>2.8899999999999999E-2</v>
      </c>
      <c r="E11" s="22">
        <v>2.2800000000000001E-2</v>
      </c>
      <c r="F11" s="23">
        <v>2.7400000000000001E-2</v>
      </c>
      <c r="G11" s="23">
        <v>2.5999999999999999E-2</v>
      </c>
      <c r="H11" s="23">
        <v>2.4500000000000001E-2</v>
      </c>
      <c r="I11" s="23">
        <v>2.4299999999999999E-2</v>
      </c>
      <c r="J11" s="23">
        <v>2.5000000000000001E-2</v>
      </c>
      <c r="K11" s="23">
        <v>2.3699999999999999E-2</v>
      </c>
      <c r="L11" s="23">
        <v>2.06E-2</v>
      </c>
      <c r="M11" s="23">
        <v>2.3099999999999999E-2</v>
      </c>
      <c r="N11" s="23">
        <v>1.8499999999999999E-2</v>
      </c>
      <c r="P11" s="21" t="s">
        <v>19</v>
      </c>
      <c r="Q11" s="22"/>
      <c r="R11" s="22"/>
      <c r="S11" s="22"/>
      <c r="T11" s="22"/>
      <c r="U11" s="23">
        <v>2.3300000000000001E-2</v>
      </c>
      <c r="V11" s="23">
        <v>2.3300000000000001E-2</v>
      </c>
      <c r="W11" s="23">
        <v>2.2100000000000002E-2</v>
      </c>
      <c r="X11" s="23"/>
      <c r="Y11" s="23"/>
      <c r="Z11" s="23">
        <v>2.0199999999999999E-2</v>
      </c>
      <c r="AA11" s="23">
        <v>2.0799999999999999E-2</v>
      </c>
      <c r="AB11" s="23">
        <v>1.9099999999999999E-2</v>
      </c>
      <c r="AC11" s="23">
        <v>1.89E-2</v>
      </c>
      <c r="AE11" s="21" t="s">
        <v>19</v>
      </c>
      <c r="AF11" s="22">
        <v>2.6599999999999999E-2</v>
      </c>
      <c r="AG11" s="22">
        <v>2.3300000000000001E-2</v>
      </c>
      <c r="AH11" s="22">
        <v>2.1399999999999999E-2</v>
      </c>
      <c r="AI11" s="22">
        <v>2.64E-2</v>
      </c>
      <c r="AJ11" s="23">
        <v>2.3699999999999999E-2</v>
      </c>
      <c r="AK11" s="23">
        <v>2.3399999999999997E-2</v>
      </c>
      <c r="AL11" s="23">
        <v>2.3400000000000001E-2</v>
      </c>
      <c r="AM11" s="23">
        <v>2.1999999999999999E-2</v>
      </c>
      <c r="AN11" s="23">
        <v>2.3699999999999999E-2</v>
      </c>
      <c r="AO11" s="23">
        <v>2.24E-2</v>
      </c>
      <c r="AP11" s="23">
        <v>2.3300000000000001E-2</v>
      </c>
      <c r="AQ11" s="23">
        <v>2.52E-2</v>
      </c>
      <c r="AR11" s="23">
        <v>2.1499999999999998E-2</v>
      </c>
    </row>
    <row r="12" spans="1:44" x14ac:dyDescent="0.2">
      <c r="A12" s="21" t="s">
        <v>20</v>
      </c>
      <c r="B12" s="22">
        <v>7.7999999999999996E-3</v>
      </c>
      <c r="C12" s="22">
        <v>8.9999999999999993E-3</v>
      </c>
      <c r="D12" s="22">
        <v>5.4000000000000003E-3</v>
      </c>
      <c r="E12" s="22">
        <v>4.4000000000000003E-3</v>
      </c>
      <c r="F12" s="23">
        <v>6.6E-3</v>
      </c>
      <c r="G12" s="23">
        <v>8.8000000000000005E-3</v>
      </c>
      <c r="H12" s="23">
        <v>5.7999999999999996E-3</v>
      </c>
      <c r="I12" s="23">
        <v>6.0000000000000001E-3</v>
      </c>
      <c r="J12" s="23">
        <v>3.8999999999999998E-3</v>
      </c>
      <c r="K12" s="23">
        <v>4.4000000000000003E-3</v>
      </c>
      <c r="L12" s="23">
        <v>5.8999999999999999E-3</v>
      </c>
      <c r="M12" s="23">
        <v>4.5999999999999999E-3</v>
      </c>
      <c r="N12" s="23">
        <v>1.2999999999999999E-3</v>
      </c>
      <c r="P12" s="21" t="s">
        <v>20</v>
      </c>
      <c r="Q12" s="22"/>
      <c r="R12" s="22"/>
      <c r="S12" s="22"/>
      <c r="T12" s="22"/>
      <c r="U12" s="23">
        <v>7.1999999999999998E-3</v>
      </c>
      <c r="V12" s="23">
        <v>8.0999999999999996E-3</v>
      </c>
      <c r="W12" s="23">
        <v>7.7999999999999996E-3</v>
      </c>
      <c r="X12" s="23"/>
      <c r="Y12" s="23"/>
      <c r="Z12" s="23">
        <v>6.1000000000000004E-3</v>
      </c>
      <c r="AA12" s="23">
        <v>6.6E-3</v>
      </c>
      <c r="AB12" s="23">
        <v>5.4999999999999997E-3</v>
      </c>
      <c r="AC12" s="23">
        <v>8.9999999999999998E-4</v>
      </c>
      <c r="AE12" s="21" t="s">
        <v>20</v>
      </c>
      <c r="AF12" s="22">
        <v>7.4999999999999997E-3</v>
      </c>
      <c r="AG12" s="22">
        <v>6.3E-3</v>
      </c>
      <c r="AH12" s="22">
        <v>6.4000000000000003E-3</v>
      </c>
      <c r="AI12" s="22">
        <v>5.3E-3</v>
      </c>
      <c r="AJ12" s="23">
        <v>0.01</v>
      </c>
      <c r="AK12" s="23">
        <v>7.4000000000000003E-3</v>
      </c>
      <c r="AL12" s="23">
        <v>7.7000000000000002E-3</v>
      </c>
      <c r="AM12" s="23">
        <v>6.7999999999999996E-3</v>
      </c>
      <c r="AN12" s="23">
        <v>7.7000000000000002E-3</v>
      </c>
      <c r="AO12" s="23">
        <v>7.4999999999999997E-3</v>
      </c>
      <c r="AP12" s="23">
        <v>7.4000000000000003E-3</v>
      </c>
      <c r="AQ12" s="23">
        <v>7.7999999999999996E-3</v>
      </c>
      <c r="AR12" s="23">
        <v>6.4999999999999997E-3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3.1120146961502098</v>
      </c>
      <c r="C13" s="25">
        <f>IFERROR(IF(C8="","",IF($C$25=0,((C9-$C$26)/3/C10),IF($C$26=0,(($C$25-C9)/3/C10),MIN(((($C$25)-C9)/(3*C10)),((C9-($C$26))/(3*C10)))))),"")</f>
        <v>3.6722819853201853</v>
      </c>
      <c r="D13" s="25">
        <f>IFERROR(IF(D8="","",IF($D$25=0,((D9-$D$26)/3/D10),IF($D$26=0,(($D$25-D9)/3/D10),MIN(((($D$25)-D9)/(3*D10)),((D9-($D$26))/(3*D10)))))),"")</f>
        <v>2.5925938102792498</v>
      </c>
      <c r="E13" s="25">
        <f>IFERROR(IF(E8="","",IF($E$25=0,((E9-$E$26)/3/E10),IF($E$26=0,(($E$25-E9)/3/E10),MIN(((($E$25)-E9)/(3*E10)),((E9-($E$26))/(3*E10)))))),"")</f>
        <v>3.9334090824073957</v>
      </c>
      <c r="F13" s="25">
        <f>IFERROR(IF(F8="","",IF($K$25=0,((F9-$K$26)/3/F10),IF($K$26=0,(($K$25-F9)/3/F10),MIN(((($K$25)-F9)/(3*F10)),((F9-($K$26))/(3*F10)))))),"")</f>
        <v>3.7234004080812206</v>
      </c>
      <c r="G13" s="25">
        <f>IFERROR(IF(G8="","",IF($G$25=0,((G9-$G$26)/3/G10),IF($G$26=0,(($G$25-G9)/3/G10),MIN(((($G$25)-G9)/(3*G10)),((G9-($G$26))/(3*G10)))))),"")</f>
        <v>4.01764324410534</v>
      </c>
      <c r="H13" s="25">
        <f>IFERROR(IF(H8="","",IF($H$25=0,((H9-$H$26)/3/H10),IF($H$26=0,(($H$25-H9)/3/H10),MIN(((($H$25)-H9)/(3*H10)),((H9-($H$26))/(3*H10)))))),"")</f>
        <v>3.6955181576749463</v>
      </c>
      <c r="I13" s="25">
        <f>IFERROR(IF(I8="","",IF($I$25=0,((I9-$I$26)/3/I10),IF($I$26=0,(($I$25-I9)/3/I10),MIN(((($I$25)-I9)/(3*I10)),((I9-($I$26))/(3*I10)))))),"")</f>
        <v>3.5040631974050669</v>
      </c>
      <c r="J13" s="25">
        <f>IFERROR(IF(J8="","",IF($J$25=0,((J9-$J$26)/3/J10),IF($J$26=0,(($J$25-J9)/3/J10),MIN(((($J$25)-J9)/(3*J10)),((J9-($J$26))/(3*J10)))))),"")</f>
        <v>4.1789584216102558</v>
      </c>
      <c r="K13" s="25">
        <f>IFERROR(IF(K8="","",IF($K$25=0,((K9-$K$26)/3/K10),IF($K$26=0,(($K$25-K9)/3/K10),MIN(((($K$25)-K9)/(3*K10)),((K9-($K$26))/(3*K10)))))),"")</f>
        <v>4.0362100280544455</v>
      </c>
      <c r="L13" s="25">
        <f>IFERROR(IF(L8="","",IF($L$25=0,((L9-$L$26)/3/L10),IF($L$26=0,(($L$25-L9)/3/L10),MIN(((($L$25)-L9)/(3*L10)),((L9-($L$26))/(3*L10)))))),"")</f>
        <v>5.3024417972121416</v>
      </c>
      <c r="M13" s="25">
        <f>IFERROR(IF(M8="","",IF($M$25=0,((M9-$M$26)/3/M10),IF($M$26=0,(($M$25-M9)/3/M10),MIN(((($M$25)-M9)/(3*M10)),((M9-($M$26))/(3*M10)))))),"")</f>
        <v>4.8499886682036317</v>
      </c>
      <c r="N13" s="25">
        <f>IFERROR(IF(N8="","",IF($N$25=0,((N9-$N$26)/3/N10),IF($N$26=0,(($N$25-N9)/3/N10),MIN(((($N$25)-N9)/(3*N10)),((N9-($N$26))/(3*N10)))))),"")</f>
        <v>5.625363575375669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4.9897591819741072</v>
      </c>
      <c r="V13" s="25">
        <f>IFERROR(IF(V8="","",IF($G$25=0,((V9-$G$26)/3/V10),IF($G$26=0,(($G$25-V9)/3/V10),MIN(((($G$25)-V9)/(3*V10)),((V9-($G$26))/(3*V10)))))),"")</f>
        <v>5.0428355582854065</v>
      </c>
      <c r="W13" s="25">
        <f>IFERROR(IF(W8="","",IF($H$25=0,((W9-$H$26)/3/W10),IF($H$26=0,(($H$25-W9)/3/W10),MIN(((($H$25)-W9)/(3*W10)),((W9-($H$26))/(3*W10)))))),"")</f>
        <v>4.7698473287908767</v>
      </c>
      <c r="X13" s="25"/>
      <c r="Y13" s="25"/>
      <c r="Z13" s="25">
        <f>IFERROR(IF(Z8="","",IF($K$25=0,((Z9-$K$26)/3/Z10),IF($K$26=0,(($K$25-Z9)/3/Z10),MIN(((($K$25)-Z9)/(3*Z10)),((Z9-($K$26))/(3*Z10)))))),"")</f>
        <v>4.8336533201126217</v>
      </c>
      <c r="AA13" s="25">
        <f>IFERROR(IF(AA8="","",IF($L$25=0,((AA9-$L$26)/3/AA10),IF($L$26=0,(($L$25-AA9)/3/AA10),MIN(((($L$25)-AA9)/(3*AA10)),((AA9-($L$26))/(3*AA10)))))),"")</f>
        <v>5.8434852151185019</v>
      </c>
      <c r="AB13" s="25">
        <f>IFERROR(IF(AB8="","",IF($M$25=0,((AB9-$M$26)/3/AB10),IF($M$26=0,(($M$25-AB9)/3/AB10),MIN(((($M$25)-AB9)/(3*AB10)),((AB9-($M$26))/(3*AB10)))))),"")</f>
        <v>6.3333308671701136</v>
      </c>
      <c r="AC13" s="25">
        <f>IFERROR(IF(AC8="","",IF($N$25=0,((AC9-$N$26)/3/AC10),IF($N$26=0,(($N$25-AC9)/3/AC10),MIN(((($N$25)-AC9)/(3*AC10)),((AC9-($N$26))/(3*AC10)))))),"")</f>
        <v>5.2256043659405647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3.29154592383974</v>
      </c>
      <c r="AG13" s="25">
        <f t="shared" si="1"/>
        <v>3.7984520049873884</v>
      </c>
      <c r="AH13" s="25">
        <f t="shared" si="1"/>
        <v>4.1466284878301343</v>
      </c>
      <c r="AI13" s="25">
        <f t="shared" si="1"/>
        <v>3.7079164919112748</v>
      </c>
      <c r="AJ13" s="25">
        <f t="shared" si="1"/>
        <v>4.5994879749497732</v>
      </c>
      <c r="AK13" s="25">
        <f t="shared" si="1"/>
        <v>4.5296738913257908</v>
      </c>
      <c r="AL13" s="25">
        <f t="shared" si="1"/>
        <v>4.6383977327256165</v>
      </c>
      <c r="AM13" s="25">
        <f t="shared" si="1"/>
        <v>4.384379851653347</v>
      </c>
      <c r="AN13" s="25">
        <f t="shared" si="1"/>
        <v>4.6950059259959094</v>
      </c>
      <c r="AO13" s="25">
        <f t="shared" si="1"/>
        <v>4.2661434447113766</v>
      </c>
      <c r="AP13" s="25">
        <f t="shared" si="1"/>
        <v>4.56970804233928</v>
      </c>
      <c r="AQ13" s="25">
        <f>IFERROR(IF(AQ8="","",IF($M$25=0,((AQ9-$M$26)/3/AQ10),IF($M$26=0,(($M$25-AQ9)/3/AQ10),MIN(((($M$25)-AQ9)/(3*AQ10)),((AQ9-($M$26))/(3*AQ10)))))),"")</f>
        <v>3.691668789724651</v>
      </c>
      <c r="AR13" s="25">
        <f>IFERROR(IF(AR8="","",IF($M$25=0,((AR9-$M$26)/3/AR10),IF($M$26=0,(($M$25-AR9)/3/AR10),MIN(((($M$25)-AR9)/(3*AR10)),((AR9-($M$26))/(3*AR10)))))),"")</f>
        <v>4.3934501790372842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-5.9131578947369673E-4</v>
      </c>
      <c r="AE17" s="27" t="s">
        <v>30</v>
      </c>
      <c r="AR17" s="16">
        <f>AR19-AQ19</f>
        <v>-1.4180952380952322E-3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1.4812445887445874E-2</v>
      </c>
      <c r="C19" s="30">
        <v>1.3260586734693864E-2</v>
      </c>
      <c r="D19" s="30">
        <v>1.2753571428571437E-2</v>
      </c>
      <c r="E19" s="30">
        <v>1.2578794642857138E-2</v>
      </c>
      <c r="F19" s="30">
        <v>1.1406505102040821E-2</v>
      </c>
      <c r="G19" s="30">
        <v>1.3299999999999987E-2</v>
      </c>
      <c r="H19" s="30">
        <v>1.2600939849624054E-2</v>
      </c>
      <c r="I19" s="30">
        <v>1.2933571428571424E-2</v>
      </c>
      <c r="J19" s="30">
        <v>1.3153021978021992E-2</v>
      </c>
      <c r="K19" s="30">
        <v>1.2712896825396844E-2</v>
      </c>
      <c r="L19" s="30">
        <v>1.2476382488479262E-2</v>
      </c>
      <c r="M19" s="30">
        <v>1.3679761904761901E-2</v>
      </c>
      <c r="N19" s="30">
        <v>1.3399261083743841E-2</v>
      </c>
      <c r="P19" s="30" t="s">
        <v>18</v>
      </c>
      <c r="Q19" s="30"/>
      <c r="R19" s="30"/>
      <c r="S19" s="30"/>
      <c r="T19" s="30"/>
      <c r="U19" s="30">
        <v>1.2626428571428585E-2</v>
      </c>
      <c r="V19" s="30">
        <v>1.0898684210526319E-2</v>
      </c>
      <c r="W19" s="30">
        <v>1.243214285714286E-2</v>
      </c>
      <c r="X19" s="30"/>
      <c r="Y19" s="30">
        <v>1.2946875000000005E-2</v>
      </c>
      <c r="Z19" s="30">
        <v>1.3298611111111119E-2</v>
      </c>
      <c r="AA19" s="30">
        <v>1.3597857142857137E-2</v>
      </c>
      <c r="AB19" s="30">
        <v>1.3551315789473691E-2</v>
      </c>
      <c r="AC19" s="30">
        <v>1.2959999999999994E-2</v>
      </c>
      <c r="AD19" s="29"/>
      <c r="AE19" s="30" t="s">
        <v>18</v>
      </c>
      <c r="AF19" s="20">
        <v>1.5945312499999989E-2</v>
      </c>
      <c r="AG19" s="20">
        <v>1.459902597402598E-2</v>
      </c>
      <c r="AH19" s="20">
        <v>1.2854687500000002E-2</v>
      </c>
      <c r="AI19" s="20">
        <v>1.2086554621848735E-2</v>
      </c>
      <c r="AJ19" s="20">
        <v>1.3424489795918362E-2</v>
      </c>
      <c r="AK19" s="20">
        <v>1.5371978021978018E-2</v>
      </c>
      <c r="AL19" s="20">
        <v>1.3344099378881997E-2</v>
      </c>
      <c r="AM19" s="20">
        <v>1.4326020408163271E-2</v>
      </c>
      <c r="AN19" s="20">
        <v>1.4346428571428567E-2</v>
      </c>
      <c r="AO19" s="20">
        <v>1.344774436090224E-2</v>
      </c>
      <c r="AP19" s="20">
        <v>1.3893095238095223E-2</v>
      </c>
      <c r="AQ19" s="20">
        <v>1.4224999999999989E-2</v>
      </c>
      <c r="AR19" s="20">
        <v>1.2806904761904757E-2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3.2978713500184287E-3</v>
      </c>
      <c r="C20" s="22">
        <v>3.2761127266673021E-3</v>
      </c>
      <c r="D20" s="22">
        <v>3.1456176271775723E-3</v>
      </c>
      <c r="E20" s="22">
        <v>2.5883661286382766E-3</v>
      </c>
      <c r="F20" s="22">
        <v>2.7745874761501352E-3</v>
      </c>
      <c r="G20" s="22">
        <v>2.8781420047817243E-3</v>
      </c>
      <c r="H20" s="22">
        <v>2.6151449526513053E-3</v>
      </c>
      <c r="I20" s="22">
        <v>2.7593536420164643E-3</v>
      </c>
      <c r="J20" s="22">
        <v>2.678080907802716E-3</v>
      </c>
      <c r="K20" s="22">
        <v>2.7376176664857424E-3</v>
      </c>
      <c r="L20" s="22">
        <v>2.6544397838972737E-3</v>
      </c>
      <c r="M20" s="22">
        <v>2.6746689329165988E-3</v>
      </c>
      <c r="N20" s="22">
        <v>3.0533722451391737E-3</v>
      </c>
      <c r="P20" s="21" t="s">
        <v>8</v>
      </c>
      <c r="Q20" s="22"/>
      <c r="R20" s="22"/>
      <c r="S20" s="22"/>
      <c r="T20" s="22"/>
      <c r="U20" s="22">
        <v>2.3897437190247986E-3</v>
      </c>
      <c r="V20" s="22">
        <v>2.523310935480146E-3</v>
      </c>
      <c r="W20" s="22">
        <v>2.1038210053898241E-3</v>
      </c>
      <c r="X20" s="22"/>
      <c r="Y20" s="22">
        <v>2.7408320333247947E-3</v>
      </c>
      <c r="Z20" s="22">
        <v>2.7755496752099752E-3</v>
      </c>
      <c r="AA20" s="22">
        <v>2.5321644836746337E-3</v>
      </c>
      <c r="AB20" s="22">
        <v>2.901317669003757E-3</v>
      </c>
      <c r="AC20" s="22">
        <v>2.3966006156095052E-3</v>
      </c>
      <c r="AD20" s="29"/>
      <c r="AE20" s="21" t="s">
        <v>8</v>
      </c>
      <c r="AF20" s="22">
        <v>2.7200515508052476E-3</v>
      </c>
      <c r="AG20" s="22">
        <v>3.4072683891270801E-3</v>
      </c>
      <c r="AH20" s="22">
        <v>3.9808968209990971E-3</v>
      </c>
      <c r="AI20" s="22">
        <v>2.9198680394046041E-3</v>
      </c>
      <c r="AJ20" s="22">
        <v>2.702799958610311E-3</v>
      </c>
      <c r="AK20" s="22">
        <v>2.8503705118128149E-3</v>
      </c>
      <c r="AL20" s="22">
        <v>2.6906345195205693E-3</v>
      </c>
      <c r="AM20" s="22">
        <v>2.6879453318472317E-3</v>
      </c>
      <c r="AN20" s="22">
        <v>2.5011419878950471E-3</v>
      </c>
      <c r="AO20" s="22">
        <v>2.4881062816150389E-3</v>
      </c>
      <c r="AP20" s="22">
        <v>2.8067468901677856E-3</v>
      </c>
      <c r="AQ20" s="22">
        <v>2.3789086665767733E-3</v>
      </c>
      <c r="AR20" s="22">
        <v>2.6125043427310752E-3</v>
      </c>
      <c r="AS20" s="29"/>
      <c r="AT20" s="29"/>
      <c r="AU20" s="29"/>
      <c r="AV20" s="29"/>
      <c r="BD20" s="32">
        <f>F5</f>
        <v>0</v>
      </c>
      <c r="BE20" s="32"/>
      <c r="BF20" s="32"/>
      <c r="BG20" s="32"/>
      <c r="BH20" s="32"/>
      <c r="BI20" s="32"/>
      <c r="BJ20" s="32">
        <f>E5</f>
        <v>0.05</v>
      </c>
    </row>
    <row r="21" spans="1:62" x14ac:dyDescent="0.2">
      <c r="A21" s="21" t="s">
        <v>19</v>
      </c>
      <c r="B21" s="22">
        <v>2.64E-2</v>
      </c>
      <c r="C21" s="22">
        <v>2.6599999999999999E-2</v>
      </c>
      <c r="D21" s="22">
        <v>2.1399999999999999E-2</v>
      </c>
      <c r="E21" s="22">
        <v>2.07E-2</v>
      </c>
      <c r="F21" s="22">
        <v>2.18E-2</v>
      </c>
      <c r="G21" s="22">
        <v>2.1999999999999999E-2</v>
      </c>
      <c r="H21" s="22">
        <v>2.0400000000000001E-2</v>
      </c>
      <c r="I21" s="22">
        <v>2.3400000000000001E-2</v>
      </c>
      <c r="J21" s="22">
        <v>2.3E-2</v>
      </c>
      <c r="K21" s="22">
        <v>2.1999999999999999E-2</v>
      </c>
      <c r="L21" s="22">
        <v>2.24E-2</v>
      </c>
      <c r="M21" s="22">
        <v>2.5999999999999999E-2</v>
      </c>
      <c r="N21" s="22">
        <v>2.3400000000000001E-2</v>
      </c>
      <c r="P21" s="21" t="s">
        <v>19</v>
      </c>
      <c r="Q21" s="22"/>
      <c r="R21" s="22"/>
      <c r="S21" s="22"/>
      <c r="T21" s="22"/>
      <c r="U21" s="22">
        <v>2.1100000000000001E-2</v>
      </c>
      <c r="V21" s="22">
        <v>2.0799999999999999E-2</v>
      </c>
      <c r="W21" s="22">
        <v>1.7000000000000001E-2</v>
      </c>
      <c r="X21" s="22"/>
      <c r="Y21" s="22">
        <v>2.24E-2</v>
      </c>
      <c r="Z21" s="22">
        <v>2.23E-2</v>
      </c>
      <c r="AA21" s="22">
        <v>2.0799999999999999E-2</v>
      </c>
      <c r="AB21" s="22">
        <v>2.47E-2</v>
      </c>
      <c r="AC21" s="22">
        <v>2.1100000000000001E-2</v>
      </c>
      <c r="AD21" s="29"/>
      <c r="AE21" s="21" t="s">
        <v>19</v>
      </c>
      <c r="AF21" s="22">
        <v>2.3900000000000001E-2</v>
      </c>
      <c r="AG21" s="22">
        <v>2.3400000000000001E-2</v>
      </c>
      <c r="AH21" s="22">
        <v>2.5299999999999996E-2</v>
      </c>
      <c r="AI21" s="22">
        <v>2.3099999999999999E-2</v>
      </c>
      <c r="AJ21" s="23">
        <v>2.2100000000000002E-2</v>
      </c>
      <c r="AK21" s="23">
        <v>2.29E-2</v>
      </c>
      <c r="AL21" s="23">
        <v>2.3199999999999998E-2</v>
      </c>
      <c r="AM21" s="23">
        <v>2.3300000000000001E-2</v>
      </c>
      <c r="AN21" s="23">
        <v>2.4299999999999999E-2</v>
      </c>
      <c r="AO21" s="23">
        <v>2.24E-2</v>
      </c>
      <c r="AP21" s="23">
        <v>2.2100000000000002E-2</v>
      </c>
      <c r="AQ21" s="23">
        <v>2.1000000000000001E-2</v>
      </c>
      <c r="AR21" s="23">
        <v>1.9900000000000001E-2</v>
      </c>
      <c r="BD21" s="33">
        <f>BE21-$BG$22</f>
        <v>-0.06</v>
      </c>
      <c r="BE21" s="32">
        <f>BF21-$BG$22</f>
        <v>-0.04</v>
      </c>
      <c r="BF21" s="32">
        <f>BG21-$BG$22</f>
        <v>-0.02</v>
      </c>
      <c r="BG21" s="33">
        <f>D5</f>
        <v>0</v>
      </c>
      <c r="BH21" s="32">
        <f>BG21+$BG$22</f>
        <v>0.02</v>
      </c>
      <c r="BI21" s="32">
        <f>BH21+$BG$22</f>
        <v>0.04</v>
      </c>
      <c r="BJ21" s="33">
        <f>BI21+$BG$22</f>
        <v>0.06</v>
      </c>
    </row>
    <row r="22" spans="1:62" x14ac:dyDescent="0.2">
      <c r="A22" s="21" t="s">
        <v>20</v>
      </c>
      <c r="B22" s="22">
        <v>5.3E-3</v>
      </c>
      <c r="C22" s="22">
        <v>3.8E-3</v>
      </c>
      <c r="D22" s="22">
        <v>6.6E-3</v>
      </c>
      <c r="E22" s="22">
        <v>5.4999999999999997E-3</v>
      </c>
      <c r="F22" s="22">
        <v>4.0000000000000001E-3</v>
      </c>
      <c r="G22" s="22">
        <v>6.8999999999999999E-3</v>
      </c>
      <c r="H22" s="22">
        <v>4.8999999999999998E-3</v>
      </c>
      <c r="I22" s="22">
        <v>5.8999999999999999E-3</v>
      </c>
      <c r="J22" s="22">
        <v>6.6E-3</v>
      </c>
      <c r="K22" s="22">
        <v>5.8999999999999999E-3</v>
      </c>
      <c r="L22" s="22">
        <v>5.8999999999999999E-3</v>
      </c>
      <c r="M22" s="22">
        <v>7.1999999999999998E-3</v>
      </c>
      <c r="N22" s="22">
        <v>6.3E-3</v>
      </c>
      <c r="P22" s="21" t="s">
        <v>20</v>
      </c>
      <c r="Q22" s="22"/>
      <c r="R22" s="22"/>
      <c r="S22" s="22"/>
      <c r="T22" s="22"/>
      <c r="U22" s="22">
        <v>6.7999999999999996E-3</v>
      </c>
      <c r="V22" s="22">
        <v>5.1000000000000004E-3</v>
      </c>
      <c r="W22" s="22">
        <v>8.0999999999999996E-3</v>
      </c>
      <c r="X22" s="22"/>
      <c r="Y22" s="22">
        <v>6.8999999999999999E-3</v>
      </c>
      <c r="Z22" s="22">
        <v>6.4999999999999997E-3</v>
      </c>
      <c r="AA22" s="22">
        <v>5.8999999999999999E-3</v>
      </c>
      <c r="AB22" s="22">
        <v>6.6E-3</v>
      </c>
      <c r="AC22" s="22">
        <v>7.6E-3</v>
      </c>
      <c r="AD22" s="29"/>
      <c r="AE22" s="21" t="s">
        <v>20</v>
      </c>
      <c r="AF22" s="22">
        <v>6.4999999999999997E-3</v>
      </c>
      <c r="AG22" s="22">
        <v>6.0000000000000001E-3</v>
      </c>
      <c r="AH22" s="22">
        <v>4.8999999999999998E-3</v>
      </c>
      <c r="AI22" s="22">
        <v>1E-4</v>
      </c>
      <c r="AJ22" s="23">
        <v>6.7000000000000002E-3</v>
      </c>
      <c r="AK22" s="23">
        <v>8.8999999999999999E-3</v>
      </c>
      <c r="AL22" s="23">
        <v>6.8999999999999999E-3</v>
      </c>
      <c r="AM22" s="23">
        <v>7.1000000000000004E-3</v>
      </c>
      <c r="AN22" s="23">
        <v>6.6E-3</v>
      </c>
      <c r="AO22" s="23">
        <v>6.7000000000000002E-3</v>
      </c>
      <c r="AP22" s="23">
        <v>7.1000000000000004E-3</v>
      </c>
      <c r="AQ22" s="23">
        <v>7.9000000000000008E-3</v>
      </c>
      <c r="AR22" s="23">
        <v>6.1000000000000004E-3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3.5565925590515124</v>
      </c>
      <c r="C23" s="25">
        <f>IFERROR(IF(C18="","",IF($C$25=0,((C19-$C$26)/3/C20),IF($C$26=0,(($C$25-C19)/3/C20),MIN(((($C$25)-C19)/(3*C20)),((C19-($C$26))/(3*C20)))))),"")</f>
        <v>3.7381104101669211</v>
      </c>
      <c r="D23" s="25">
        <f>IFERROR(IF(D18="","",IF($D$25=0,((D19-$D$26)/3/D20),IF($D$26=0,(($D$25-D19)/3/D20),MIN(((($D$25)-D19)/(3*D20)),((D19-($D$26))/(3*D20)))))),"")</f>
        <v>3.9469120732312479</v>
      </c>
      <c r="E23" s="25">
        <f>IFERROR(IF(E18="","",IF($E$25=0,((E19-$E$26)/3/E20),IF($E$26=0,(($E$25-E19)/3/E20),MIN(((($E$25)-E19)/(3*E20)),((E19-($E$26))/(3*E20)))))),"")</f>
        <v>4.8191540528348575</v>
      </c>
      <c r="F23" s="25">
        <f>IFERROR(IF(F18="","",IF($K$25=0,((F19-$K$26)/3/F20),IF($K$26=0,(($K$25-F19)/3/F20),MIN(((($K$25)-F19)/(3*F20)),((F19-($K$26))/(3*F20)))))),"")</f>
        <v>4.6365444989212588</v>
      </c>
      <c r="G23" s="25">
        <f>IFERROR(IF(G18="","",IF($G$25=0,((G19-$G$26)/3/G20),IF($G$26=0,(($G$25-G19)/3/G20),MIN(((($G$25)-G19)/(3*G20)),((G19-($G$26))/(3*G20)))))),"")</f>
        <v>4.2504272940699135</v>
      </c>
      <c r="H23" s="25">
        <f>IFERROR(IF(H18="","",IF($H$25=0,((H19-$H$26)/3/H20),IF($H$26=0,(($H$25-H19)/3/H20),MIN(((($H$25)-H19)/(3*H20)),((H19-($H$26))/(3*H20)))))),"")</f>
        <v>4.7669837080426145</v>
      </c>
      <c r="I23" s="25">
        <f>IFERROR(IF(I18="","",IF($I$25=0,((I19-$I$26)/3/I20),IF($I$26=0,(($I$25-I19)/3/I20),MIN(((($I$25)-I19)/(3*I20)),((I19-($I$26))/(3*I20)))))),"")</f>
        <v>4.4776704233702826</v>
      </c>
      <c r="J23" s="25">
        <f>IFERROR(IF(J18="","",IF($J$25=0,((J19-$J$26)/3/J20),IF($J$26=0,(($J$25-J19)/3/J20),MIN(((($J$25)-J19)/(3*J20)),((J19-($J$26))/(3*J20)))))),"")</f>
        <v>4.586241577519508</v>
      </c>
      <c r="K23" s="25">
        <f>IFERROR(IF(K18="","",IF($K$25=0,((K19-$K$26)/3/K20),IF($K$26=0,(($K$25-K19)/3/K20),MIN(((($K$25)-K19)/(3*K20)),((K19-($K$26))/(3*K20)))))),"")</f>
        <v>4.5400913881044014</v>
      </c>
      <c r="L23" s="25">
        <f>IFERROR(IF(L18="","",IF($L$25=0,((L19-$L$26)/3/L20),IF($L$26=0,(($L$25-L19)/3/L20),MIN(((($L$25)-L19)/(3*L20)),((L19-($L$26))/(3*L20)))))),"")</f>
        <v>4.712057353765271</v>
      </c>
      <c r="M23" s="25">
        <f>IFERROR(IF(M18="","",IF($M$25=0,((M19-$M$26)/3/M20),IF($M$26=0,(($M$25-M19)/3/M20),MIN(((($M$25)-M19)/(3*M20)),((M19-($M$26))/(3*M20)))))),"")</f>
        <v>4.526446575406327</v>
      </c>
      <c r="N23" s="25">
        <f>IFERROR(IF(N18="","",IF($N$25=0,((N19-$N$26)/3/N20),IF($N$26=0,(($N$25-N19)/3/N20),MIN(((($N$25)-N19)/(3*N20)),((N19-($N$26))/(3*N20)))))),"")</f>
        <v>3.9956629345933647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5.2130515266887754</v>
      </c>
      <c r="V23" s="25">
        <f>IFERROR(IF(V18="","",IF($G$25=0,((V19-$G$26)/3/V20),IF($G$26=0,(($G$25-V19)/3/V20),MIN(((($G$25)-V19)/(3*V20)),((V19-($G$26))/(3*V20)))))),"")</f>
        <v>5.1653451608192089</v>
      </c>
      <c r="W23" s="25">
        <f>IFERROR(IF(W18="","",IF($H$25=0,((W19-$H$26)/3/W20),IF($H$26=0,(($H$25-W19)/3/W20),MIN(((($H$25)-W19)/(3*W20)),((W19-($H$26))/(3*W20)))))),"")</f>
        <v>5.9523215214303313</v>
      </c>
      <c r="X23" s="25"/>
      <c r="Y23" s="25">
        <f>IFERROR(IF(Y18="","",IF($J$25=0,((Y19-$J$26)/3/Y20),IF($J$26=0,(($J$25-Y19)/3/Y20),MIN(((($J$25)-Y19)/(3*Y20)),((Y19-($J$26))/(3*Y20)))))),"")</f>
        <v>4.5063110458775935</v>
      </c>
      <c r="Z23" s="25">
        <f>IFERROR(IF(Z18="","",IF($K$25=0,((Z19-$K$26)/3/Z20),IF($K$26=0,(($K$25-Z19)/3/Z20),MIN(((($K$25)-Z19)/(3*Z20)),((Z19-($K$26))/(3*Z20)))))),"")</f>
        <v>4.4077021591662868</v>
      </c>
      <c r="AA23" s="25">
        <f>IFERROR(IF(AA18="","",IF($L$25=0,((AA19-$L$26)/3/AA20),IF($L$26=0,(($L$25-AA19)/3/AA20),MIN(((($L$25)-AA19)/(3*AA20)),((AA19-($L$26))/(3*AA20)))))),"")</f>
        <v>4.7919665950921564</v>
      </c>
      <c r="AB23" s="25">
        <f>IFERROR(IF(AB18="","",IF($M$25=0,((AB19-$M$26)/3/AB20),IF($M$26=0,(($M$25-AB19)/3/AB20),MIN(((($M$25)-AB19)/(3*AB20)),((AB19-($M$26))/(3*AB20)))))),"")</f>
        <v>4.1876012176497168</v>
      </c>
      <c r="AC23" s="25">
        <f>IFERROR(IF(AC18="","",IF($N$25=0,((AC19-$N$26)/3/AC20),IF($N$26=0,(($N$25-AC19)/3/AC20),MIN(((($N$25)-AC19)/(3*AC20)),((AC19-($N$26))/(3*AC20)))))),"")</f>
        <v>5.1517414233521164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4.1732894718997047</v>
      </c>
      <c r="AG23" s="25">
        <f t="shared" si="2"/>
        <v>3.4632800612304684</v>
      </c>
      <c r="AH23" s="25">
        <f t="shared" si="2"/>
        <v>3.1102968476901758</v>
      </c>
      <c r="AI23" s="25">
        <f t="shared" si="2"/>
        <v>4.3282144793870287</v>
      </c>
      <c r="AJ23" s="25">
        <f t="shared" si="2"/>
        <v>4.5108172714944512</v>
      </c>
      <c r="AK23" s="25">
        <f t="shared" si="2"/>
        <v>4.0495345937791569</v>
      </c>
      <c r="AL23" s="25">
        <f t="shared" si="2"/>
        <v>4.5411717762952986</v>
      </c>
      <c r="AM23" s="25">
        <f t="shared" si="2"/>
        <v>4.4239465697913545</v>
      </c>
      <c r="AN23" s="25">
        <f t="shared" si="2"/>
        <v>4.7516389981225284</v>
      </c>
      <c r="AO23" s="25">
        <f t="shared" si="2"/>
        <v>4.8969311733435497</v>
      </c>
      <c r="AP23" s="25">
        <f t="shared" si="2"/>
        <v>4.2881084015079978</v>
      </c>
      <c r="AQ23" s="25">
        <f>IFERROR(IF(AQ18="","",IF($M$25=0,((AQ19-$M$26)/3/AQ20),IF($M$26=0,(($M$25-AQ19)/3/AQ20),MIN(((($M$25)-AQ19)/(3*AQ20)),((AQ19-($M$26))/(3*AQ20)))))),"")</f>
        <v>5.0128027895917358</v>
      </c>
      <c r="AR23" s="25">
        <f>IFERROR(IF(AR18="","",IF($M$25=0,((AR19-$M$26)/3/AR20),IF($M$26=0,(($M$25-AR19)/3/AR20),MIN(((($M$25)-AR19)/(3*AR20)),((AR19-($M$26))/(3*AR20)))))),"")</f>
        <v>4.7455226044669603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N25" si="3">$E$5</f>
        <v>0.05</v>
      </c>
      <c r="C25" s="32">
        <f t="shared" si="3"/>
        <v>0.05</v>
      </c>
      <c r="D25" s="32">
        <f t="shared" si="3"/>
        <v>0.05</v>
      </c>
      <c r="E25" s="32">
        <f t="shared" si="3"/>
        <v>0.05</v>
      </c>
      <c r="F25" s="32">
        <f t="shared" si="3"/>
        <v>0.05</v>
      </c>
      <c r="G25" s="32">
        <f t="shared" si="3"/>
        <v>0.05</v>
      </c>
      <c r="H25" s="32">
        <f t="shared" si="3"/>
        <v>0.05</v>
      </c>
      <c r="I25" s="32">
        <f t="shared" si="3"/>
        <v>0.05</v>
      </c>
      <c r="J25" s="32">
        <f t="shared" si="3"/>
        <v>0.05</v>
      </c>
      <c r="K25" s="32">
        <f t="shared" si="3"/>
        <v>0.05</v>
      </c>
      <c r="L25" s="32">
        <f t="shared" si="3"/>
        <v>0.05</v>
      </c>
      <c r="M25" s="32">
        <f t="shared" si="3"/>
        <v>0.05</v>
      </c>
      <c r="N25" s="32">
        <f t="shared" si="3"/>
        <v>0.05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4.356667049974285E-3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5.625363575375669</v>
      </c>
      <c r="Q37" s="40">
        <v>8</v>
      </c>
      <c r="R37" s="41">
        <f>ROUND(Q37/5,5)</f>
        <v>1.6</v>
      </c>
      <c r="T37" s="20">
        <v>2.0260714285714288E-2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2.5339676524162784E-3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3.9120843664450704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4"/>
  <dimension ref="A1:BJ85"/>
  <sheetViews>
    <sheetView showGridLines="0" topLeftCell="A15" zoomScale="80" zoomScaleNormal="80" workbookViewId="0">
      <selection activeCell="R57" sqref="R57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258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0.69679563859829463</v>
      </c>
      <c r="R2" s="7">
        <f>IF(N19="","",(ABS(N19-AVERAGE(B19:M19))/STDEV(B19:M19)))</f>
        <v>0.22164522026319727</v>
      </c>
      <c r="S2" s="7">
        <f>IF(AC9="","",(ABS(AC9-AVERAGE(Q9:AB9))/STDEV(Q9:AB9)))</f>
        <v>1.2732261140682191</v>
      </c>
      <c r="T2" s="7">
        <f>IF(AC19="","",(ABS(AC19-AVERAGE(Q19:AB19))/STDEV(Q19:AB19)))</f>
        <v>0.25346046670040145</v>
      </c>
      <c r="U2" s="7">
        <f>IF(AR9="","",(ABS(AR9-AVERAGE(AF9:AQ9))/STDEV(AF9:AQ9)))</f>
        <v>0.31020832634200013</v>
      </c>
      <c r="V2" s="7">
        <f>IF(AR19="","",(ABS(AR19-AVERAGE(AF19:AQ19))/STDEV(AF19:AQ19)))</f>
        <v>1.1150459672305948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0.57335330126000983</v>
      </c>
      <c r="R3" s="7">
        <f>IF(N20="","",(ABS(N20-AVERAGE(B20:M20))/STDEV(B20:M20)))</f>
        <v>0.1403137365679816</v>
      </c>
      <c r="S3" s="7">
        <f>IF(AC10="","",(ABS(AC10-AVERAGE(Q10:AB10))/STDEV(Q10:AB10)))</f>
        <v>0.30668149210636686</v>
      </c>
      <c r="T3" s="7">
        <f>IF(AC20="","",(ABS(AC20-AVERAGE(Q20:AB20))/STDEV(Q20:AB20)))</f>
        <v>0.22595860825187905</v>
      </c>
      <c r="U3" s="7">
        <f t="shared" ref="U3" si="0">IF(AR10="","",(ABS(AR10-AVERAGE(AF10:AQ10))/STDEV(AF10:AQ10)))</f>
        <v>0.47525391506385672</v>
      </c>
      <c r="V3" s="7">
        <f>IF(AR20="","",(ABS(AR20-AVERAGE(AF20:AQ20))/STDEV(AF20:AQ20)))</f>
        <v>0.29631872779275437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0.2421444574440384</v>
      </c>
      <c r="R4" s="7">
        <f>IF(N23="","",(ABS(N23-AVERAGE(B23:M23))/STDEV(B23:M23)))</f>
        <v>8.4343782475147233E-3</v>
      </c>
      <c r="S4" s="7">
        <f>IF(AC13="","",(ABS(AC13-AVERAGE(Q13:AB13))/STDEV(Q13:AB13)))</f>
        <v>1.5938649436334971E-2</v>
      </c>
      <c r="T4" s="7">
        <f>IF(AC23="","",(ABS(AC23-AVERAGE(Q23:AB23))/STDEV(Q23:AB23)))</f>
        <v>0.12589433741446027</v>
      </c>
      <c r="U4" s="7">
        <f>IF(AR13="","",(ABS(AR13-AVERAGE(AF13:AQ13))/STDEV(AF13:AQ13)))</f>
        <v>0.48505000568188278</v>
      </c>
      <c r="V4" s="7">
        <f>IF(AR23="","",(ABS(AR23-AVERAGE(AF23:AQ23))/STDEV(AF23:AQ23)))</f>
        <v>0.2893372316421961</v>
      </c>
    </row>
    <row r="5" spans="1:44" ht="25.5" customHeight="1" x14ac:dyDescent="0.2">
      <c r="C5" s="42" t="s">
        <v>272</v>
      </c>
      <c r="D5" s="12">
        <v>0</v>
      </c>
      <c r="E5" s="12">
        <v>0.05</v>
      </c>
      <c r="F5" s="12">
        <v>0</v>
      </c>
      <c r="G5" s="13">
        <v>4.2500000000000003E-2</v>
      </c>
      <c r="H5" s="13">
        <v>-3.5999999999999999E-3</v>
      </c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8.6296903204303933E-4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-7.2460317460315907E-4</v>
      </c>
      <c r="AE7" s="14" t="s">
        <v>29</v>
      </c>
      <c r="AR7" s="16">
        <f>AR9-AQ9</f>
        <v>-4.062500000000073E-5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1.7519047619047608E-2</v>
      </c>
      <c r="C9" s="20">
        <v>1.7685892857142862E-2</v>
      </c>
      <c r="D9" s="20">
        <v>1.7856632653061214E-2</v>
      </c>
      <c r="E9" s="20">
        <v>1.366600985221675E-2</v>
      </c>
      <c r="F9" s="20">
        <v>1.3566133004926102E-2</v>
      </c>
      <c r="G9" s="20">
        <v>1.2563025210084027E-2</v>
      </c>
      <c r="H9" s="20">
        <v>1.3362074829931974E-2</v>
      </c>
      <c r="I9" s="20">
        <v>1.4295967741935492E-2</v>
      </c>
      <c r="J9" s="20">
        <v>1.3928181818181793E-2</v>
      </c>
      <c r="K9" s="20">
        <v>1.4446938775510201E-2</v>
      </c>
      <c r="L9" s="20">
        <v>1.3107251082251069E-2</v>
      </c>
      <c r="M9" s="20">
        <v>1.3309013605442175E-2</v>
      </c>
      <c r="N9" s="20">
        <v>1.3267984693877549E-2</v>
      </c>
      <c r="P9" s="19" t="s">
        <v>18</v>
      </c>
      <c r="Q9" s="20"/>
      <c r="R9" s="20"/>
      <c r="S9" s="20"/>
      <c r="T9" s="20"/>
      <c r="U9" s="20">
        <v>1.5758035714285717E-2</v>
      </c>
      <c r="V9" s="20">
        <v>1.5781919642857137E-2</v>
      </c>
      <c r="W9" s="20">
        <v>1.5475549450549455E-2</v>
      </c>
      <c r="X9" s="20"/>
      <c r="Y9" s="20"/>
      <c r="Z9" s="20">
        <v>1.2384047619047621E-2</v>
      </c>
      <c r="AA9" s="20">
        <v>1.0847193877551021E-2</v>
      </c>
      <c r="AB9" s="20">
        <v>1.1371031746031745E-2</v>
      </c>
      <c r="AC9" s="20">
        <v>1.0646428571428586E-2</v>
      </c>
      <c r="AE9" s="19" t="s">
        <v>18</v>
      </c>
      <c r="AF9" s="20">
        <v>1.4116666666666675E-2</v>
      </c>
      <c r="AG9" s="20">
        <v>1.4534090909090903E-2</v>
      </c>
      <c r="AH9" s="20">
        <v>1.2830357142857143E-2</v>
      </c>
      <c r="AI9" s="20">
        <v>1.3616013824884799E-2</v>
      </c>
      <c r="AJ9" s="20">
        <v>1.4267559523809528E-2</v>
      </c>
      <c r="AK9" s="20">
        <v>1.3334151785714298E-2</v>
      </c>
      <c r="AL9" s="20">
        <v>1.4299702380952375E-2</v>
      </c>
      <c r="AM9" s="20">
        <v>1.3718928571428569E-2</v>
      </c>
      <c r="AN9" s="20">
        <v>1.5530442176870739E-2</v>
      </c>
      <c r="AO9" s="20">
        <v>1.4175510204081639E-2</v>
      </c>
      <c r="AP9" s="20">
        <v>1.5675357142857154E-2</v>
      </c>
      <c r="AQ9" s="20">
        <v>1.3958928571428574E-2</v>
      </c>
      <c r="AR9" s="20">
        <v>1.3918303571428573E-2</v>
      </c>
    </row>
    <row r="10" spans="1:44" x14ac:dyDescent="0.2">
      <c r="A10" s="21" t="s">
        <v>8</v>
      </c>
      <c r="B10" s="22">
        <v>3.4800382250152737E-3</v>
      </c>
      <c r="C10" s="22">
        <v>3.2517336929654612E-3</v>
      </c>
      <c r="D10" s="22">
        <v>3.6557780196080992E-3</v>
      </c>
      <c r="E10" s="22">
        <v>2.586410914833795E-3</v>
      </c>
      <c r="F10" s="22">
        <v>2.7964259948733286E-3</v>
      </c>
      <c r="G10" s="22">
        <v>2.579428432688745E-3</v>
      </c>
      <c r="H10" s="22">
        <v>2.9736102987852498E-3</v>
      </c>
      <c r="I10" s="22">
        <v>3.1620179355221476E-3</v>
      </c>
      <c r="J10" s="22">
        <v>3.2820417214986077E-3</v>
      </c>
      <c r="K10" s="22">
        <v>2.9535216106060915E-3</v>
      </c>
      <c r="L10" s="22">
        <v>2.9431561941663776E-3</v>
      </c>
      <c r="M10" s="22">
        <v>3.1423807827258223E-3</v>
      </c>
      <c r="N10" s="22">
        <v>3.2558869790273201E-3</v>
      </c>
      <c r="P10" s="21" t="s">
        <v>8</v>
      </c>
      <c r="Q10" s="22"/>
      <c r="R10" s="22"/>
      <c r="S10" s="22"/>
      <c r="T10" s="22"/>
      <c r="U10" s="22">
        <v>2.7425112707813023E-3</v>
      </c>
      <c r="V10" s="22">
        <v>3.1804856428188834E-3</v>
      </c>
      <c r="W10" s="22">
        <v>3.0177401968392728E-3</v>
      </c>
      <c r="X10" s="22"/>
      <c r="Y10" s="22"/>
      <c r="Z10" s="22">
        <v>2.6560612534305781E-3</v>
      </c>
      <c r="AA10" s="22">
        <v>2.4785715470250244E-3</v>
      </c>
      <c r="AB10" s="22">
        <v>1.9404233226176118E-3</v>
      </c>
      <c r="AC10" s="22">
        <v>2.8033923546606511E-3</v>
      </c>
      <c r="AE10" s="21" t="s">
        <v>8</v>
      </c>
      <c r="AF10" s="22">
        <v>3.079574457373026E-3</v>
      </c>
      <c r="AG10" s="22">
        <v>2.8664815995289865E-3</v>
      </c>
      <c r="AH10" s="22">
        <v>2.522566227829098E-3</v>
      </c>
      <c r="AI10" s="22">
        <v>2.8572672694278365E-3</v>
      </c>
      <c r="AJ10" s="22">
        <v>2.5834931800513246E-3</v>
      </c>
      <c r="AK10" s="22">
        <v>2.3913282361611677E-3</v>
      </c>
      <c r="AL10" s="22">
        <v>2.5914280167765452E-3</v>
      </c>
      <c r="AM10" s="22">
        <v>1.9834527646081321E-3</v>
      </c>
      <c r="AN10" s="22">
        <v>2.651342459947725E-3</v>
      </c>
      <c r="AO10" s="22">
        <v>2.3401056146679163E-3</v>
      </c>
      <c r="AP10" s="22">
        <v>3.4729368255947963E-3</v>
      </c>
      <c r="AQ10" s="22">
        <v>2.7067006185773988E-3</v>
      </c>
      <c r="AR10" s="22">
        <v>2.8507347891880428E-3</v>
      </c>
    </row>
    <row r="11" spans="1:44" x14ac:dyDescent="0.2">
      <c r="A11" s="21" t="s">
        <v>19</v>
      </c>
      <c r="B11" s="22">
        <v>3.2199999999999999E-2</v>
      </c>
      <c r="C11" s="22">
        <v>2.9899999999999999E-2</v>
      </c>
      <c r="D11" s="22">
        <v>2.87E-2</v>
      </c>
      <c r="E11" s="22">
        <v>2.6199999999999994E-2</v>
      </c>
      <c r="F11" s="23">
        <v>2.4700000000000003E-2</v>
      </c>
      <c r="G11" s="23">
        <v>2.3599999999999999E-2</v>
      </c>
      <c r="H11" s="23">
        <v>2.46E-2</v>
      </c>
      <c r="I11" s="23">
        <v>2.53E-2</v>
      </c>
      <c r="J11" s="23">
        <v>2.64E-2</v>
      </c>
      <c r="K11" s="23">
        <v>2.4499999999999997E-2</v>
      </c>
      <c r="L11" s="23">
        <v>2.6100000000000002E-2</v>
      </c>
      <c r="M11" s="23">
        <v>2.35E-2</v>
      </c>
      <c r="N11" s="23">
        <v>2.3099999999999999E-2</v>
      </c>
      <c r="P11" s="21" t="s">
        <v>19</v>
      </c>
      <c r="Q11" s="22"/>
      <c r="R11" s="22"/>
      <c r="S11" s="22"/>
      <c r="T11" s="22"/>
      <c r="U11" s="23">
        <v>2.46E-2</v>
      </c>
      <c r="V11" s="23">
        <v>2.3400000000000001E-2</v>
      </c>
      <c r="W11" s="23">
        <v>2.5000000000000001E-2</v>
      </c>
      <c r="X11" s="23"/>
      <c r="Y11" s="23"/>
      <c r="Z11" s="23">
        <v>2.1000000000000001E-2</v>
      </c>
      <c r="AA11" s="23">
        <v>1.7500000000000002E-2</v>
      </c>
      <c r="AB11" s="23">
        <v>1.6E-2</v>
      </c>
      <c r="AC11" s="23">
        <v>2.0700000000000003E-2</v>
      </c>
      <c r="AE11" s="21" t="s">
        <v>19</v>
      </c>
      <c r="AF11" s="22">
        <v>2.41E-2</v>
      </c>
      <c r="AG11" s="22">
        <v>2.6800000000000001E-2</v>
      </c>
      <c r="AH11" s="22">
        <v>2.0400000000000001E-2</v>
      </c>
      <c r="AI11" s="22">
        <v>2.8199999999999999E-2</v>
      </c>
      <c r="AJ11" s="23">
        <v>2.18E-2</v>
      </c>
      <c r="AK11" s="23">
        <v>2.1899999999999999E-2</v>
      </c>
      <c r="AL11" s="23">
        <v>2.23E-2</v>
      </c>
      <c r="AM11" s="23">
        <v>2.0199999999999999E-2</v>
      </c>
      <c r="AN11" s="23">
        <v>2.3099999999999999E-2</v>
      </c>
      <c r="AO11" s="23">
        <v>2.3E-2</v>
      </c>
      <c r="AP11" s="23">
        <v>2.4199999999999999E-2</v>
      </c>
      <c r="AQ11" s="23">
        <v>2.2599999999999999E-2</v>
      </c>
      <c r="AR11" s="23">
        <v>2.3199999999999998E-2</v>
      </c>
    </row>
    <row r="12" spans="1:44" x14ac:dyDescent="0.2">
      <c r="A12" s="21" t="s">
        <v>20</v>
      </c>
      <c r="B12" s="22">
        <v>8.6999999999999994E-3</v>
      </c>
      <c r="C12" s="22">
        <v>1.11E-2</v>
      </c>
      <c r="D12" s="22">
        <v>0.01</v>
      </c>
      <c r="E12" s="22">
        <v>7.3000000000000001E-3</v>
      </c>
      <c r="F12" s="23">
        <v>6.1000000000000004E-3</v>
      </c>
      <c r="G12" s="23">
        <v>5.8999999999999999E-3</v>
      </c>
      <c r="H12" s="23">
        <v>6.1000000000000004E-3</v>
      </c>
      <c r="I12" s="23">
        <v>6.6E-3</v>
      </c>
      <c r="J12" s="23">
        <v>4.7000000000000002E-3</v>
      </c>
      <c r="K12" s="23">
        <v>6.4000000000000003E-3</v>
      </c>
      <c r="L12" s="23">
        <v>6.0000000000000001E-3</v>
      </c>
      <c r="M12" s="23">
        <v>6.1999999999999998E-3</v>
      </c>
      <c r="N12" s="23">
        <v>6.0000000000000001E-3</v>
      </c>
      <c r="P12" s="21" t="s">
        <v>20</v>
      </c>
      <c r="Q12" s="22"/>
      <c r="R12" s="22"/>
      <c r="S12" s="22"/>
      <c r="T12" s="22"/>
      <c r="U12" s="23">
        <v>9.4999999999999998E-3</v>
      </c>
      <c r="V12" s="23">
        <v>9.2999999999999992E-3</v>
      </c>
      <c r="W12" s="23">
        <v>7.7999999999999996E-3</v>
      </c>
      <c r="X12" s="23"/>
      <c r="Y12" s="23"/>
      <c r="Z12" s="23">
        <v>5.3E-3</v>
      </c>
      <c r="AA12" s="23">
        <v>3.0999999999999999E-3</v>
      </c>
      <c r="AB12" s="23">
        <v>6.6E-3</v>
      </c>
      <c r="AC12" s="23">
        <v>4.4999999999999997E-3</v>
      </c>
      <c r="AE12" s="21" t="s">
        <v>20</v>
      </c>
      <c r="AF12" s="22">
        <v>6.7000000000000002E-3</v>
      </c>
      <c r="AG12" s="22">
        <v>7.3000000000000001E-3</v>
      </c>
      <c r="AH12" s="22">
        <v>6.0000000000000001E-3</v>
      </c>
      <c r="AI12" s="22">
        <v>6.4000000000000003E-3</v>
      </c>
      <c r="AJ12" s="23">
        <v>8.0999999999999996E-3</v>
      </c>
      <c r="AK12" s="23">
        <v>7.4000000000000003E-3</v>
      </c>
      <c r="AL12" s="23">
        <v>6.8999999999999999E-3</v>
      </c>
      <c r="AM12" s="23">
        <v>8.8000000000000005E-3</v>
      </c>
      <c r="AN12" s="23">
        <v>7.7000000000000002E-3</v>
      </c>
      <c r="AO12" s="23">
        <v>7.4999999999999997E-3</v>
      </c>
      <c r="AP12" s="23">
        <v>6.4999999999999997E-3</v>
      </c>
      <c r="AQ12" s="23">
        <v>7.4999999999999997E-3</v>
      </c>
      <c r="AR12" s="23">
        <v>7.1000000000000004E-3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3.1111681616475955</v>
      </c>
      <c r="C13" s="25">
        <f>IFERROR(IF(C8="","",IF($C$25=0,((C9-$C$26)/3/C10),IF($C$26=0,(($C$25-C9)/3/C10),MIN(((($C$25)-C9)/(3*C10)),((C9-($C$26))/(3*C10)))))),"")</f>
        <v>3.3125003658574372</v>
      </c>
      <c r="D13" s="25">
        <f>IFERROR(IF(D8="","",IF($D$25=0,((D9-$D$26)/3/D10),IF($D$26=0,(($D$25-D9)/3/D10),MIN(((($D$25)-D9)/(3*D10)),((D9-($D$26))/(3*D10)))))),"")</f>
        <v>2.9308277813491319</v>
      </c>
      <c r="E13" s="25">
        <f>IFERROR(IF(E8="","",IF($E$25=0,((E9-$E$26)/3/E10),IF($E$26=0,(($E$25-E9)/3/E10),MIN(((($E$25)-E9)/(3*E10)),((E9-($E$26))/(3*E10)))))),"")</f>
        <v>4.6826782162877505</v>
      </c>
      <c r="F13" s="25">
        <f>IFERROR(IF(F8="","",IF($K$25=0,((F9-$K$26)/3/F10),IF($K$26=0,(($K$25-F9)/3/F10),MIN(((($K$25)-F9)/(3*F10)),((F9-($K$26))/(3*F10)))))),"")</f>
        <v>4.3429085389550677</v>
      </c>
      <c r="G13" s="25">
        <f>IFERROR(IF(G8="","",IF($G$25=0,((G9-$G$26)/3/G10),IF($G$26=0,(($G$25-G9)/3/G10),MIN(((($G$25)-G9)/(3*G10)),((G9-($G$26))/(3*G10)))))),"")</f>
        <v>4.8378902234673768</v>
      </c>
      <c r="H13" s="25">
        <f>IFERROR(IF(H8="","",IF($H$25=0,((H9-$H$26)/3/H10),IF($H$26=0,(($H$25-H9)/3/H10),MIN(((($H$25)-H9)/(3*H10)),((H9-($H$26))/(3*H10)))))),"")</f>
        <v>4.107008147081344</v>
      </c>
      <c r="I13" s="25">
        <f>IFERROR(IF(I8="","",IF($I$25=0,((I9-$I$26)/3/I10),IF($I$26=0,(($I$25-I9)/3/I10),MIN(((($I$25)-I9)/(3*I10)),((I9-($I$26))/(3*I10)))))),"")</f>
        <v>3.7638445855482541</v>
      </c>
      <c r="J13" s="25">
        <f>IFERROR(IF(J8="","",IF($J$25=0,((J9-$J$26)/3/J10),IF($J$26=0,(($J$25-J9)/3/J10),MIN(((($J$25)-J9)/(3*J10)),((J9-($J$26))/(3*J10)))))),"")</f>
        <v>3.6635547059557712</v>
      </c>
      <c r="K13" s="25">
        <f>IFERROR(IF(K8="","",IF($K$25=0,((K9-$K$26)/3/K10),IF($K$26=0,(($K$25-K9)/3/K10),MIN(((($K$25)-K9)/(3*K10)),((K9-($K$26))/(3*K10)))))),"")</f>
        <v>4.0125050602664531</v>
      </c>
      <c r="L13" s="25">
        <f>IFERROR(IF(L8="","",IF($L$25=0,((L9-$L$26)/3/L10),IF($L$26=0,(($L$25-L9)/3/L10),MIN(((($L$25)-L9)/(3*L10)),((L9-($L$26))/(3*L10)))))),"")</f>
        <v>4.1783657275675639</v>
      </c>
      <c r="M13" s="25">
        <f>IFERROR(IF(M8="","",IF($M$25=0,((M9-$M$26)/3/M10),IF($M$26=0,(($M$25-M9)/3/M10),MIN(((($M$25)-M9)/(3*M10)),((M9-($M$26))/(3*M10)))))),"")</f>
        <v>3.8920581698494483</v>
      </c>
      <c r="N13" s="25">
        <f>IFERROR(IF(N8="","",IF($N$25=0,((N9-$N$26)/3/N10),IF($N$26=0,(($N$25-N9)/3/N10),MIN(((($N$25)-N9)/(3*N10)),((N9-($N$26))/(3*N10)))))),"")</f>
        <v>3.7605743629647281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4.1618746354272638</v>
      </c>
      <c r="V13" s="25">
        <f>IFERROR(IF(V8="","",IF($G$25=0,((V9-$G$26)/3/V10),IF($G$26=0,(($G$25-V9)/3/V10),MIN(((($G$25)-V9)/(3*V10)),((V9-($G$26))/(3*V10)))))),"")</f>
        <v>3.5862531910708646</v>
      </c>
      <c r="W13" s="25">
        <f>IFERROR(IF(W8="","",IF($H$25=0,((W9-$H$26)/3/W10),IF($H$26=0,(($H$25-W9)/3/W10),MIN(((($H$25)-W9)/(3*W10)),((W9-($H$26))/(3*W10)))))),"")</f>
        <v>3.8134993181996295</v>
      </c>
      <c r="X13" s="25"/>
      <c r="Y13" s="25"/>
      <c r="Z13" s="25">
        <f>IFERROR(IF(Z8="","",IF($K$25=0,((Z9-$K$26)/3/Z10),IF($K$26=0,(($K$25-Z9)/3/Z10),MIN(((($K$25)-Z9)/(3*Z10)),((Z9-($K$26))/(3*Z10)))))),"")</f>
        <v>4.7207686861347149</v>
      </c>
      <c r="AA13" s="25">
        <f>IFERROR(IF(AA8="","",IF($L$25=0,((AA9-$L$26)/3/AA10),IF($L$26=0,(($L$25-AA9)/3/AA10),MIN(((($L$25)-AA9)/(3*AA10)),((AA9-($L$26))/(3*AA10)))))),"")</f>
        <v>5.2655068157360292</v>
      </c>
      <c r="AB13" s="25">
        <f>IFERROR(IF(AB8="","",IF($M$25=0,((AB9-$M$26)/3/AB10),IF($M$26=0,(($M$25-AB9)/3/AB10),MIN(((($M$25)-AB9)/(3*AB10)),((AB9-($M$26))/(3*AB10)))))),"")</f>
        <v>6.6358317802286155</v>
      </c>
      <c r="AC13" s="25">
        <f>IFERROR(IF(AC8="","",IF($N$25=0,((AC9-$N$26)/3/AC10),IF($N$26=0,(($N$25-AC9)/3/AC10),MIN(((($N$25)-AC9)/(3*AC10)),((AC9-($N$26))/(3*AC10)))))),"")</f>
        <v>4.6792797736815714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3.884014261280214</v>
      </c>
      <c r="AG13" s="25">
        <f t="shared" si="1"/>
        <v>4.1242091694962415</v>
      </c>
      <c r="AH13" s="25">
        <f t="shared" si="1"/>
        <v>4.9116177072756555</v>
      </c>
      <c r="AI13" s="25">
        <f t="shared" si="1"/>
        <v>4.2446135583716957</v>
      </c>
      <c r="AJ13" s="25">
        <f t="shared" si="1"/>
        <v>4.6103522099589469</v>
      </c>
      <c r="AK13" s="25">
        <f t="shared" si="1"/>
        <v>5.1109459671592239</v>
      </c>
      <c r="AL13" s="25">
        <f t="shared" si="1"/>
        <v>4.5921010073633601</v>
      </c>
      <c r="AM13" s="25">
        <f t="shared" si="1"/>
        <v>6.0972919002584929</v>
      </c>
      <c r="AN13" s="25">
        <f t="shared" si="1"/>
        <v>4.3335980852267166</v>
      </c>
      <c r="AO13" s="25">
        <f t="shared" si="1"/>
        <v>5.1029733546167604</v>
      </c>
      <c r="AP13" s="25">
        <f t="shared" si="1"/>
        <v>3.2944876897056905</v>
      </c>
      <c r="AQ13" s="25">
        <f>IFERROR(IF(AQ8="","",IF($M$25=0,((AQ9-$M$26)/3/AQ10),IF($M$26=0,(($M$25-AQ9)/3/AQ10),MIN(((($M$25)-AQ9)/(3*AQ10)),((AQ9-($M$26))/(3*AQ10)))))),"")</f>
        <v>4.4384999189547205</v>
      </c>
      <c r="AR13" s="25">
        <f>IFERROR(IF(AR8="","",IF($M$25=0,((AR9-$M$26)/3/AR10),IF($M$26=0,(($M$25-AR9)/3/AR10),MIN(((($M$25)-AR9)/(3*AR10)),((AR9-($M$26))/(3*AR10)))))),"")</f>
        <v>4.2189937094368526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-6.2845864661653997E-4</v>
      </c>
      <c r="AE17" s="27" t="s">
        <v>30</v>
      </c>
      <c r="AR17" s="16">
        <f>AR19-AQ19</f>
        <v>-1.0873809523809456E-3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1.3260930735930732E-2</v>
      </c>
      <c r="C19" s="30">
        <v>1.3292219387755089E-2</v>
      </c>
      <c r="D19" s="30">
        <v>1.4223469387755108E-2</v>
      </c>
      <c r="E19" s="30">
        <v>1.2451674107142856E-2</v>
      </c>
      <c r="F19" s="30">
        <v>1.1986096938775498E-2</v>
      </c>
      <c r="G19" s="30">
        <v>1.3172049689440997E-2</v>
      </c>
      <c r="H19" s="30">
        <v>1.2446522556390983E-2</v>
      </c>
      <c r="I19" s="30">
        <v>1.2772499999999992E-2</v>
      </c>
      <c r="J19" s="30">
        <v>1.3847435897435903E-2</v>
      </c>
      <c r="K19" s="30">
        <v>1.3142956349206336E-2</v>
      </c>
      <c r="L19" s="30">
        <v>1.365426267281108E-2</v>
      </c>
      <c r="M19" s="30">
        <v>1.4223724489795907E-2</v>
      </c>
      <c r="N19" s="30">
        <v>1.3363177339901477E-2</v>
      </c>
      <c r="P19" s="30" t="s">
        <v>18</v>
      </c>
      <c r="Q19" s="30"/>
      <c r="R19" s="30"/>
      <c r="S19" s="30"/>
      <c r="T19" s="30"/>
      <c r="U19" s="30">
        <v>1.1208095238095243E-2</v>
      </c>
      <c r="V19" s="30">
        <v>1.1010714285714289E-2</v>
      </c>
      <c r="W19" s="30">
        <v>1.3119047619047622E-2</v>
      </c>
      <c r="X19" s="30"/>
      <c r="Y19" s="30">
        <v>1.1579910714285713E-2</v>
      </c>
      <c r="Z19" s="30">
        <v>1.0691865079365089E-2</v>
      </c>
      <c r="AA19" s="30">
        <v>1.2492142857142856E-2</v>
      </c>
      <c r="AB19" s="30">
        <v>1.2158458646616544E-2</v>
      </c>
      <c r="AC19" s="30">
        <v>1.1530000000000004E-2</v>
      </c>
      <c r="AD19" s="29"/>
      <c r="AE19" s="30" t="s">
        <v>18</v>
      </c>
      <c r="AF19" s="20">
        <v>1.5436383928571428E-2</v>
      </c>
      <c r="AG19" s="20">
        <v>1.3534740259740255E-2</v>
      </c>
      <c r="AH19" s="20">
        <v>1.2926116071428571E-2</v>
      </c>
      <c r="AI19" s="20">
        <v>1.1789915966386561E-2</v>
      </c>
      <c r="AJ19" s="20">
        <v>1.2237500000000007E-2</v>
      </c>
      <c r="AK19" s="20">
        <v>1.5246428571428576E-2</v>
      </c>
      <c r="AL19" s="20">
        <v>1.369223602484472E-2</v>
      </c>
      <c r="AM19" s="20">
        <v>1.3683928571428571E-2</v>
      </c>
      <c r="AN19" s="20">
        <v>1.5101870748299315E-2</v>
      </c>
      <c r="AO19" s="20">
        <v>1.3643609022556383E-2</v>
      </c>
      <c r="AP19" s="20">
        <v>1.4062619047619049E-2</v>
      </c>
      <c r="AQ19" s="20">
        <v>1.3577857142857131E-2</v>
      </c>
      <c r="AR19" s="20">
        <v>1.2490476190476186E-2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3.315383167397083E-3</v>
      </c>
      <c r="C20" s="22">
        <v>3.0207461754138761E-3</v>
      </c>
      <c r="D20" s="22">
        <v>3.4649690425348325E-3</v>
      </c>
      <c r="E20" s="22">
        <v>2.4307245370957654E-3</v>
      </c>
      <c r="F20" s="22">
        <v>2.3522816989259014E-3</v>
      </c>
      <c r="G20" s="22">
        <v>2.8960897363747577E-3</v>
      </c>
      <c r="H20" s="22">
        <v>2.6952777654246909E-3</v>
      </c>
      <c r="I20" s="22">
        <v>2.4578629510318179E-3</v>
      </c>
      <c r="J20" s="22">
        <v>2.7706433452824395E-3</v>
      </c>
      <c r="K20" s="22">
        <v>2.7124176528358344E-3</v>
      </c>
      <c r="L20" s="22">
        <v>2.6583710850751792E-3</v>
      </c>
      <c r="M20" s="22">
        <v>2.6341760529759728E-3</v>
      </c>
      <c r="N20" s="22">
        <v>2.7361463631214986E-3</v>
      </c>
      <c r="P20" s="21" t="s">
        <v>8</v>
      </c>
      <c r="Q20" s="22"/>
      <c r="R20" s="22"/>
      <c r="S20" s="22"/>
      <c r="T20" s="22"/>
      <c r="U20" s="22">
        <v>2.3009661124349327E-3</v>
      </c>
      <c r="V20" s="22">
        <v>2.9077495419034291E-3</v>
      </c>
      <c r="W20" s="22">
        <v>1.8924374663301733E-3</v>
      </c>
      <c r="X20" s="22"/>
      <c r="Y20" s="22">
        <v>2.7469483562040757E-3</v>
      </c>
      <c r="Z20" s="22">
        <v>3.362959457941165E-3</v>
      </c>
      <c r="AA20" s="22">
        <v>2.2373825865800588E-3</v>
      </c>
      <c r="AB20" s="22">
        <v>2.6385923086312602E-3</v>
      </c>
      <c r="AC20" s="22">
        <v>2.4739511651489352E-3</v>
      </c>
      <c r="AD20" s="29"/>
      <c r="AE20" s="21" t="s">
        <v>8</v>
      </c>
      <c r="AF20" s="22">
        <v>2.3153205053352095E-3</v>
      </c>
      <c r="AG20" s="22">
        <v>3.8644787939971356E-3</v>
      </c>
      <c r="AH20" s="22">
        <v>3.0286050280661377E-3</v>
      </c>
      <c r="AI20" s="22">
        <v>2.497582661458522E-3</v>
      </c>
      <c r="AJ20" s="22">
        <v>2.4995850039188205E-3</v>
      </c>
      <c r="AK20" s="22">
        <v>2.2257108668136787E-3</v>
      </c>
      <c r="AL20" s="22">
        <v>2.6697432557298666E-3</v>
      </c>
      <c r="AM20" s="22">
        <v>2.4893372355152613E-3</v>
      </c>
      <c r="AN20" s="22">
        <v>2.2739499297687225E-3</v>
      </c>
      <c r="AO20" s="22">
        <v>2.6683216159405277E-3</v>
      </c>
      <c r="AP20" s="22">
        <v>2.2504431380366134E-3</v>
      </c>
      <c r="AQ20" s="22">
        <v>2.3348271523973181E-3</v>
      </c>
      <c r="AR20" s="22">
        <v>2.7299548916875751E-3</v>
      </c>
      <c r="AS20" s="29"/>
      <c r="AT20" s="29"/>
      <c r="AU20" s="29"/>
      <c r="AV20" s="29"/>
      <c r="BD20" s="32">
        <f>F5</f>
        <v>0</v>
      </c>
      <c r="BE20" s="32"/>
      <c r="BF20" s="32"/>
      <c r="BG20" s="32"/>
      <c r="BH20" s="32"/>
      <c r="BI20" s="32"/>
      <c r="BJ20" s="32">
        <f>E5</f>
        <v>0.05</v>
      </c>
    </row>
    <row r="21" spans="1:62" x14ac:dyDescent="0.2">
      <c r="A21" s="21" t="s">
        <v>19</v>
      </c>
      <c r="B21" s="22">
        <v>2.41E-2</v>
      </c>
      <c r="C21" s="22">
        <v>2.2200000000000001E-2</v>
      </c>
      <c r="D21" s="22">
        <v>2.5399999999999999E-2</v>
      </c>
      <c r="E21" s="22">
        <v>2.0899999999999998E-2</v>
      </c>
      <c r="F21" s="22">
        <v>2.07E-2</v>
      </c>
      <c r="G21" s="22">
        <v>2.1899999999999999E-2</v>
      </c>
      <c r="H21" s="22">
        <v>2.23E-2</v>
      </c>
      <c r="I21" s="22">
        <v>2.1299999999999999E-2</v>
      </c>
      <c r="J21" s="22">
        <v>2.3599999999999999E-2</v>
      </c>
      <c r="K21" s="22">
        <v>2.3400000000000001E-2</v>
      </c>
      <c r="L21" s="22">
        <v>2.0700000000000003E-2</v>
      </c>
      <c r="M21" s="22">
        <v>2.3599999999999999E-2</v>
      </c>
      <c r="N21" s="22">
        <v>2.2700000000000001E-2</v>
      </c>
      <c r="P21" s="21" t="s">
        <v>19</v>
      </c>
      <c r="Q21" s="22"/>
      <c r="R21" s="22"/>
      <c r="S21" s="22"/>
      <c r="T21" s="22"/>
      <c r="U21" s="22">
        <v>2.01E-2</v>
      </c>
      <c r="V21" s="22">
        <v>1.9300000000000001E-2</v>
      </c>
      <c r="W21" s="22">
        <v>1.83E-2</v>
      </c>
      <c r="X21" s="22"/>
      <c r="Y21" s="22">
        <v>2.0799999999999999E-2</v>
      </c>
      <c r="Z21" s="22">
        <v>2.01E-2</v>
      </c>
      <c r="AA21" s="22">
        <v>1.89E-2</v>
      </c>
      <c r="AB21" s="22">
        <v>2.18E-2</v>
      </c>
      <c r="AC21" s="22">
        <v>2.06E-2</v>
      </c>
      <c r="AD21" s="29"/>
      <c r="AE21" s="21" t="s">
        <v>19</v>
      </c>
      <c r="AF21" s="22">
        <v>2.5000000000000001E-2</v>
      </c>
      <c r="AG21" s="22">
        <v>2.2499999999999999E-2</v>
      </c>
      <c r="AH21" s="22">
        <v>2.3E-2</v>
      </c>
      <c r="AI21" s="22">
        <v>2.07E-2</v>
      </c>
      <c r="AJ21" s="23">
        <v>1.9400000000000001E-2</v>
      </c>
      <c r="AK21" s="23">
        <v>2.1299999999999999E-2</v>
      </c>
      <c r="AL21" s="23">
        <v>2.24E-2</v>
      </c>
      <c r="AM21" s="23">
        <v>2.1999999999999999E-2</v>
      </c>
      <c r="AN21" s="23">
        <v>2.1499999999999998E-2</v>
      </c>
      <c r="AO21" s="23">
        <v>2.1999999999999999E-2</v>
      </c>
      <c r="AP21" s="23">
        <v>2.4799999999999999E-2</v>
      </c>
      <c r="AQ21" s="23">
        <v>2.1399999999999999E-2</v>
      </c>
      <c r="AR21" s="23">
        <v>2.1899999999999999E-2</v>
      </c>
      <c r="BD21" s="33">
        <f>BE21-$BG$22</f>
        <v>-0.06</v>
      </c>
      <c r="BE21" s="32">
        <f>BF21-$BG$22</f>
        <v>-0.04</v>
      </c>
      <c r="BF21" s="32">
        <f>BG21-$BG$22</f>
        <v>-0.02</v>
      </c>
      <c r="BG21" s="33">
        <f>D5</f>
        <v>0</v>
      </c>
      <c r="BH21" s="32">
        <f>BG21+$BG$22</f>
        <v>0.02</v>
      </c>
      <c r="BI21" s="32">
        <f>BH21+$BG$22</f>
        <v>0.04</v>
      </c>
      <c r="BJ21" s="33">
        <f>BI21+$BG$22</f>
        <v>0.06</v>
      </c>
    </row>
    <row r="22" spans="1:62" x14ac:dyDescent="0.2">
      <c r="A22" s="21" t="s">
        <v>20</v>
      </c>
      <c r="B22" s="22">
        <v>4.5999999999999999E-3</v>
      </c>
      <c r="C22" s="22">
        <v>4.0000000000000001E-3</v>
      </c>
      <c r="D22" s="22">
        <v>7.1000000000000004E-3</v>
      </c>
      <c r="E22" s="22">
        <v>6.4999999999999997E-3</v>
      </c>
      <c r="F22" s="22">
        <v>5.1999999999999998E-3</v>
      </c>
      <c r="G22" s="22">
        <v>6.4999999999999997E-3</v>
      </c>
      <c r="H22" s="22">
        <v>3.5999999999999999E-3</v>
      </c>
      <c r="I22" s="22">
        <v>6.0000000000000001E-3</v>
      </c>
      <c r="J22" s="22">
        <v>5.1999999999999998E-3</v>
      </c>
      <c r="K22" s="22">
        <v>5.3E-3</v>
      </c>
      <c r="L22" s="22">
        <v>5.1000000000000004E-3</v>
      </c>
      <c r="M22" s="22">
        <v>7.6E-3</v>
      </c>
      <c r="N22" s="22">
        <v>6.1999999999999998E-3</v>
      </c>
      <c r="P22" s="21" t="s">
        <v>20</v>
      </c>
      <c r="Q22" s="22"/>
      <c r="R22" s="22"/>
      <c r="S22" s="22"/>
      <c r="T22" s="22"/>
      <c r="U22" s="22">
        <v>6.7000000000000002E-3</v>
      </c>
      <c r="V22" s="22">
        <v>5.0000000000000001E-3</v>
      </c>
      <c r="W22" s="22">
        <v>8.9999999999999993E-3</v>
      </c>
      <c r="X22" s="22"/>
      <c r="Y22" s="22">
        <v>4.1999999999999997E-3</v>
      </c>
      <c r="Z22" s="22">
        <v>3.5000000000000001E-3</v>
      </c>
      <c r="AA22" s="22">
        <v>7.3000000000000001E-3</v>
      </c>
      <c r="AB22" s="22">
        <v>5.5999999999999999E-3</v>
      </c>
      <c r="AC22" s="22">
        <v>5.1000000000000004E-3</v>
      </c>
      <c r="AD22" s="29"/>
      <c r="AE22" s="21" t="s">
        <v>20</v>
      </c>
      <c r="AF22" s="22">
        <v>1.01E-2</v>
      </c>
      <c r="AG22" s="22">
        <v>3.5999999999999999E-3</v>
      </c>
      <c r="AH22" s="22">
        <v>3.7000000000000002E-3</v>
      </c>
      <c r="AI22" s="22">
        <v>1.1000000000000001E-3</v>
      </c>
      <c r="AJ22" s="23">
        <v>5.7000000000000002E-3</v>
      </c>
      <c r="AK22" s="23">
        <v>9.5999999999999992E-3</v>
      </c>
      <c r="AL22" s="23">
        <v>5.5999999999999999E-3</v>
      </c>
      <c r="AM22" s="23">
        <v>6.4999999999999997E-3</v>
      </c>
      <c r="AN22" s="23">
        <v>9.1000000000000004E-3</v>
      </c>
      <c r="AO22" s="23">
        <v>6.1999999999999998E-3</v>
      </c>
      <c r="AP22" s="23">
        <v>7.3000000000000001E-3</v>
      </c>
      <c r="AQ22" s="23">
        <v>7.4999999999999997E-3</v>
      </c>
      <c r="AR22" s="23">
        <v>6.6E-3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3.6937982136680367</v>
      </c>
      <c r="C23" s="25">
        <f>IFERROR(IF(C18="","",IF($C$25=0,((C19-$C$26)/3/C20),IF($C$26=0,(($C$25-C19)/3/C20),MIN(((($C$25)-C19)/(3*C20)),((C19-($C$26))/(3*C20)))))),"")</f>
        <v>4.05063059264549</v>
      </c>
      <c r="D23" s="25">
        <f>IFERROR(IF(D18="","",IF($D$25=0,((D19-$D$26)/3/D20),IF($D$26=0,(($D$25-D19)/3/D20),MIN(((($D$25)-D19)/(3*D20)),((D19-($D$26))/(3*D20)))))),"")</f>
        <v>3.4417364362243785</v>
      </c>
      <c r="E23" s="25">
        <f>IFERROR(IF(E18="","",IF($E$25=0,((E19-$E$26)/3/E20),IF($E$26=0,(($E$25-E19)/3/E20),MIN(((($E$25)-E19)/(3*E20)),((E19-($E$26))/(3*E20)))))),"")</f>
        <v>5.1491267068487536</v>
      </c>
      <c r="F23" s="25">
        <f>IFERROR(IF(F18="","",IF($K$25=0,((F19-$K$26)/3/F20),IF($K$26=0,(($K$25-F19)/3/F20),MIN(((($K$25)-F19)/(3*F20)),((F19-($K$26))/(3*F20)))))),"")</f>
        <v>5.3868127385398346</v>
      </c>
      <c r="G23" s="25">
        <f>IFERROR(IF(G18="","",IF($G$25=0,((G19-$G$26)/3/G20),IF($G$26=0,(($G$25-G19)/3/G20),MIN(((($G$25)-G19)/(3*G20)),((G19-($G$26))/(3*G20)))))),"")</f>
        <v>4.2388132117134347</v>
      </c>
      <c r="H23" s="25">
        <f>IFERROR(IF(H18="","",IF($H$25=0,((H19-$H$26)/3/H20),IF($H$26=0,(($H$25-H19)/3/H20),MIN(((($H$25)-H19)/(3*H20)),((H19-($H$26))/(3*H20)))))),"")</f>
        <v>4.6443546468999735</v>
      </c>
      <c r="I23" s="25">
        <f>IFERROR(IF(I18="","",IF($I$25=0,((I19-$I$26)/3/I20),IF($I$26=0,(($I$25-I19)/3/I20),MIN(((($I$25)-I19)/(3*I20)),((I19-($I$26))/(3*I20)))))),"")</f>
        <v>5.0487626502760321</v>
      </c>
      <c r="J23" s="25">
        <f>IFERROR(IF(J18="","",IF($J$25=0,((J19-$J$26)/3/J20),IF($J$26=0,(($J$25-J19)/3/J20),MIN(((($J$25)-J19)/(3*J20)),((J19-($J$26))/(3*J20)))))),"")</f>
        <v>4.3494788751405444</v>
      </c>
      <c r="K23" s="25">
        <f>IFERROR(IF(K18="","",IF($K$25=0,((K19-$K$26)/3/K20),IF($K$26=0,(($K$25-K19)/3/K20),MIN(((($K$25)-K19)/(3*K20)),((K19-($K$26))/(3*K20)))))),"")</f>
        <v>4.5294209039255202</v>
      </c>
      <c r="L23" s="25">
        <f>IFERROR(IF(L18="","",IF($L$25=0,((L19-$L$26)/3/L20),IF($L$26=0,(($L$25-L19)/3/L20),MIN(((($L$25)-L19)/(3*L20)),((L19-($L$26))/(3*L20)))))),"")</f>
        <v>4.5573945051343427</v>
      </c>
      <c r="M23" s="25">
        <f>IFERROR(IF(M18="","",IF($M$25=0,((M19-$M$26)/3/M20),IF($M$26=0,(($M$25-M19)/3/M20),MIN(((($M$25)-M19)/(3*M20)),((M19-($M$26))/(3*M20)))))),"")</f>
        <v>4.5271936765939493</v>
      </c>
      <c r="N23" s="25">
        <f>IFERROR(IF(N18="","",IF($N$25=0,((N19-$N$26)/3/N20),IF($N$26=0,(($N$25-N19)/3/N20),MIN(((($N$25)-N19)/(3*N20)),((N19-($N$26))/(3*N20)))))),"")</f>
        <v>4.4633117528481261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5.6196546532149663</v>
      </c>
      <c r="V23" s="25">
        <f>IFERROR(IF(V18="","",IF($G$25=0,((V19-$G$26)/3/V20),IF($G$26=0,(($G$25-V19)/3/V20),MIN(((($G$25)-V19)/(3*V20)),((V19-($G$26))/(3*V20)))))),"")</f>
        <v>4.469583223774162</v>
      </c>
      <c r="W23" s="25">
        <f>IFERROR(IF(W18="","",IF($H$25=0,((W19-$H$26)/3/W20),IF($H$26=0,(($H$25-W19)/3/W20),MIN(((($H$25)-W19)/(3*W20)),((W19-($H$26))/(3*W20)))))),"")</f>
        <v>6.4961992205167656</v>
      </c>
      <c r="X23" s="25"/>
      <c r="Y23" s="25">
        <f>IFERROR(IF(Y18="","",IF($J$25=0,((Y19-$J$26)/3/Y20),IF($J$26=0,(($J$25-Y19)/3/Y20),MIN(((($J$25)-Y19)/(3*Y20)),((Y19-($J$26))/(3*Y20)))))),"")</f>
        <v>4.6621540589385573</v>
      </c>
      <c r="Z23" s="25">
        <f>IFERROR(IF(Z18="","",IF($K$25=0,((Z19-$K$26)/3/Z20),IF($K$26=0,(($K$25-Z19)/3/Z20),MIN(((($K$25)-Z19)/(3*Z20)),((Z19-($K$26))/(3*Z20)))))),"")</f>
        <v>3.896184834839858</v>
      </c>
      <c r="AA23" s="25">
        <f>IFERROR(IF(AA18="","",IF($L$25=0,((AA19-$L$26)/3/AA20),IF($L$26=0,(($L$25-AA19)/3/AA20),MIN(((($L$25)-AA19)/(3*AA20)),((AA19-($L$26))/(3*AA20)))))),"")</f>
        <v>5.5880559375988845</v>
      </c>
      <c r="AB23" s="25">
        <f>IFERROR(IF(AB18="","",IF($M$25=0,((AB19-$M$26)/3/AB20),IF($M$26=0,(($M$25-AB19)/3/AB20),MIN(((($M$25)-AB19)/(3*AB20)),((AB19-($M$26))/(3*AB20)))))),"")</f>
        <v>4.7805214456710736</v>
      </c>
      <c r="AC23" s="25">
        <f>IFERROR(IF(AC18="","",IF($N$25=0,((AC19-$N$26)/3/AC20),IF($N$26=0,(($N$25-AC19)/3/AC20),MIN(((($N$25)-AC19)/(3*AC20)),((AC19-($N$26))/(3*AC20)))))),"")</f>
        <v>5.1833413342907884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4.9760736496715952</v>
      </c>
      <c r="AG23" s="25">
        <f t="shared" si="2"/>
        <v>3.145336597257983</v>
      </c>
      <c r="AH23" s="25">
        <f t="shared" si="2"/>
        <v>4.0804136541418767</v>
      </c>
      <c r="AI23" s="25">
        <f t="shared" si="2"/>
        <v>5.099608863569407</v>
      </c>
      <c r="AJ23" s="25">
        <f t="shared" si="2"/>
        <v>5.0358359408723699</v>
      </c>
      <c r="AK23" s="25">
        <f t="shared" si="2"/>
        <v>5.2048646489776003</v>
      </c>
      <c r="AL23" s="25">
        <f t="shared" si="2"/>
        <v>4.5332404027029805</v>
      </c>
      <c r="AM23" s="25">
        <f t="shared" si="2"/>
        <v>4.8628835700324426</v>
      </c>
      <c r="AN23" s="25">
        <f t="shared" si="2"/>
        <v>5.1156402338859017</v>
      </c>
      <c r="AO23" s="25">
        <f t="shared" si="2"/>
        <v>4.5417302472399248</v>
      </c>
      <c r="AP23" s="25">
        <f t="shared" si="2"/>
        <v>5.3230080696809381</v>
      </c>
      <c r="AQ23" s="25">
        <f>IFERROR(IF(AQ18="","",IF($M$25=0,((AQ19-$M$26)/3/AQ20),IF($M$26=0,(($M$25-AQ19)/3/AQ20),MIN(((($M$25)-AQ19)/(3*AQ20)),((AQ19-($M$26))/(3*AQ20)))))),"")</f>
        <v>5.1998342889102664</v>
      </c>
      <c r="AR23" s="25">
        <f>IFERROR(IF(AR18="","",IF($M$25=0,((AR19-$M$26)/3/AR20),IF($M$26=0,(($M$25-AR19)/3/AR20),MIN(((($M$25)-AR19)/(3*AR20)),((AR19-($M$26))/(3*AR20)))))),"")</f>
        <v>4.5799931131629519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N25" si="3">$E$5</f>
        <v>0.05</v>
      </c>
      <c r="C25" s="32">
        <f t="shared" si="3"/>
        <v>0.05</v>
      </c>
      <c r="D25" s="32">
        <f t="shared" si="3"/>
        <v>0.05</v>
      </c>
      <c r="E25" s="32">
        <f t="shared" si="3"/>
        <v>0.05</v>
      </c>
      <c r="F25" s="32">
        <f t="shared" si="3"/>
        <v>0.05</v>
      </c>
      <c r="G25" s="32">
        <f t="shared" si="3"/>
        <v>0.05</v>
      </c>
      <c r="H25" s="32">
        <f t="shared" si="3"/>
        <v>0.05</v>
      </c>
      <c r="I25" s="32">
        <f t="shared" si="3"/>
        <v>0.05</v>
      </c>
      <c r="J25" s="32">
        <f t="shared" si="3"/>
        <v>0.05</v>
      </c>
      <c r="K25" s="32">
        <f t="shared" si="3"/>
        <v>0.05</v>
      </c>
      <c r="L25" s="32">
        <f t="shared" si="3"/>
        <v>0.05</v>
      </c>
      <c r="M25" s="32">
        <f t="shared" si="3"/>
        <v>0.05</v>
      </c>
      <c r="N25" s="32">
        <f t="shared" si="3"/>
        <v>0.05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3.6557780196080992E-3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4.8378902234673768</v>
      </c>
      <c r="Q37" s="40">
        <v>8</v>
      </c>
      <c r="R37" s="41">
        <f>ROUND(Q37/5,5)</f>
        <v>1.6</v>
      </c>
      <c r="T37" s="20">
        <v>1.7942857142857142E-2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2.2526410132090585E-3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4.7436383440838066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5"/>
  <dimension ref="A1:BJ85"/>
  <sheetViews>
    <sheetView showGridLines="0" topLeftCell="A16" zoomScale="80" zoomScaleNormal="80" workbookViewId="0">
      <selection activeCell="AU32" sqref="AU32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257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0.34308339712415631</v>
      </c>
      <c r="R2" s="7">
        <f>IF(N19="","",(ABS(N19-AVERAGE(B19:M19))/STDEV(B19:M19)))</f>
        <v>0.11329561799812739</v>
      </c>
      <c r="S2" s="7">
        <f>IF(AC9="","",(ABS(AC9-AVERAGE(Q9:AB9))/STDEV(Q9:AB9)))</f>
        <v>0.67296816041072482</v>
      </c>
      <c r="T2" s="7">
        <f>IF(AC19="","",(ABS(AC19-AVERAGE(Q19:AB19))/STDEV(Q19:AB19)))</f>
        <v>8.8289576733933825E-2</v>
      </c>
      <c r="U2" s="7">
        <f>IF(AR9="","",(ABS(AR9-AVERAGE(AF9:AQ9))/STDEV(AF9:AQ9)))</f>
        <v>4.4714586494868022E-2</v>
      </c>
      <c r="V2" s="7">
        <f>IF(AR19="","",(ABS(AR19-AVERAGE(AF19:AQ19))/STDEV(AF19:AQ19)))</f>
        <v>2.3803958030450181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1.2810932178382397</v>
      </c>
      <c r="R3" s="7">
        <f>IF(N20="","",(ABS(N20-AVERAGE(B20:M20))/STDEV(B20:M20)))</f>
        <v>0.83173647852332278</v>
      </c>
      <c r="S3" s="7">
        <f>IF(AC10="","",(ABS(AC10-AVERAGE(Q10:AB10))/STDEV(Q10:AB10)))</f>
        <v>0.24489204876877735</v>
      </c>
      <c r="T3" s="7">
        <f>IF(AC20="","",(ABS(AC20-AVERAGE(Q20:AB20))/STDEV(Q20:AB20)))</f>
        <v>2.3954570224539156E-2</v>
      </c>
      <c r="U3" s="7">
        <f t="shared" ref="U3" si="0">IF(AR10="","",(ABS(AR10-AVERAGE(AF10:AQ10))/STDEV(AF10:AQ10)))</f>
        <v>0.3163445599079851</v>
      </c>
      <c r="V3" s="7">
        <f>IF(AR20="","",(ABS(AR20-AVERAGE(AF20:AQ20))/STDEV(AF20:AQ20)))</f>
        <v>0.7057169857821417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1.402350367088474</v>
      </c>
      <c r="R4" s="7">
        <f>IF(N23="","",(ABS(N23-AVERAGE(B23:M23))/STDEV(B23:M23)))</f>
        <v>0.7836180688088985</v>
      </c>
      <c r="S4" s="7">
        <f>IF(AC13="","",(ABS(AC13-AVERAGE(Q13:AB13))/STDEV(Q13:AB13)))</f>
        <v>3.4576560616318405E-2</v>
      </c>
      <c r="T4" s="7">
        <f>IF(AC23="","",(ABS(AC23-AVERAGE(Q23:AB23))/STDEV(Q23:AB23)))</f>
        <v>0.12051918614966466</v>
      </c>
      <c r="U4" s="7">
        <f>IF(AR13="","",(ABS(AR13-AVERAGE(AF13:AQ13))/STDEV(AF13:AQ13)))</f>
        <v>0.36965451075502931</v>
      </c>
      <c r="V4" s="7">
        <f>IF(AR23="","",(ABS(AR23-AVERAGE(AF23:AQ23))/STDEV(AF23:AQ23)))</f>
        <v>1.271529413546721</v>
      </c>
    </row>
    <row r="5" spans="1:44" ht="25.5" customHeight="1" x14ac:dyDescent="0.2">
      <c r="C5" s="42" t="s">
        <v>272</v>
      </c>
      <c r="D5" s="12">
        <v>0</v>
      </c>
      <c r="E5" s="12">
        <v>0.05</v>
      </c>
      <c r="F5" s="12">
        <v>0</v>
      </c>
      <c r="G5" s="13">
        <v>4.1800000000000004E-2</v>
      </c>
      <c r="H5" s="13">
        <v>-8.2000000000000007E-3</v>
      </c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-1.9766301477991584E-4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-3.781746031746025E-4</v>
      </c>
      <c r="AE7" s="14" t="s">
        <v>29</v>
      </c>
      <c r="AR7" s="16">
        <f>AR9-AQ9</f>
        <v>1.0379464285714315E-3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1.7854978354978353E-2</v>
      </c>
      <c r="C9" s="20">
        <v>1.7640892857142858E-2</v>
      </c>
      <c r="D9" s="20">
        <v>1.6507653061224498E-2</v>
      </c>
      <c r="E9" s="20">
        <v>1.4383990147783262E-2</v>
      </c>
      <c r="F9" s="20">
        <v>1.3671798029556637E-2</v>
      </c>
      <c r="G9" s="20">
        <v>1.3609663865546221E-2</v>
      </c>
      <c r="H9" s="20">
        <v>1.3773129251700688E-2</v>
      </c>
      <c r="I9" s="20">
        <v>1.4197004608294929E-2</v>
      </c>
      <c r="J9" s="20">
        <v>1.5204740259740243E-2</v>
      </c>
      <c r="K9" s="20">
        <v>1.4869999999999998E-2</v>
      </c>
      <c r="L9" s="20">
        <v>1.3872186147186135E-2</v>
      </c>
      <c r="M9" s="20">
        <v>1.3068792517006799E-2</v>
      </c>
      <c r="N9" s="20">
        <v>1.4335331632653058E-2</v>
      </c>
      <c r="P9" s="19" t="s">
        <v>18</v>
      </c>
      <c r="Q9" s="20"/>
      <c r="R9" s="20"/>
      <c r="S9" s="20"/>
      <c r="T9" s="20"/>
      <c r="U9" s="20">
        <v>1.4690178571428573E-2</v>
      </c>
      <c r="V9" s="20">
        <v>1.3687276785714292E-2</v>
      </c>
      <c r="W9" s="20">
        <v>1.3820054945054934E-2</v>
      </c>
      <c r="X9" s="20"/>
      <c r="Y9" s="20"/>
      <c r="Z9" s="20">
        <v>1.5755714285714286E-2</v>
      </c>
      <c r="AA9" s="20">
        <v>1.527908163265307E-2</v>
      </c>
      <c r="AB9" s="20">
        <v>1.5863888888888889E-2</v>
      </c>
      <c r="AC9" s="20">
        <v>1.5485714285714287E-2</v>
      </c>
      <c r="AE9" s="19" t="s">
        <v>18</v>
      </c>
      <c r="AF9" s="20">
        <v>1.5262857142857137E-2</v>
      </c>
      <c r="AG9" s="20">
        <v>1.4596103896103897E-2</v>
      </c>
      <c r="AH9" s="20">
        <v>1.5368571428571429E-2</v>
      </c>
      <c r="AI9" s="20">
        <v>1.4353917050691235E-2</v>
      </c>
      <c r="AJ9" s="20">
        <v>9.7357142857142885E-3</v>
      </c>
      <c r="AK9" s="20">
        <v>1.2559598214285716E-2</v>
      </c>
      <c r="AL9" s="20">
        <v>1.2236011904761913E-2</v>
      </c>
      <c r="AM9" s="20">
        <v>1.0844285714285723E-2</v>
      </c>
      <c r="AN9" s="20">
        <v>1.1465646258503402E-2</v>
      </c>
      <c r="AO9" s="20">
        <v>1.0928911564625861E-2</v>
      </c>
      <c r="AP9" s="20">
        <v>1.0487500000000007E-2</v>
      </c>
      <c r="AQ9" s="20">
        <v>1.1494642857142856E-2</v>
      </c>
      <c r="AR9" s="20">
        <v>1.2532589285714288E-2</v>
      </c>
    </row>
    <row r="10" spans="1:44" x14ac:dyDescent="0.2">
      <c r="A10" s="21" t="s">
        <v>8</v>
      </c>
      <c r="B10" s="22">
        <v>3.2756012407121581E-3</v>
      </c>
      <c r="C10" s="22">
        <v>2.6170876333832579E-3</v>
      </c>
      <c r="D10" s="22">
        <v>3.7488948212245723E-3</v>
      </c>
      <c r="E10" s="22">
        <v>2.5561154328286387E-3</v>
      </c>
      <c r="F10" s="22">
        <v>2.6995191093136845E-3</v>
      </c>
      <c r="G10" s="22">
        <v>2.9077014058742573E-3</v>
      </c>
      <c r="H10" s="22">
        <v>3.0740146943397683E-3</v>
      </c>
      <c r="I10" s="22">
        <v>2.7629139399237761E-3</v>
      </c>
      <c r="J10" s="22">
        <v>2.9975705341626232E-3</v>
      </c>
      <c r="K10" s="22">
        <v>2.6152921077747257E-3</v>
      </c>
      <c r="L10" s="22">
        <v>2.3092717128930995E-3</v>
      </c>
      <c r="M10" s="22">
        <v>2.5551824160012239E-3</v>
      </c>
      <c r="N10" s="22">
        <v>2.3442305236722936E-3</v>
      </c>
      <c r="P10" s="21" t="s">
        <v>8</v>
      </c>
      <c r="Q10" s="22"/>
      <c r="R10" s="22"/>
      <c r="S10" s="22"/>
      <c r="T10" s="22"/>
      <c r="U10" s="22">
        <v>2.7564727565440048E-3</v>
      </c>
      <c r="V10" s="22">
        <v>2.259277407040908E-3</v>
      </c>
      <c r="W10" s="22">
        <v>2.4705001104777958E-3</v>
      </c>
      <c r="X10" s="22"/>
      <c r="Y10" s="22"/>
      <c r="Z10" s="22">
        <v>2.7977131326474098E-3</v>
      </c>
      <c r="AA10" s="22">
        <v>2.3005439529060452E-3</v>
      </c>
      <c r="AB10" s="22">
        <v>2.6851564506687776E-3</v>
      </c>
      <c r="AC10" s="22">
        <v>2.4874934358888618E-3</v>
      </c>
      <c r="AE10" s="21" t="s">
        <v>8</v>
      </c>
      <c r="AF10" s="22">
        <v>2.9098140954767625E-3</v>
      </c>
      <c r="AG10" s="22">
        <v>2.6479143809751476E-3</v>
      </c>
      <c r="AH10" s="22">
        <v>2.9575754313551608E-3</v>
      </c>
      <c r="AI10" s="22">
        <v>3.1809149522007856E-3</v>
      </c>
      <c r="AJ10" s="22">
        <v>2.1808744162872375E-3</v>
      </c>
      <c r="AK10" s="22">
        <v>2.7203018024426341E-3</v>
      </c>
      <c r="AL10" s="22">
        <v>2.454779853878064E-3</v>
      </c>
      <c r="AM10" s="22">
        <v>2.1182860261740083E-3</v>
      </c>
      <c r="AN10" s="22">
        <v>2.33909301662244E-3</v>
      </c>
      <c r="AO10" s="22">
        <v>2.1157108838697654E-3</v>
      </c>
      <c r="AP10" s="22">
        <v>2.3385243715982823E-3</v>
      </c>
      <c r="AQ10" s="22">
        <v>2.3324744688800921E-3</v>
      </c>
      <c r="AR10" s="22">
        <v>2.6367919107083727E-3</v>
      </c>
    </row>
    <row r="11" spans="1:44" x14ac:dyDescent="0.2">
      <c r="A11" s="21" t="s">
        <v>19</v>
      </c>
      <c r="B11" s="22">
        <v>2.8500000000000001E-2</v>
      </c>
      <c r="C11" s="22">
        <v>2.6700000000000002E-2</v>
      </c>
      <c r="D11" s="22">
        <v>2.7199999999999998E-2</v>
      </c>
      <c r="E11" s="22">
        <v>2.3099999999999999E-2</v>
      </c>
      <c r="F11" s="23">
        <v>2.2499999999999999E-2</v>
      </c>
      <c r="G11" s="23">
        <v>2.2200000000000001E-2</v>
      </c>
      <c r="H11" s="23">
        <v>2.3699999999999999E-2</v>
      </c>
      <c r="I11" s="23">
        <v>2.3699999999999999E-2</v>
      </c>
      <c r="J11" s="23">
        <v>2.7099999999999999E-2</v>
      </c>
      <c r="K11" s="23">
        <v>2.4899999999999999E-2</v>
      </c>
      <c r="L11" s="23">
        <v>2.2499999999999999E-2</v>
      </c>
      <c r="M11" s="23">
        <v>2.29E-2</v>
      </c>
      <c r="N11" s="23">
        <v>2.3599999999999999E-2</v>
      </c>
      <c r="P11" s="21" t="s">
        <v>19</v>
      </c>
      <c r="Q11" s="22"/>
      <c r="R11" s="22"/>
      <c r="S11" s="22"/>
      <c r="T11" s="22"/>
      <c r="U11" s="23">
        <v>2.2599999999999999E-2</v>
      </c>
      <c r="V11" s="23">
        <v>2.1399999999999999E-2</v>
      </c>
      <c r="W11" s="23">
        <v>2.0500000000000001E-2</v>
      </c>
      <c r="X11" s="23"/>
      <c r="Y11" s="23"/>
      <c r="Z11" s="23">
        <v>2.4500000000000001E-2</v>
      </c>
      <c r="AA11" s="23">
        <v>2.1299999999999999E-2</v>
      </c>
      <c r="AB11" s="23">
        <v>2.4999999999999998E-2</v>
      </c>
      <c r="AC11" s="23">
        <v>2.2800000000000001E-2</v>
      </c>
      <c r="AE11" s="21" t="s">
        <v>19</v>
      </c>
      <c r="AF11" s="22">
        <v>2.64E-2</v>
      </c>
      <c r="AG11" s="22">
        <v>2.5499999999999998E-2</v>
      </c>
      <c r="AH11" s="22">
        <v>2.35E-2</v>
      </c>
      <c r="AI11" s="22">
        <v>2.5399999999999999E-2</v>
      </c>
      <c r="AJ11" s="23">
        <v>1.8599999999999998E-2</v>
      </c>
      <c r="AK11" s="23">
        <v>2.0500000000000001E-2</v>
      </c>
      <c r="AL11" s="23">
        <v>2.4799999999999999E-2</v>
      </c>
      <c r="AM11" s="23">
        <v>1.9800000000000002E-2</v>
      </c>
      <c r="AN11" s="23">
        <v>1.8100000000000002E-2</v>
      </c>
      <c r="AO11" s="23">
        <v>1.9300000000000001E-2</v>
      </c>
      <c r="AP11" s="23">
        <v>1.66E-2</v>
      </c>
      <c r="AQ11" s="23">
        <v>1.6400000000000001E-2</v>
      </c>
      <c r="AR11" s="23">
        <v>2.07E-2</v>
      </c>
    </row>
    <row r="12" spans="1:44" x14ac:dyDescent="0.2">
      <c r="A12" s="21" t="s">
        <v>20</v>
      </c>
      <c r="B12" s="22">
        <v>8.6999999999999994E-3</v>
      </c>
      <c r="C12" s="22">
        <v>1.15E-2</v>
      </c>
      <c r="D12" s="22">
        <v>8.9999999999999993E-3</v>
      </c>
      <c r="E12" s="22">
        <v>7.4999999999999997E-3</v>
      </c>
      <c r="F12" s="23">
        <v>7.4999999999999997E-3</v>
      </c>
      <c r="G12" s="23">
        <v>7.3999999999999995E-3</v>
      </c>
      <c r="H12" s="23">
        <v>6.1999999999999998E-3</v>
      </c>
      <c r="I12" s="23">
        <v>7.1999999999999998E-3</v>
      </c>
      <c r="J12" s="23">
        <v>7.6E-3</v>
      </c>
      <c r="K12" s="23">
        <v>7.7999999999999996E-3</v>
      </c>
      <c r="L12" s="23">
        <v>7.1999999999999998E-3</v>
      </c>
      <c r="M12" s="23">
        <v>5.5999999999999999E-3</v>
      </c>
      <c r="N12" s="23">
        <v>8.2000000000000007E-3</v>
      </c>
      <c r="P12" s="21" t="s">
        <v>20</v>
      </c>
      <c r="Q12" s="22"/>
      <c r="R12" s="22"/>
      <c r="S12" s="22"/>
      <c r="T12" s="22"/>
      <c r="U12" s="23">
        <v>8.5000000000000006E-3</v>
      </c>
      <c r="V12" s="23">
        <v>8.0000000000000002E-3</v>
      </c>
      <c r="W12" s="23">
        <v>6.7000000000000002E-3</v>
      </c>
      <c r="X12" s="23"/>
      <c r="Y12" s="23"/>
      <c r="Z12" s="23">
        <v>6.4999999999999997E-3</v>
      </c>
      <c r="AA12" s="23">
        <v>7.7999999999999996E-3</v>
      </c>
      <c r="AB12" s="23">
        <v>9.1999999999999998E-3</v>
      </c>
      <c r="AC12" s="23">
        <v>9.099999999999997E-3</v>
      </c>
      <c r="AE12" s="21" t="s">
        <v>20</v>
      </c>
      <c r="AF12" s="22">
        <v>7.3000000000000001E-3</v>
      </c>
      <c r="AG12" s="22">
        <v>6.4000000000000003E-3</v>
      </c>
      <c r="AH12" s="22">
        <v>8.5000000000000006E-3</v>
      </c>
      <c r="AI12" s="22">
        <v>6.7000000000000002E-3</v>
      </c>
      <c r="AJ12" s="23">
        <v>4.4000000000000003E-3</v>
      </c>
      <c r="AK12" s="23">
        <v>4.7999999999999996E-3</v>
      </c>
      <c r="AL12" s="23">
        <v>6.1000000000000004E-3</v>
      </c>
      <c r="AM12" s="23">
        <v>6.7999999999999996E-3</v>
      </c>
      <c r="AN12" s="23">
        <v>5.7000000000000002E-3</v>
      </c>
      <c r="AO12" s="23">
        <v>4.7999999999999996E-3</v>
      </c>
      <c r="AP12" s="23">
        <v>4.7000000000000002E-3</v>
      </c>
      <c r="AQ12" s="23">
        <v>5.8999999999999999E-3</v>
      </c>
      <c r="AR12" s="23">
        <v>6.4999999999999997E-3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3.2711573929791395</v>
      </c>
      <c r="C13" s="25">
        <f>IFERROR(IF(C8="","",IF($C$25=0,((C9-$C$26)/3/C10),IF($C$26=0,(($C$25-C9)/3/C10),MIN(((($C$25)-C9)/(3*C10)),((C9-($C$26))/(3*C10)))))),"")</f>
        <v>4.1215161884643861</v>
      </c>
      <c r="D13" s="25">
        <f>IFERROR(IF(D8="","",IF($D$25=0,((D9-$D$26)/3/D10),IF($D$26=0,(($D$25-D9)/3/D10),MIN(((($D$25)-D9)/(3*D10)),((D9-($D$26))/(3*D10)))))),"")</f>
        <v>2.9779751576523976</v>
      </c>
      <c r="E13" s="25">
        <f>IFERROR(IF(E8="","",IF($E$25=0,((E9-$E$26)/3/E10),IF($E$26=0,(($E$25-E9)/3/E10),MIN(((($E$25)-E9)/(3*E10)),((E9-($E$26))/(3*E10)))))),"")</f>
        <v>4.6445489634771677</v>
      </c>
      <c r="F13" s="25">
        <f>IFERROR(IF(F8="","",IF($K$25=0,((F9-$K$26)/3/F10),IF($K$26=0,(($K$25-F9)/3/F10),MIN(((($K$25)-F9)/(3*F10)),((F9-($K$26))/(3*F10)))))),"")</f>
        <v>4.4857621548354603</v>
      </c>
      <c r="G13" s="25">
        <f>IFERROR(IF(G8="","",IF($G$25=0,((G9-$G$26)/3/G10),IF($G$26=0,(($G$25-G9)/3/G10),MIN(((($G$25)-G9)/(3*G10)),((G9-($G$26))/(3*G10)))))),"")</f>
        <v>4.1717186022994586</v>
      </c>
      <c r="H13" s="25">
        <f>IFERROR(IF(H8="","",IF($H$25=0,((H9-$H$26)/3/H10),IF($H$26=0,(($H$25-H9)/3/H10),MIN(((($H$25)-H9)/(3*H10)),((H9-($H$26))/(3*H10)))))),"")</f>
        <v>3.9282907804577101</v>
      </c>
      <c r="I13" s="25">
        <f>IFERROR(IF(I8="","",IF($I$25=0,((I9-$I$26)/3/I10),IF($I$26=0,(($I$25-I9)/3/I10),MIN(((($I$25)-I9)/(3*I10)),((I9-($I$26))/(3*I10)))))),"")</f>
        <v>4.3194728669559188</v>
      </c>
      <c r="J13" s="25">
        <f>IFERROR(IF(J8="","",IF($J$25=0,((J9-$J$26)/3/J10),IF($J$26=0,(($J$25-J9)/3/J10),MIN(((($J$25)-J9)/(3*J10)),((J9-($J$26))/(3*J10)))))),"")</f>
        <v>3.8692733936484198</v>
      </c>
      <c r="K13" s="25">
        <f>IFERROR(IF(K8="","",IF($K$25=0,((K9-$K$26)/3/K10),IF($K$26=0,(($K$25-K9)/3/K10),MIN(((($K$25)-K9)/(3*K10)),((K9-($K$26))/(3*K10)))))),"")</f>
        <v>4.4775113132443529</v>
      </c>
      <c r="L13" s="25">
        <f>IFERROR(IF(L8="","",IF($L$25=0,((L9-$L$26)/3/L10),IF($L$26=0,(($L$25-L9)/3/L10),MIN(((($L$25)-L9)/(3*L10)),((L9-($L$26))/(3*L10)))))),"")</f>
        <v>5.2148928817550964</v>
      </c>
      <c r="M13" s="25">
        <f>IFERROR(IF(M8="","",IF($M$25=0,((M9-$M$26)/3/M10),IF($M$26=0,(($M$25-M9)/3/M10),MIN(((($M$25)-M9)/(3*M10)),((M9-($M$26))/(3*M10)))))),"")</f>
        <v>4.8178174744942242</v>
      </c>
      <c r="N13" s="25">
        <f>IFERROR(IF(N8="","",IF($N$25=0,((N9-$N$26)/3/N10),IF($N$26=0,(($N$25-N9)/3/N10),MIN(((($N$25)-N9)/(3*N10)),((N9-($N$26))/(3*N10)))))),"")</f>
        <v>5.0712686611095137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4.2699280985992143</v>
      </c>
      <c r="V13" s="25">
        <f>IFERROR(IF(V8="","",IF($G$25=0,((V9-$G$26)/3/V10),IF($G$26=0,(($G$25-V9)/3/V10),MIN(((($G$25)-V9)/(3*V10)),((V9-($G$26))/(3*V10)))))),"")</f>
        <v>5.3575718651044806</v>
      </c>
      <c r="W13" s="25">
        <f>IFERROR(IF(W8="","",IF($H$25=0,((W9-$H$26)/3/W10),IF($H$26=0,(($H$25-W9)/3/W10),MIN(((($H$25)-W9)/(3*W10)),((W9-($H$26))/(3*W10)))))),"")</f>
        <v>4.881595282604251</v>
      </c>
      <c r="X13" s="25"/>
      <c r="Y13" s="25"/>
      <c r="Z13" s="25">
        <f>IFERROR(IF(Z8="","",IF($K$25=0,((Z9-$K$26)/3/Z10),IF($K$26=0,(($K$25-Z9)/3/Z10),MIN(((($K$25)-Z9)/(3*Z10)),((Z9-($K$26))/(3*Z10)))))),"")</f>
        <v>4.08003299965225</v>
      </c>
      <c r="AA13" s="25">
        <f>IFERROR(IF(AA8="","",IF($L$25=0,((AA9-$L$26)/3/AA10),IF($L$26=0,(($L$25-AA9)/3/AA10),MIN(((($L$25)-AA9)/(3*AA10)),((AA9-($L$26))/(3*AA10)))))),"")</f>
        <v>5.0308273576614342</v>
      </c>
      <c r="AB13" s="25">
        <f>IFERROR(IF(AB8="","",IF($M$25=0,((AB9-$M$26)/3/AB10),IF($M$26=0,(($M$25-AB9)/3/AB10),MIN(((($M$25)-AB9)/(3*AB10)),((AB9-($M$26))/(3*AB10)))))),"")</f>
        <v>4.2376315543437597</v>
      </c>
      <c r="AC13" s="25">
        <f>IFERROR(IF(AC8="","",IF($N$25=0,((AC9-$N$26)/3/AC10),IF($N$26=0,(($N$25-AC9)/3/AC10),MIN(((($N$25)-AC9)/(3*AC10)),((AC9-($N$26))/(3*AC10)))))),"")</f>
        <v>4.6250421162019606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3.9793083816065704</v>
      </c>
      <c r="AG13" s="25">
        <f t="shared" si="1"/>
        <v>4.4568279042891996</v>
      </c>
      <c r="AH13" s="25">
        <f t="shared" si="1"/>
        <v>3.9031327490167014</v>
      </c>
      <c r="AI13" s="25">
        <f t="shared" si="1"/>
        <v>3.7354119265429424</v>
      </c>
      <c r="AJ13" s="25">
        <f t="shared" si="1"/>
        <v>6.1541501295051493</v>
      </c>
      <c r="AK13" s="25">
        <f t="shared" si="1"/>
        <v>4.5877754877657955</v>
      </c>
      <c r="AL13" s="25">
        <f t="shared" si="1"/>
        <v>5.1279531286113098</v>
      </c>
      <c r="AM13" s="25">
        <f t="shared" si="1"/>
        <v>6.1615403211051536</v>
      </c>
      <c r="AN13" s="25">
        <f t="shared" si="1"/>
        <v>5.4913526265177088</v>
      </c>
      <c r="AO13" s="25">
        <f t="shared" si="1"/>
        <v>6.155706927831071</v>
      </c>
      <c r="AP13" s="25">
        <f t="shared" si="1"/>
        <v>5.6321129227024578</v>
      </c>
      <c r="AQ13" s="25">
        <f>IFERROR(IF(AQ8="","",IF($M$25=0,((AQ9-$M$26)/3/AQ10),IF($M$26=0,(($M$25-AQ9)/3/AQ10),MIN(((($M$25)-AQ9)/(3*AQ10)),((AQ9-($M$26))/(3*AQ10)))))),"")</f>
        <v>5.5027907995844716</v>
      </c>
      <c r="AR13" s="25">
        <f>IFERROR(IF(AR8="","",IF($M$25=0,((AR9-$M$26)/3/AR10),IF($M$26=0,(($M$25-AR9)/3/AR10),MIN(((($M$25)-AR9)/(3*AR10)),((AR9-($M$26))/(3*AR10)))))),"")</f>
        <v>4.7364893885034345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3.6662907268169252E-4</v>
      </c>
      <c r="AE17" s="27" t="s">
        <v>30</v>
      </c>
      <c r="AR17" s="16">
        <f>AR19-AQ19</f>
        <v>1.6383333333333215E-3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1.6777813852813853E-2</v>
      </c>
      <c r="C19" s="30">
        <v>1.6541454081632653E-2</v>
      </c>
      <c r="D19" s="30">
        <v>1.644336734693878E-2</v>
      </c>
      <c r="E19" s="30">
        <v>1.5107812499999996E-2</v>
      </c>
      <c r="F19" s="30">
        <v>1.2183290816326535E-2</v>
      </c>
      <c r="G19" s="30">
        <v>1.1802018633540374E-2</v>
      </c>
      <c r="H19" s="30">
        <v>1.4333364661654134E-2</v>
      </c>
      <c r="I19" s="30">
        <v>1.3868690476190489E-2</v>
      </c>
      <c r="J19" s="30">
        <v>1.3719322344322347E-2</v>
      </c>
      <c r="K19" s="30">
        <v>1.4113194444444451E-2</v>
      </c>
      <c r="L19" s="30">
        <v>1.3634792626728114E-2</v>
      </c>
      <c r="M19" s="30">
        <v>1.2910544217687064E-2</v>
      </c>
      <c r="N19" s="30">
        <v>1.4099014778325127E-2</v>
      </c>
      <c r="P19" s="30" t="s">
        <v>18</v>
      </c>
      <c r="Q19" s="30"/>
      <c r="R19" s="30"/>
      <c r="S19" s="30"/>
      <c r="T19" s="30"/>
      <c r="U19" s="30">
        <v>1.5040952380952386E-2</v>
      </c>
      <c r="V19" s="30">
        <v>1.4083834586466153E-2</v>
      </c>
      <c r="W19" s="30">
        <v>1.4291666666666663E-2</v>
      </c>
      <c r="X19" s="30"/>
      <c r="Y19" s="30">
        <v>1.4727455357142856E-2</v>
      </c>
      <c r="Z19" s="30">
        <v>1.3290674603174596E-2</v>
      </c>
      <c r="AA19" s="30">
        <v>1.3385476190476201E-2</v>
      </c>
      <c r="AB19" s="30">
        <v>1.3640037593984973E-2</v>
      </c>
      <c r="AC19" s="30">
        <v>1.4006666666666666E-2</v>
      </c>
      <c r="AD19" s="29"/>
      <c r="AE19" s="30" t="s">
        <v>18</v>
      </c>
      <c r="AF19" s="20">
        <v>1.2405133928571427E-2</v>
      </c>
      <c r="AG19" s="20">
        <v>1.3994805194805206E-2</v>
      </c>
      <c r="AH19" s="20">
        <v>1.3106473214285708E-2</v>
      </c>
      <c r="AI19" s="20">
        <v>1.3278361344537823E-2</v>
      </c>
      <c r="AJ19" s="20">
        <v>1.3600000000000013E-2</v>
      </c>
      <c r="AK19" s="20">
        <v>1.3510164835164821E-2</v>
      </c>
      <c r="AL19" s="20">
        <v>1.5613819875776399E-2</v>
      </c>
      <c r="AM19" s="20">
        <v>1.4928316326530593E-2</v>
      </c>
      <c r="AN19" s="20">
        <v>1.5267006802721092E-2</v>
      </c>
      <c r="AO19" s="20">
        <v>1.4532518796992496E-2</v>
      </c>
      <c r="AP19" s="20">
        <v>1.4152142857142861E-2</v>
      </c>
      <c r="AQ19" s="20">
        <v>1.4733095238095247E-2</v>
      </c>
      <c r="AR19" s="20">
        <v>1.6371428571428568E-2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2.784268448841486E-3</v>
      </c>
      <c r="C20" s="22">
        <v>3.6779455128978442E-3</v>
      </c>
      <c r="D20" s="22">
        <v>2.3867383360722701E-3</v>
      </c>
      <c r="E20" s="22">
        <v>3.6163942832235277E-3</v>
      </c>
      <c r="F20" s="22">
        <v>2.8705513885304264E-3</v>
      </c>
      <c r="G20" s="22">
        <v>3.3386485973944573E-3</v>
      </c>
      <c r="H20" s="22">
        <v>2.9062597562747078E-3</v>
      </c>
      <c r="I20" s="22">
        <v>3.5147647979136424E-3</v>
      </c>
      <c r="J20" s="22">
        <v>3.2903857251805344E-3</v>
      </c>
      <c r="K20" s="22">
        <v>3.429704709320751E-3</v>
      </c>
      <c r="L20" s="22">
        <v>3.0055023094757243E-3</v>
      </c>
      <c r="M20" s="22">
        <v>2.6076596259580419E-3</v>
      </c>
      <c r="N20" s="22">
        <v>3.4665744420532413E-3</v>
      </c>
      <c r="P20" s="21" t="s">
        <v>8</v>
      </c>
      <c r="Q20" s="22"/>
      <c r="R20" s="22"/>
      <c r="S20" s="22"/>
      <c r="T20" s="22"/>
      <c r="U20" s="22">
        <v>3.1215838106620113E-3</v>
      </c>
      <c r="V20" s="22">
        <v>2.2263534479132125E-3</v>
      </c>
      <c r="W20" s="22">
        <v>1.9217341775063439E-3</v>
      </c>
      <c r="X20" s="22"/>
      <c r="Y20" s="22">
        <v>2.6207963247987468E-3</v>
      </c>
      <c r="Z20" s="22">
        <v>2.3959650353388797E-3</v>
      </c>
      <c r="AA20" s="22">
        <v>2.0406731801225226E-3</v>
      </c>
      <c r="AB20" s="22">
        <v>2.0089054084758734E-3</v>
      </c>
      <c r="AC20" s="22">
        <v>2.3235544603368236E-3</v>
      </c>
      <c r="AD20" s="29"/>
      <c r="AE20" s="21" t="s">
        <v>8</v>
      </c>
      <c r="AF20" s="22">
        <v>2.6284105114070199E-3</v>
      </c>
      <c r="AG20" s="22">
        <v>2.5370426295091828E-3</v>
      </c>
      <c r="AH20" s="22">
        <v>2.3283253516964762E-3</v>
      </c>
      <c r="AI20" s="22">
        <v>2.9338342513540883E-3</v>
      </c>
      <c r="AJ20" s="22">
        <v>2.8112124788110585E-3</v>
      </c>
      <c r="AK20" s="22">
        <v>2.5783226390730702E-3</v>
      </c>
      <c r="AL20" s="22">
        <v>3.6805924118947283E-3</v>
      </c>
      <c r="AM20" s="22">
        <v>2.7657734976578572E-3</v>
      </c>
      <c r="AN20" s="22">
        <v>2.4576619170994921E-3</v>
      </c>
      <c r="AO20" s="22">
        <v>2.8730016144238707E-3</v>
      </c>
      <c r="AP20" s="22">
        <v>2.438723046775683E-3</v>
      </c>
      <c r="AQ20" s="22">
        <v>2.4295171624130101E-3</v>
      </c>
      <c r="AR20" s="22">
        <v>2.9611877345385798E-3</v>
      </c>
      <c r="AS20" s="29"/>
      <c r="AT20" s="29"/>
      <c r="AU20" s="29"/>
      <c r="AV20" s="29"/>
      <c r="BD20" s="32">
        <f>F5</f>
        <v>0</v>
      </c>
      <c r="BE20" s="32"/>
      <c r="BF20" s="32"/>
      <c r="BG20" s="32"/>
      <c r="BH20" s="32"/>
      <c r="BI20" s="32"/>
      <c r="BJ20" s="32">
        <f>E5</f>
        <v>0.05</v>
      </c>
    </row>
    <row r="21" spans="1:62" x14ac:dyDescent="0.2">
      <c r="A21" s="21" t="s">
        <v>19</v>
      </c>
      <c r="B21" s="22">
        <v>2.7400000000000001E-2</v>
      </c>
      <c r="C21" s="22">
        <v>2.86E-2</v>
      </c>
      <c r="D21" s="22">
        <v>2.1700000000000001E-2</v>
      </c>
      <c r="E21" s="22">
        <v>2.5499999999999998E-2</v>
      </c>
      <c r="F21" s="22">
        <v>2.01E-2</v>
      </c>
      <c r="G21" s="22">
        <v>2.41E-2</v>
      </c>
      <c r="H21" s="22">
        <v>2.4500000000000001E-2</v>
      </c>
      <c r="I21" s="22">
        <v>2.63E-2</v>
      </c>
      <c r="J21" s="22">
        <v>2.7E-2</v>
      </c>
      <c r="K21" s="22">
        <v>2.63E-2</v>
      </c>
      <c r="L21" s="22">
        <v>2.35E-2</v>
      </c>
      <c r="M21" s="22">
        <v>2.1499999999999998E-2</v>
      </c>
      <c r="N21" s="22">
        <v>2.7199999999999998E-2</v>
      </c>
      <c r="P21" s="21" t="s">
        <v>19</v>
      </c>
      <c r="Q21" s="22"/>
      <c r="R21" s="22"/>
      <c r="S21" s="22"/>
      <c r="T21" s="22"/>
      <c r="U21" s="22">
        <v>2.1700000000000001E-2</v>
      </c>
      <c r="V21" s="22">
        <v>2.1100000000000001E-2</v>
      </c>
      <c r="W21" s="22">
        <v>1.83E-2</v>
      </c>
      <c r="X21" s="22"/>
      <c r="Y21" s="22">
        <v>2.4400000000000002E-2</v>
      </c>
      <c r="Z21" s="22">
        <v>2.2100000000000002E-2</v>
      </c>
      <c r="AA21" s="22">
        <v>1.9699999999999999E-2</v>
      </c>
      <c r="AB21" s="22">
        <v>2.0899999999999998E-2</v>
      </c>
      <c r="AC21" s="22">
        <v>2.1499999999999998E-2</v>
      </c>
      <c r="AD21" s="29"/>
      <c r="AE21" s="21" t="s">
        <v>19</v>
      </c>
      <c r="AF21" s="22">
        <v>2.1100000000000001E-2</v>
      </c>
      <c r="AG21" s="22">
        <v>2.0400000000000001E-2</v>
      </c>
      <c r="AH21" s="22">
        <v>2.18E-2</v>
      </c>
      <c r="AI21" s="22">
        <v>2.41E-2</v>
      </c>
      <c r="AJ21" s="23">
        <v>2.2499999999999999E-2</v>
      </c>
      <c r="AK21" s="23">
        <v>2.2599999999999999E-2</v>
      </c>
      <c r="AL21" s="23">
        <v>2.6800000000000001E-2</v>
      </c>
      <c r="AM21" s="23">
        <v>2.1100000000000001E-2</v>
      </c>
      <c r="AN21" s="23">
        <v>2.5399999999999999E-2</v>
      </c>
      <c r="AO21" s="23">
        <v>2.4500000000000001E-2</v>
      </c>
      <c r="AP21" s="23">
        <v>2.3199999999999998E-2</v>
      </c>
      <c r="AQ21" s="23">
        <v>2.12E-2</v>
      </c>
      <c r="AR21" s="23">
        <v>2.5899999999999999E-2</v>
      </c>
      <c r="BD21" s="33">
        <f>BE21-$BG$22</f>
        <v>-0.06</v>
      </c>
      <c r="BE21" s="32">
        <f>BF21-$BG$22</f>
        <v>-0.04</v>
      </c>
      <c r="BF21" s="32">
        <f>BG21-$BG$22</f>
        <v>-0.02</v>
      </c>
      <c r="BG21" s="33">
        <f>D5</f>
        <v>0</v>
      </c>
      <c r="BH21" s="32">
        <f>BG21+$BG$22</f>
        <v>0.02</v>
      </c>
      <c r="BI21" s="32">
        <f>BH21+$BG$22</f>
        <v>0.04</v>
      </c>
      <c r="BJ21" s="33">
        <f>BI21+$BG$22</f>
        <v>0.06</v>
      </c>
    </row>
    <row r="22" spans="1:62" x14ac:dyDescent="0.2">
      <c r="A22" s="21" t="s">
        <v>20</v>
      </c>
      <c r="B22" s="22">
        <v>8.6999999999999994E-3</v>
      </c>
      <c r="C22" s="22">
        <v>7.4000000000000003E-3</v>
      </c>
      <c r="D22" s="22">
        <v>1.1299999999999999E-2</v>
      </c>
      <c r="E22" s="22">
        <v>6.6E-3</v>
      </c>
      <c r="F22" s="22">
        <v>4.0000000000000001E-3</v>
      </c>
      <c r="G22" s="22">
        <v>3.7000000000000002E-3</v>
      </c>
      <c r="H22" s="22">
        <v>7.0000000000000001E-3</v>
      </c>
      <c r="I22" s="22">
        <v>6.0000000000000001E-3</v>
      </c>
      <c r="J22" s="22">
        <v>6.3E-3</v>
      </c>
      <c r="K22" s="22">
        <v>5.4999999999999997E-3</v>
      </c>
      <c r="L22" s="22">
        <v>6.6E-3</v>
      </c>
      <c r="M22" s="22">
        <v>6.4000000000000003E-3</v>
      </c>
      <c r="N22" s="22">
        <v>6.3E-3</v>
      </c>
      <c r="P22" s="21" t="s">
        <v>20</v>
      </c>
      <c r="Q22" s="22"/>
      <c r="R22" s="22"/>
      <c r="S22" s="22"/>
      <c r="T22" s="22"/>
      <c r="U22" s="22">
        <v>7.1999999999999998E-3</v>
      </c>
      <c r="V22" s="22">
        <v>9.4000000000000004E-3</v>
      </c>
      <c r="W22" s="22">
        <v>9.5999999999999992E-3</v>
      </c>
      <c r="X22" s="22"/>
      <c r="Y22" s="22">
        <v>8.5000000000000006E-3</v>
      </c>
      <c r="Z22" s="22">
        <v>6.4999999999999997E-3</v>
      </c>
      <c r="AA22" s="22">
        <v>7.9000000000000008E-3</v>
      </c>
      <c r="AB22" s="22">
        <v>8.5000000000000006E-3</v>
      </c>
      <c r="AC22" s="22">
        <v>7.7999999999999996E-3</v>
      </c>
      <c r="AD22" s="29"/>
      <c r="AE22" s="21" t="s">
        <v>20</v>
      </c>
      <c r="AF22" s="22">
        <v>6.1999999999999998E-3</v>
      </c>
      <c r="AG22" s="22">
        <v>7.6E-3</v>
      </c>
      <c r="AH22" s="22">
        <v>8.2000000000000007E-3</v>
      </c>
      <c r="AI22" s="22">
        <v>6.3E-3</v>
      </c>
      <c r="AJ22" s="23">
        <v>7.4999999999999997E-3</v>
      </c>
      <c r="AK22" s="23">
        <v>6.4000000000000003E-3</v>
      </c>
      <c r="AL22" s="23">
        <v>7.1999999999999998E-3</v>
      </c>
      <c r="AM22" s="23">
        <v>8.0000000000000002E-3</v>
      </c>
      <c r="AN22" s="23">
        <v>9.1999999999999998E-3</v>
      </c>
      <c r="AO22" s="23">
        <v>8.3000000000000001E-3</v>
      </c>
      <c r="AP22" s="23">
        <v>7.9000000000000008E-3</v>
      </c>
      <c r="AQ22" s="23">
        <v>8.8000000000000005E-3</v>
      </c>
      <c r="AR22" s="23">
        <v>8.8000000000000005E-3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3.9773686526778289</v>
      </c>
      <c r="C23" s="25">
        <f>IFERROR(IF(C18="","",IF($C$25=0,((C19-$C$26)/3/C20),IF($C$26=0,(($C$25-C19)/3/C20),MIN(((($C$25)-C19)/(3*C20)),((C19-($C$26))/(3*C20)))))),"")</f>
        <v>3.0323583099164728</v>
      </c>
      <c r="D23" s="25">
        <f>IFERROR(IF(D18="","",IF($D$25=0,((D19-$D$26)/3/D20),IF($D$26=0,(($D$25-D19)/3/D20),MIN(((($D$25)-D19)/(3*D20)),((D19-($D$26))/(3*D20)))))),"")</f>
        <v>4.68653980565567</v>
      </c>
      <c r="E23" s="25">
        <f>IFERROR(IF(E18="","",IF($E$25=0,((E19-$E$26)/3/E20),IF($E$26=0,(($E$25-E19)/3/E20),MIN(((($E$25)-E19)/(3*E20)),((E19-($E$26))/(3*E20)))))),"")</f>
        <v>3.2161120319821546</v>
      </c>
      <c r="F23" s="25">
        <f>IFERROR(IF(F18="","",IF($K$25=0,((F19-$K$26)/3/F20),IF($K$26=0,(($K$25-F19)/3/F20),MIN(((($K$25)-F19)/(3*F20)),((F19-($K$26))/(3*F20)))))),"")</f>
        <v>4.391340903443834</v>
      </c>
      <c r="G23" s="25">
        <f>IFERROR(IF(G18="","",IF($G$25=0,((G19-$G$26)/3/G20),IF($G$26=0,(($G$25-G19)/3/G20),MIN(((($G$25)-G19)/(3*G20)),((G19-($G$26))/(3*G20)))))),"")</f>
        <v>3.8137168629916145</v>
      </c>
      <c r="H23" s="25">
        <f>IFERROR(IF(H18="","",IF($H$25=0,((H19-$H$26)/3/H20),IF($H$26=0,(($H$25-H19)/3/H20),MIN(((($H$25)-H19)/(3*H20)),((H19-($H$26))/(3*H20)))))),"")</f>
        <v>4.090783151934998</v>
      </c>
      <c r="I23" s="25">
        <f>IFERROR(IF(I18="","",IF($I$25=0,((I19-$I$26)/3/I20),IF($I$26=0,(($I$25-I19)/3/I20),MIN(((($I$25)-I19)/(3*I20)),((I19-($I$26))/(3*I20)))))),"")</f>
        <v>3.4266218463377678</v>
      </c>
      <c r="J23" s="25">
        <f>IFERROR(IF(J18="","",IF($J$25=0,((J19-$J$26)/3/J20),IF($J$26=0,(($J$25-J19)/3/J20),MIN(((($J$25)-J19)/(3*J20)),((J19-($J$26))/(3*J20)))))),"")</f>
        <v>3.6754229530021676</v>
      </c>
      <c r="K23" s="25">
        <f>IFERROR(IF(K18="","",IF($K$25=0,((K19-$K$26)/3/K20),IF($K$26=0,(($K$25-K19)/3/K20),MIN(((($K$25)-K19)/(3*K20)),((K19-($K$26))/(3*K20)))))),"")</f>
        <v>3.4878421124737677</v>
      </c>
      <c r="L23" s="25">
        <f>IFERROR(IF(L18="","",IF($L$25=0,((L19-$L$26)/3/L20),IF($L$26=0,(($L$25-L19)/3/L20),MIN(((($L$25)-L19)/(3*L20)),((L19-($L$26))/(3*L20)))))),"")</f>
        <v>4.0331813264203182</v>
      </c>
      <c r="M23" s="25">
        <f>IFERROR(IF(M18="","",IF($M$25=0,((M19-$M$26)/3/M20),IF($M$26=0,(($M$25-M19)/3/M20),MIN(((($M$25)-M19)/(3*M20)),((M19-($M$26))/(3*M20)))))),"")</f>
        <v>4.7410911318211175</v>
      </c>
      <c r="N23" s="25">
        <f>IFERROR(IF(N18="","",IF($N$25=0,((N19-$N$26)/3/N20),IF($N$26=0,(($N$25-N19)/3/N20),MIN(((($N$25)-N19)/(3*N20)),((N19-($N$26))/(3*N20)))))),"")</f>
        <v>3.4521096471257691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3.7330459727571927</v>
      </c>
      <c r="V23" s="25">
        <f>IFERROR(IF(V18="","",IF($G$25=0,((V19-$G$26)/3/V20),IF($G$26=0,(($G$25-V19)/3/V20),MIN(((($G$25)-V19)/(3*V20)),((V19-($G$26))/(3*V20)))))),"")</f>
        <v>5.3774278963055773</v>
      </c>
      <c r="W23" s="25">
        <f>IFERROR(IF(W18="","",IF($H$25=0,((W19-$H$26)/3/W20),IF($H$26=0,(($H$25-W19)/3/W20),MIN(((($H$25)-W19)/(3*W20)),((W19-($H$26))/(3*W20)))))),"")</f>
        <v>6.1937691055809347</v>
      </c>
      <c r="X23" s="25"/>
      <c r="Y23" s="25">
        <f>IFERROR(IF(Y18="","",IF($J$25=0,((Y19-$J$26)/3/Y20),IF($J$26=0,(($J$25-Y19)/3/Y20),MIN(((($J$25)-Y19)/(3*Y20)),((Y19-($J$26))/(3*Y20)))))),"")</f>
        <v>4.4862375491369981</v>
      </c>
      <c r="Z23" s="25">
        <f>IFERROR(IF(Z18="","",IF($K$25=0,((Z19-$K$26)/3/Z20),IF($K$26=0,(($K$25-Z19)/3/Z20),MIN(((($K$25)-Z19)/(3*Z20)),((Z19-($K$26))/(3*Z20)))))),"")</f>
        <v>5.1071036590528163</v>
      </c>
      <c r="AA23" s="25">
        <f>IFERROR(IF(AA18="","",IF($L$25=0,((AA19-$L$26)/3/AA20),IF($L$26=0,(($L$25-AA19)/3/AA20),MIN(((($L$25)-AA19)/(3*AA20)),((AA19-($L$26))/(3*AA20)))))),"")</f>
        <v>5.9807917253602003</v>
      </c>
      <c r="AB23" s="25">
        <f>IFERROR(IF(AB18="","",IF($M$25=0,((AB19-$M$26)/3/AB20),IF($M$26=0,(($M$25-AB19)/3/AB20),MIN(((($M$25)-AB19)/(3*AB20)),((AB19-($M$26))/(3*AB20)))))),"")</f>
        <v>6.0331299908575238</v>
      </c>
      <c r="AC23" s="25">
        <f>IFERROR(IF(AC18="","",IF($N$25=0,((AC19-$N$26)/3/AC20),IF($N$26=0,(($N$25-AC19)/3/AC20),MIN(((($N$25)-AC19)/(3*AC20)),((AC19-($N$26))/(3*AC20)))))),"")</f>
        <v>5.1635448975181655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4.7677567752159069</v>
      </c>
      <c r="AG23" s="25">
        <f t="shared" si="2"/>
        <v>4.7305991086375467</v>
      </c>
      <c r="AH23" s="25">
        <f t="shared" si="2"/>
        <v>5.2818401229640219</v>
      </c>
      <c r="AI23" s="25">
        <f t="shared" si="2"/>
        <v>4.1722010072102282</v>
      </c>
      <c r="AJ23" s="25">
        <f t="shared" si="2"/>
        <v>4.3160498983217588</v>
      </c>
      <c r="AK23" s="25">
        <f t="shared" si="2"/>
        <v>4.7175160330792432</v>
      </c>
      <c r="AL23" s="25">
        <f t="shared" si="2"/>
        <v>3.1141889018641229</v>
      </c>
      <c r="AM23" s="25">
        <f t="shared" si="2"/>
        <v>4.2268686262232729</v>
      </c>
      <c r="AN23" s="25">
        <f t="shared" si="2"/>
        <v>4.7108450184054664</v>
      </c>
      <c r="AO23" s="25">
        <f t="shared" si="2"/>
        <v>4.1150320539261607</v>
      </c>
      <c r="AP23" s="25">
        <f t="shared" si="2"/>
        <v>4.8998125187213288</v>
      </c>
      <c r="AQ23" s="25">
        <f>IFERROR(IF(AQ18="","",IF($M$25=0,((AQ19-$M$26)/3/AQ20),IF($M$26=0,(($M$25-AQ19)/3/AQ20),MIN(((($M$25)-AQ19)/(3*AQ20)),((AQ19-($M$26))/(3*AQ20)))))),"")</f>
        <v>4.8386712810701678</v>
      </c>
      <c r="AR23" s="25">
        <f>IFERROR(IF(AR18="","",IF($M$25=0,((AR19-$M$26)/3/AR20),IF($M$26=0,(($M$25-AR19)/3/AR20),MIN(((($M$25)-AR19)/(3*AR20)),((AR19-($M$26))/(3*AR20)))))),"")</f>
        <v>3.7854823180505006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N25" si="3">$E$5</f>
        <v>0.05</v>
      </c>
      <c r="C25" s="32">
        <f t="shared" si="3"/>
        <v>0.05</v>
      </c>
      <c r="D25" s="32">
        <f t="shared" si="3"/>
        <v>0.05</v>
      </c>
      <c r="E25" s="32">
        <f t="shared" si="3"/>
        <v>0.05</v>
      </c>
      <c r="F25" s="32">
        <f t="shared" si="3"/>
        <v>0.05</v>
      </c>
      <c r="G25" s="32">
        <f t="shared" si="3"/>
        <v>0.05</v>
      </c>
      <c r="H25" s="32">
        <f t="shared" si="3"/>
        <v>0.05</v>
      </c>
      <c r="I25" s="32">
        <f t="shared" si="3"/>
        <v>0.05</v>
      </c>
      <c r="J25" s="32">
        <f t="shared" si="3"/>
        <v>0.05</v>
      </c>
      <c r="K25" s="32">
        <f t="shared" si="3"/>
        <v>0.05</v>
      </c>
      <c r="L25" s="32">
        <f t="shared" si="3"/>
        <v>0.05</v>
      </c>
      <c r="M25" s="32">
        <f t="shared" si="3"/>
        <v>0.05</v>
      </c>
      <c r="N25" s="32">
        <f t="shared" si="3"/>
        <v>0.05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3.7488948212245723E-3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5.2148928817550964</v>
      </c>
      <c r="Q37" s="40">
        <v>8</v>
      </c>
      <c r="R37" s="41">
        <f>ROUND(Q37/5,5)</f>
        <v>1.6</v>
      </c>
      <c r="T37" s="20">
        <v>1.5625000000000003E-2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2.0612159302487235E-3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5.5590164839986835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6"/>
  <dimension ref="A1:BJ85"/>
  <sheetViews>
    <sheetView showGridLines="0" topLeftCell="A16" zoomScale="80" zoomScaleNormal="80" workbookViewId="0">
      <selection activeCell="W20" sqref="W20:AN24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256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0.10103658186120823</v>
      </c>
      <c r="R2" s="7">
        <f>IF(N19="","",(ABS(N19-AVERAGE(B19:M19))/STDEV(B19:M19)))</f>
        <v>0.27647901453336327</v>
      </c>
      <c r="S2" s="7">
        <f>IF(AC9="","",(ABS(AC9-AVERAGE(Q9:AB9))/STDEV(Q9:AB9)))</f>
        <v>0.1346214064652036</v>
      </c>
      <c r="T2" s="7">
        <f>IF(AC19="","",(ABS(AC19-AVERAGE(Q19:AB19))/STDEV(Q19:AB19)))</f>
        <v>0.70305556425587568</v>
      </c>
      <c r="U2" s="7">
        <f>IF(AR9="","",(ABS(AR9-AVERAGE(AF9:AQ9))/STDEV(AF9:AQ9)))</f>
        <v>0.30678442608163931</v>
      </c>
      <c r="V2" s="7">
        <f>IF(AR19="","",(ABS(AR19-AVERAGE(AF19:AQ19))/STDEV(AF19:AQ19)))</f>
        <v>2.0546984017418879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2.2443646812674989</v>
      </c>
      <c r="R3" s="7">
        <f>IF(N20="","",(ABS(N20-AVERAGE(B20:M20))/STDEV(B20:M20)))</f>
        <v>0.47406749123631126</v>
      </c>
      <c r="S3" s="7">
        <f>IF(AC10="","",(ABS(AC10-AVERAGE(Q10:AB10))/STDEV(Q10:AB10)))</f>
        <v>0.30037197519266223</v>
      </c>
      <c r="T3" s="7">
        <f>IF(AC20="","",(ABS(AC20-AVERAGE(Q20:AB20))/STDEV(Q20:AB20)))</f>
        <v>1.0701055935676747</v>
      </c>
      <c r="U3" s="7">
        <f t="shared" ref="U3" si="0">IF(AR10="","",(ABS(AR10-AVERAGE(AF10:AQ10))/STDEV(AF10:AQ10)))</f>
        <v>0.57277766746251513</v>
      </c>
      <c r="V3" s="7">
        <f>IF(AR20="","",(ABS(AR20-AVERAGE(AF20:AQ20))/STDEV(AF20:AQ20)))</f>
        <v>1.5229298374869722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2.1109278879669859</v>
      </c>
      <c r="R4" s="7">
        <f>IF(N23="","",(ABS(N23-AVERAGE(B23:M23))/STDEV(B23:M23)))</f>
        <v>0.2891638675647718</v>
      </c>
      <c r="S4" s="7">
        <f>IF(AC13="","",(ABS(AC13-AVERAGE(Q13:AB13))/STDEV(Q13:AB13)))</f>
        <v>0.15476877376097875</v>
      </c>
      <c r="T4" s="7">
        <f>IF(AC23="","",(ABS(AC23-AVERAGE(Q23:AB23))/STDEV(Q23:AB23)))</f>
        <v>1.2156787588934514</v>
      </c>
      <c r="U4" s="7">
        <f>IF(AR13="","",(ABS(AR13-AVERAGE(AF13:AQ13))/STDEV(AF13:AQ13)))</f>
        <v>0.45459898293180134</v>
      </c>
      <c r="V4" s="7">
        <f>IF(AR23="","",(ABS(AR23-AVERAGE(AF23:AQ23))/STDEV(AF23:AQ23)))</f>
        <v>1.4643959896840049</v>
      </c>
    </row>
    <row r="5" spans="1:44" ht="25.5" customHeight="1" x14ac:dyDescent="0.2">
      <c r="C5" s="42" t="s">
        <v>272</v>
      </c>
      <c r="D5" s="12">
        <v>0</v>
      </c>
      <c r="E5" s="12">
        <v>0.05</v>
      </c>
      <c r="F5" s="12">
        <v>0</v>
      </c>
      <c r="G5" s="13">
        <v>4.2500000000000003E-2</v>
      </c>
      <c r="H5" s="13">
        <v>-3.5999999999999999E-3</v>
      </c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-7.1347409208746132E-5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1.0329365079365591E-4</v>
      </c>
      <c r="AE7" s="14" t="s">
        <v>29</v>
      </c>
      <c r="AR7" s="16">
        <f>AR9-AQ9</f>
        <v>4.1433035714284749E-4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1.7669805194805193E-2</v>
      </c>
      <c r="C9" s="20">
        <v>1.6788392857142852E-2</v>
      </c>
      <c r="D9" s="20">
        <v>1.6125255102040815E-2</v>
      </c>
      <c r="E9" s="20">
        <v>1.3724753694581274E-2</v>
      </c>
      <c r="F9" s="20">
        <v>1.2608497536945821E-2</v>
      </c>
      <c r="G9" s="20">
        <v>1.1394537815126058E-2</v>
      </c>
      <c r="H9" s="20">
        <v>1.3255272108843535E-2</v>
      </c>
      <c r="I9" s="20">
        <v>1.4496082949308759E-2</v>
      </c>
      <c r="J9" s="20">
        <v>1.5247402597402619E-2</v>
      </c>
      <c r="K9" s="20">
        <v>1.4694081632653051E-2</v>
      </c>
      <c r="L9" s="20">
        <v>1.3599891774891753E-2</v>
      </c>
      <c r="M9" s="20">
        <v>1.3993622448979575E-2</v>
      </c>
      <c r="N9" s="20">
        <v>1.4646556122448971E-2</v>
      </c>
      <c r="P9" s="19" t="s">
        <v>18</v>
      </c>
      <c r="Q9" s="20"/>
      <c r="R9" s="20"/>
      <c r="S9" s="20"/>
      <c r="T9" s="20"/>
      <c r="U9" s="20">
        <v>1.4862500000000006E-2</v>
      </c>
      <c r="V9" s="20">
        <v>1.3899999999999999E-2</v>
      </c>
      <c r="W9" s="20">
        <v>1.4071428571428566E-2</v>
      </c>
      <c r="X9" s="20"/>
      <c r="Y9" s="20"/>
      <c r="Z9" s="20">
        <v>1.5680952380952372E-2</v>
      </c>
      <c r="AA9" s="20">
        <v>1.5081632653061222E-2</v>
      </c>
      <c r="AB9" s="20">
        <v>1.4487896825396829E-2</v>
      </c>
      <c r="AC9" s="20">
        <v>1.4591190476190485E-2</v>
      </c>
      <c r="AE9" s="19" t="s">
        <v>18</v>
      </c>
      <c r="AF9" s="20">
        <v>1.6588571428571432E-2</v>
      </c>
      <c r="AG9" s="20">
        <v>1.5637012987012998E-2</v>
      </c>
      <c r="AH9" s="20">
        <v>1.444428571428571E-2</v>
      </c>
      <c r="AI9" s="20">
        <v>1.4683179723502301E-2</v>
      </c>
      <c r="AJ9" s="20">
        <v>1.1622619047619053E-2</v>
      </c>
      <c r="AK9" s="20">
        <v>1.3179017857142868E-2</v>
      </c>
      <c r="AL9" s="20">
        <v>1.3727083333333331E-2</v>
      </c>
      <c r="AM9" s="20">
        <v>1.2745714285714294E-2</v>
      </c>
      <c r="AN9" s="20">
        <v>1.2784863945578239E-2</v>
      </c>
      <c r="AO9" s="20">
        <v>1.202874149659864E-2</v>
      </c>
      <c r="AP9" s="20">
        <v>1.1036785714285721E-2</v>
      </c>
      <c r="AQ9" s="20">
        <v>1.2490357142857145E-2</v>
      </c>
      <c r="AR9" s="20">
        <v>1.2904687499999993E-2</v>
      </c>
    </row>
    <row r="10" spans="1:44" x14ac:dyDescent="0.2">
      <c r="A10" s="21" t="s">
        <v>8</v>
      </c>
      <c r="B10" s="22">
        <v>2.9891003811799944E-3</v>
      </c>
      <c r="C10" s="22">
        <v>3.3527962200187731E-3</v>
      </c>
      <c r="D10" s="22">
        <v>3.1090413381255305E-3</v>
      </c>
      <c r="E10" s="22">
        <v>2.7139708989538909E-3</v>
      </c>
      <c r="F10" s="22">
        <v>2.9891565988787385E-3</v>
      </c>
      <c r="G10" s="22">
        <v>2.6734506770796289E-3</v>
      </c>
      <c r="H10" s="22">
        <v>2.678997007915478E-3</v>
      </c>
      <c r="I10" s="22">
        <v>2.7851490079655837E-3</v>
      </c>
      <c r="J10" s="22">
        <v>2.7715719696300993E-3</v>
      </c>
      <c r="K10" s="22">
        <v>2.6363774154858702E-3</v>
      </c>
      <c r="L10" s="22">
        <v>2.4937212572281107E-3</v>
      </c>
      <c r="M10" s="22">
        <v>2.1916907237102914E-3</v>
      </c>
      <c r="N10" s="22">
        <v>2.1058971815772426E-3</v>
      </c>
      <c r="P10" s="21" t="s">
        <v>8</v>
      </c>
      <c r="Q10" s="22"/>
      <c r="R10" s="22"/>
      <c r="S10" s="22"/>
      <c r="T10" s="22"/>
      <c r="U10" s="22">
        <v>2.666938263532273E-3</v>
      </c>
      <c r="V10" s="22">
        <v>1.9476366680169128E-3</v>
      </c>
      <c r="W10" s="22">
        <v>2.9811172758740564E-3</v>
      </c>
      <c r="X10" s="22"/>
      <c r="Y10" s="22"/>
      <c r="Z10" s="22">
        <v>2.8899990581658622E-3</v>
      </c>
      <c r="AA10" s="22">
        <v>2.0526620200479718E-3</v>
      </c>
      <c r="AB10" s="22">
        <v>2.4386451974152718E-3</v>
      </c>
      <c r="AC10" s="22">
        <v>2.3672977882065256E-3</v>
      </c>
      <c r="AE10" s="21" t="s">
        <v>8</v>
      </c>
      <c r="AF10" s="22">
        <v>3.0820308924625344E-3</v>
      </c>
      <c r="AG10" s="22">
        <v>2.6932162649875814E-3</v>
      </c>
      <c r="AH10" s="22">
        <v>2.2766784403912073E-3</v>
      </c>
      <c r="AI10" s="22">
        <v>3.167819450943383E-3</v>
      </c>
      <c r="AJ10" s="22">
        <v>2.1454207361352429E-3</v>
      </c>
      <c r="AK10" s="22">
        <v>2.7368325263130966E-3</v>
      </c>
      <c r="AL10" s="22">
        <v>2.811199415021704E-3</v>
      </c>
      <c r="AM10" s="22">
        <v>2.6851208613279517E-3</v>
      </c>
      <c r="AN10" s="22">
        <v>2.709858111888589E-3</v>
      </c>
      <c r="AO10" s="22">
        <v>2.4192175895666381E-3</v>
      </c>
      <c r="AP10" s="22">
        <v>2.1783153425743548E-3</v>
      </c>
      <c r="AQ10" s="22">
        <v>2.2552717725474137E-3</v>
      </c>
      <c r="AR10" s="22">
        <v>2.4008668066717248E-3</v>
      </c>
    </row>
    <row r="11" spans="1:44" x14ac:dyDescent="0.2">
      <c r="A11" s="21" t="s">
        <v>19</v>
      </c>
      <c r="B11" s="22">
        <v>2.7400000000000001E-2</v>
      </c>
      <c r="C11" s="22">
        <v>2.75E-2</v>
      </c>
      <c r="D11" s="22">
        <v>2.5700000000000001E-2</v>
      </c>
      <c r="E11" s="22">
        <v>2.3599999999999996E-2</v>
      </c>
      <c r="F11" s="23">
        <v>2.47E-2</v>
      </c>
      <c r="G11" s="23">
        <v>2.1000000000000001E-2</v>
      </c>
      <c r="H11" s="23">
        <v>2.18E-2</v>
      </c>
      <c r="I11" s="23">
        <v>2.6499999999999999E-2</v>
      </c>
      <c r="J11" s="23">
        <v>2.8899999999999999E-2</v>
      </c>
      <c r="K11" s="23">
        <v>2.4299999999999999E-2</v>
      </c>
      <c r="L11" s="23">
        <v>2.23E-2</v>
      </c>
      <c r="M11" s="23">
        <v>2.1899999999999999E-2</v>
      </c>
      <c r="N11" s="23">
        <v>2.29E-2</v>
      </c>
      <c r="P11" s="21" t="s">
        <v>19</v>
      </c>
      <c r="Q11" s="22"/>
      <c r="R11" s="22"/>
      <c r="S11" s="22"/>
      <c r="T11" s="22"/>
      <c r="U11" s="23">
        <v>2.4E-2</v>
      </c>
      <c r="V11" s="23">
        <v>1.9099999999999999E-2</v>
      </c>
      <c r="W11" s="23">
        <v>2.1399999999999999E-2</v>
      </c>
      <c r="X11" s="23"/>
      <c r="Y11" s="23"/>
      <c r="Z11" s="23">
        <v>2.5700000000000001E-2</v>
      </c>
      <c r="AA11" s="23">
        <v>2.07E-2</v>
      </c>
      <c r="AB11" s="23">
        <v>2.12E-2</v>
      </c>
      <c r="AC11" s="23">
        <v>2.1700000000000001E-2</v>
      </c>
      <c r="AE11" s="21" t="s">
        <v>19</v>
      </c>
      <c r="AF11" s="22">
        <v>2.5299999999999996E-2</v>
      </c>
      <c r="AG11" s="22">
        <v>2.4E-2</v>
      </c>
      <c r="AH11" s="22">
        <v>2.0899999999999998E-2</v>
      </c>
      <c r="AI11" s="22">
        <v>2.5000000000000001E-2</v>
      </c>
      <c r="AJ11" s="23">
        <v>1.9300000000000001E-2</v>
      </c>
      <c r="AK11" s="23">
        <v>2.1399999999999999E-2</v>
      </c>
      <c r="AL11" s="23">
        <v>2.5899999999999999E-2</v>
      </c>
      <c r="AM11" s="23">
        <v>2.0400000000000001E-2</v>
      </c>
      <c r="AN11" s="23">
        <v>2.12E-2</v>
      </c>
      <c r="AO11" s="23">
        <v>1.84E-2</v>
      </c>
      <c r="AP11" s="23">
        <v>1.7899999999999999E-2</v>
      </c>
      <c r="AQ11" s="23">
        <v>2.0500000000000001E-2</v>
      </c>
      <c r="AR11" s="23">
        <v>0.02</v>
      </c>
    </row>
    <row r="12" spans="1:44" x14ac:dyDescent="0.2">
      <c r="A12" s="21" t="s">
        <v>20</v>
      </c>
      <c r="B12" s="22">
        <v>9.5999999999999992E-3</v>
      </c>
      <c r="C12" s="22">
        <v>8.8000000000000005E-3</v>
      </c>
      <c r="D12" s="22">
        <v>7.7000000000000002E-3</v>
      </c>
      <c r="E12" s="22">
        <v>6.0000000000000001E-3</v>
      </c>
      <c r="F12" s="23">
        <v>6.1999999999999989E-3</v>
      </c>
      <c r="G12" s="23">
        <v>6.1999999999999972E-3</v>
      </c>
      <c r="H12" s="23">
        <v>6.6E-3</v>
      </c>
      <c r="I12" s="23">
        <v>7.1999999999999998E-3</v>
      </c>
      <c r="J12" s="23">
        <v>6.1000000000000004E-3</v>
      </c>
      <c r="K12" s="23">
        <v>6.3E-3</v>
      </c>
      <c r="L12" s="23">
        <v>7.6E-3</v>
      </c>
      <c r="M12" s="23">
        <v>7.1999999999999998E-3</v>
      </c>
      <c r="N12" s="23">
        <v>8.0000000000000002E-3</v>
      </c>
      <c r="P12" s="21" t="s">
        <v>20</v>
      </c>
      <c r="Q12" s="22"/>
      <c r="R12" s="22"/>
      <c r="S12" s="22"/>
      <c r="T12" s="22"/>
      <c r="U12" s="23">
        <v>9.2999999999999992E-3</v>
      </c>
      <c r="V12" s="23">
        <v>8.8000000000000005E-3</v>
      </c>
      <c r="W12" s="23">
        <v>6.7000000000000002E-3</v>
      </c>
      <c r="X12" s="23"/>
      <c r="Y12" s="23"/>
      <c r="Z12" s="23">
        <v>6.3E-3</v>
      </c>
      <c r="AA12" s="23">
        <v>1.01E-2</v>
      </c>
      <c r="AB12" s="23">
        <v>7.9000000000000008E-3</v>
      </c>
      <c r="AC12" s="23">
        <v>6.4000000000000003E-3</v>
      </c>
      <c r="AE12" s="21" t="s">
        <v>20</v>
      </c>
      <c r="AF12" s="22">
        <v>9.4000000000000004E-3</v>
      </c>
      <c r="AG12" s="22">
        <v>6.8999999999999999E-3</v>
      </c>
      <c r="AH12" s="22">
        <v>8.6E-3</v>
      </c>
      <c r="AI12" s="22">
        <v>6.0000000000000001E-3</v>
      </c>
      <c r="AJ12" s="23">
        <v>6.1999999999999998E-3</v>
      </c>
      <c r="AK12" s="23">
        <v>5.8999999999999999E-3</v>
      </c>
      <c r="AL12" s="23">
        <v>6.0000000000000001E-3</v>
      </c>
      <c r="AM12" s="23">
        <v>5.0000000000000001E-3</v>
      </c>
      <c r="AN12" s="23">
        <v>7.1000000000000004E-3</v>
      </c>
      <c r="AO12" s="23">
        <v>6.3E-3</v>
      </c>
      <c r="AP12" s="23">
        <v>6.7999999999999996E-3</v>
      </c>
      <c r="AQ12" s="23">
        <v>7.7000000000000002E-3</v>
      </c>
      <c r="AR12" s="23">
        <v>7.0000000000000001E-3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3.605342821400102</v>
      </c>
      <c r="C13" s="25">
        <f>IFERROR(IF(C8="","",IF($C$25=0,((C9-$C$26)/3/C10),IF($C$26=0,(($C$25-C9)/3/C10),MIN(((($C$25)-C9)/(3*C10)),((C9-($C$26))/(3*C10)))))),"")</f>
        <v>3.3018814708111695</v>
      </c>
      <c r="D13" s="25">
        <f>IFERROR(IF(D8="","",IF($D$25=0,((D9-$D$26)/3/D10),IF($D$26=0,(($D$25-D9)/3/D10),MIN(((($D$25)-D9)/(3*D10)),((D9-($D$26))/(3*D10)))))),"")</f>
        <v>3.6318531677873609</v>
      </c>
      <c r="E13" s="25">
        <f>IFERROR(IF(E8="","",IF($E$25=0,((E9-$E$26)/3/E10),IF($E$26=0,(($E$25-E9)/3/E10),MIN(((($E$25)-E9)/(3*E10)),((E9-($E$26))/(3*E10)))))),"")</f>
        <v>4.4553715639079678</v>
      </c>
      <c r="F13" s="25">
        <f>IFERROR(IF(F8="","",IF($K$25=0,((F9-$K$26)/3/F10),IF($K$26=0,(($K$25-F9)/3/F10),MIN(((($K$25)-F9)/(3*F10)),((F9-($K$26))/(3*F10)))))),"")</f>
        <v>4.1696825649839484</v>
      </c>
      <c r="G13" s="25">
        <f>IFERROR(IF(G8="","",IF($G$25=0,((G9-$G$26)/3/G10),IF($G$26=0,(($G$25-G9)/3/G10),MIN(((($G$25)-G9)/(3*G10)),((G9-($G$26))/(3*G10)))))),"")</f>
        <v>4.8134373696450625</v>
      </c>
      <c r="H13" s="25">
        <f>IFERROR(IF(H8="","",IF($H$25=0,((H9-$H$26)/3/H10),IF($H$26=0,(($H$25-H9)/3/H10),MIN(((($H$25)-H9)/(3*H10)),((H9-($H$26))/(3*H10)))))),"")</f>
        <v>4.5719508436165892</v>
      </c>
      <c r="I13" s="25">
        <f>IFERROR(IF(I8="","",IF($I$25=0,((I9-$I$26)/3/I10),IF($I$26=0,(($I$25-I9)/3/I10),MIN(((($I$25)-I9)/(3*I10)),((I9-($I$26))/(3*I10)))))),"")</f>
        <v>4.2491942021952038</v>
      </c>
      <c r="J13" s="25">
        <f>IFERROR(IF(J8="","",IF($J$25=0,((J9-$J$26)/3/J10),IF($J$26=0,(($J$25-J9)/3/J10),MIN(((($J$25)-J9)/(3*J10)),((J9-($J$26))/(3*J10)))))),"")</f>
        <v>4.1796494051515403</v>
      </c>
      <c r="K13" s="25">
        <f>IFERROR(IF(K8="","",IF($K$25=0,((K9-$K$26)/3/K10),IF($K$26=0,(($K$25-K9)/3/K10),MIN(((($K$25)-K9)/(3*K10)),((K9-($K$26))/(3*K10)))))),"")</f>
        <v>4.463943359040428</v>
      </c>
      <c r="L13" s="25">
        <f>IFERROR(IF(L8="","",IF($L$25=0,((L9-$L$26)/3/L10),IF($L$26=0,(($L$25-L9)/3/L10),MIN(((($L$25)-L9)/(3*L10)),((L9-($L$26))/(3*L10)))))),"")</f>
        <v>4.8655676223637894</v>
      </c>
      <c r="M13" s="25">
        <f>IFERROR(IF(M8="","",IF($M$25=0,((M9-$M$26)/3/M10),IF($M$26=0,(($M$25-M9)/3/M10),MIN(((($M$25)-M9)/(3*M10)),((M9-($M$26))/(3*M10)))))),"")</f>
        <v>5.4761950308489986</v>
      </c>
      <c r="N13" s="25">
        <f>IFERROR(IF(N8="","",IF($N$25=0,((N9-$N$26)/3/N10),IF($N$26=0,(($N$25-N9)/3/N10),MIN(((($N$25)-N9)/(3*N10)),((N9-($N$26))/(3*N10)))))),"")</f>
        <v>5.5959433326611174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4.3917402064220168</v>
      </c>
      <c r="V13" s="25">
        <f>IFERROR(IF(V8="","",IF($G$25=0,((V9-$G$26)/3/V10),IF($G$26=0,(($G$25-V9)/3/V10),MIN(((($G$25)-V9)/(3*V10)),((V9-($G$26))/(3*V10)))))),"")</f>
        <v>6.1784282104247383</v>
      </c>
      <c r="W13" s="25">
        <f>IFERROR(IF(W8="","",IF($H$25=0,((W9-$H$26)/3/W10),IF($H$26=0,(($H$25-W9)/3/W10),MIN(((($H$25)-W9)/(3*W10)),((W9-($H$26))/(3*W10)))))),"")</f>
        <v>4.0173496605158174</v>
      </c>
      <c r="X13" s="25"/>
      <c r="Y13" s="25"/>
      <c r="Z13" s="25">
        <f>IFERROR(IF(Z8="","",IF($K$25=0,((Z9-$K$26)/3/Z10),IF($K$26=0,(($K$25-Z9)/3/Z10),MIN(((($K$25)-Z9)/(3*Z10)),((Z9-($K$26))/(3*Z10)))))),"")</f>
        <v>3.9583689507991524</v>
      </c>
      <c r="AA13" s="25">
        <f>IFERROR(IF(AA8="","",IF($L$25=0,((AA9-$L$26)/3/AA10),IF($L$26=0,(($L$25-AA9)/3/AA10),MIN(((($L$25)-AA9)/(3*AA10)),((AA9-($L$26))/(3*AA10)))))),"")</f>
        <v>5.6704200051603761</v>
      </c>
      <c r="AB13" s="25">
        <f>IFERROR(IF(AB8="","",IF($M$25=0,((AB9-$M$26)/3/AB10),IF($M$26=0,(($M$25-AB9)/3/AB10),MIN(((($M$25)-AB9)/(3*AB10)),((AB9-($M$26))/(3*AB10)))))),"")</f>
        <v>4.8540754257381069</v>
      </c>
      <c r="AC13" s="25">
        <f>IFERROR(IF(AC8="","",IF($N$25=0,((AC9-$N$26)/3/AC10),IF($N$26=0,(($N$25-AC9)/3/AC10),MIN(((($N$25)-AC9)/(3*AC10)),((AC9-($N$26))/(3*AC10)))))),"")</f>
        <v>4.9858266952035883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3.6135727530765633</v>
      </c>
      <c r="AG13" s="25">
        <f t="shared" si="1"/>
        <v>4.2530297894149314</v>
      </c>
      <c r="AH13" s="25">
        <f t="shared" si="1"/>
        <v>5.2057877615199022</v>
      </c>
      <c r="AI13" s="25">
        <f t="shared" si="1"/>
        <v>3.7162071916672605</v>
      </c>
      <c r="AJ13" s="25">
        <f t="shared" si="1"/>
        <v>5.9626813995023795</v>
      </c>
      <c r="AK13" s="25">
        <f t="shared" si="1"/>
        <v>4.4846224956336957</v>
      </c>
      <c r="AL13" s="25">
        <f t="shared" si="1"/>
        <v>4.3010012586136206</v>
      </c>
      <c r="AM13" s="25">
        <f t="shared" si="1"/>
        <v>4.624780737785394</v>
      </c>
      <c r="AN13" s="25">
        <f t="shared" si="1"/>
        <v>4.57774718796197</v>
      </c>
      <c r="AO13" s="25">
        <f t="shared" si="1"/>
        <v>5.2318924194279512</v>
      </c>
      <c r="AP13" s="25">
        <f t="shared" si="1"/>
        <v>5.9622855522327889</v>
      </c>
      <c r="AQ13" s="25">
        <f>IFERROR(IF(AQ8="","",IF($M$25=0,((AQ9-$M$26)/3/AQ10),IF($M$26=0,(($M$25-AQ9)/3/AQ10),MIN(((($M$25)-AQ9)/(3*AQ10)),((AQ9-($M$26))/(3*AQ10)))))),"")</f>
        <v>5.5439944923318212</v>
      </c>
      <c r="AR13" s="25">
        <f>IFERROR(IF(AR8="","",IF($M$25=0,((AR9-$M$26)/3/AR10),IF($M$26=0,(($M$25-AR9)/3/AR10),MIN(((($M$25)-AR9)/(3*AR10)),((AR9-($M$26))/(3*AR10)))))),"")</f>
        <v>5.1502666171673948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3.4932330827067669E-4</v>
      </c>
      <c r="AE17" s="27" t="s">
        <v>30</v>
      </c>
      <c r="AR17" s="16">
        <f>AR19-AQ19</f>
        <v>1.5404761904761911E-3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1.6979437229437226E-2</v>
      </c>
      <c r="C19" s="30">
        <v>1.6647066326530621E-2</v>
      </c>
      <c r="D19" s="30">
        <v>1.5897959183673479E-2</v>
      </c>
      <c r="E19" s="30">
        <v>1.4812388392857144E-2</v>
      </c>
      <c r="F19" s="30">
        <v>1.2917729591836721E-2</v>
      </c>
      <c r="G19" s="30">
        <v>1.3432453416149071E-2</v>
      </c>
      <c r="H19" s="30">
        <v>1.4088627819548871E-2</v>
      </c>
      <c r="I19" s="30">
        <v>1.4410833333333328E-2</v>
      </c>
      <c r="J19" s="30">
        <v>1.3924725274725276E-2</v>
      </c>
      <c r="K19" s="30">
        <v>1.3913690476190482E-2</v>
      </c>
      <c r="L19" s="30">
        <v>1.3833179723502294E-2</v>
      </c>
      <c r="M19" s="30">
        <v>1.4196003401360542E-2</v>
      </c>
      <c r="N19" s="30">
        <v>1.4939039408867007E-2</v>
      </c>
      <c r="P19" s="30" t="s">
        <v>18</v>
      </c>
      <c r="Q19" s="30"/>
      <c r="R19" s="30"/>
      <c r="S19" s="30"/>
      <c r="T19" s="30"/>
      <c r="U19" s="30">
        <v>1.4125238095238095E-2</v>
      </c>
      <c r="V19" s="30">
        <v>1.2822744360902243E-2</v>
      </c>
      <c r="W19" s="30">
        <v>1.418214285714286E-2</v>
      </c>
      <c r="X19" s="30"/>
      <c r="Y19" s="30">
        <v>1.2301562499999993E-2</v>
      </c>
      <c r="Z19" s="30">
        <v>1.2691071428571421E-2</v>
      </c>
      <c r="AA19" s="30">
        <v>1.2252380952380954E-2</v>
      </c>
      <c r="AB19" s="30">
        <v>1.3313533834586461E-2</v>
      </c>
      <c r="AC19" s="30">
        <v>1.3662857142857138E-2</v>
      </c>
      <c r="AD19" s="29"/>
      <c r="AE19" s="30" t="s">
        <v>18</v>
      </c>
      <c r="AF19" s="20">
        <v>1.2851116071428572E-2</v>
      </c>
      <c r="AG19" s="20">
        <v>1.3269480519480521E-2</v>
      </c>
      <c r="AH19" s="20">
        <v>1.254888392857143E-2</v>
      </c>
      <c r="AI19" s="20">
        <v>1.2563655462184875E-2</v>
      </c>
      <c r="AJ19" s="20">
        <v>1.2294642857142851E-2</v>
      </c>
      <c r="AK19" s="20">
        <v>1.2765384615384619E-2</v>
      </c>
      <c r="AL19" s="20">
        <v>1.5126552795031046E-2</v>
      </c>
      <c r="AM19" s="20">
        <v>1.4108418367346923E-2</v>
      </c>
      <c r="AN19" s="20">
        <v>1.4660034013605447E-2</v>
      </c>
      <c r="AO19" s="20">
        <v>1.4903195488721802E-2</v>
      </c>
      <c r="AP19" s="20">
        <v>1.4143333333333327E-2</v>
      </c>
      <c r="AQ19" s="20">
        <v>1.4154047619047623E-2</v>
      </c>
      <c r="AR19" s="20">
        <v>1.5694523809523814E-2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2.77009046778968E-3</v>
      </c>
      <c r="C20" s="22">
        <v>3.5212859844240044E-3</v>
      </c>
      <c r="D20" s="22">
        <v>2.5263525787529418E-3</v>
      </c>
      <c r="E20" s="22">
        <v>3.3256431291055271E-3</v>
      </c>
      <c r="F20" s="22">
        <v>3.1517887152513156E-3</v>
      </c>
      <c r="G20" s="22">
        <v>2.7418341148826254E-3</v>
      </c>
      <c r="H20" s="22">
        <v>2.5890049732060277E-3</v>
      </c>
      <c r="I20" s="22">
        <v>3.071145154270882E-3</v>
      </c>
      <c r="J20" s="22">
        <v>3.1590343605722724E-3</v>
      </c>
      <c r="K20" s="22">
        <v>2.8965944239109751E-3</v>
      </c>
      <c r="L20" s="22">
        <v>2.6010698765779015E-3</v>
      </c>
      <c r="M20" s="22">
        <v>2.8458392496558955E-3</v>
      </c>
      <c r="N20" s="22">
        <v>2.7844761776933363E-3</v>
      </c>
      <c r="P20" s="21" t="s">
        <v>8</v>
      </c>
      <c r="Q20" s="22"/>
      <c r="R20" s="22"/>
      <c r="S20" s="22"/>
      <c r="T20" s="22"/>
      <c r="U20" s="22">
        <v>3.4459939995371445E-3</v>
      </c>
      <c r="V20" s="22">
        <v>2.3452459398386602E-3</v>
      </c>
      <c r="W20" s="22">
        <v>2.0814823676447115E-3</v>
      </c>
      <c r="X20" s="22"/>
      <c r="Y20" s="22">
        <v>2.3717336687827302E-3</v>
      </c>
      <c r="Z20" s="22">
        <v>2.6784946595076638E-3</v>
      </c>
      <c r="AA20" s="22">
        <v>2.3024774552847529E-3</v>
      </c>
      <c r="AB20" s="22">
        <v>2.4915308737597989E-3</v>
      </c>
      <c r="AC20" s="22">
        <v>2.0575030464681479E-3</v>
      </c>
      <c r="AD20" s="29"/>
      <c r="AE20" s="21" t="s">
        <v>8</v>
      </c>
      <c r="AF20" s="22">
        <v>2.7719913621396678E-3</v>
      </c>
      <c r="AG20" s="22">
        <v>2.78678425869411E-3</v>
      </c>
      <c r="AH20" s="22">
        <v>2.0646808540311697E-3</v>
      </c>
      <c r="AI20" s="22">
        <v>2.2386561944240692E-3</v>
      </c>
      <c r="AJ20" s="22">
        <v>2.6457313736051838E-3</v>
      </c>
      <c r="AK20" s="22">
        <v>2.0256644294130029E-3</v>
      </c>
      <c r="AL20" s="22">
        <v>2.8685336224974073E-3</v>
      </c>
      <c r="AM20" s="22">
        <v>2.5719131272233953E-3</v>
      </c>
      <c r="AN20" s="22">
        <v>2.4246149694577873E-3</v>
      </c>
      <c r="AO20" s="22">
        <v>2.619068338136475E-3</v>
      </c>
      <c r="AP20" s="22">
        <v>2.6402842714769248E-3</v>
      </c>
      <c r="AQ20" s="22">
        <v>2.7639786268630318E-3</v>
      </c>
      <c r="AR20" s="22">
        <v>2.9697188558791164E-3</v>
      </c>
      <c r="AS20" s="29"/>
      <c r="AT20" s="29"/>
      <c r="AU20" s="29"/>
      <c r="AV20" s="29"/>
      <c r="BD20" s="32">
        <f>F5</f>
        <v>0</v>
      </c>
      <c r="BE20" s="32"/>
      <c r="BF20" s="32"/>
      <c r="BG20" s="32"/>
      <c r="BH20" s="32"/>
      <c r="BI20" s="32"/>
      <c r="BJ20" s="32">
        <f>E5</f>
        <v>0.05</v>
      </c>
    </row>
    <row r="21" spans="1:62" x14ac:dyDescent="0.2">
      <c r="A21" s="21" t="s">
        <v>19</v>
      </c>
      <c r="B21" s="22">
        <v>2.6800000000000001E-2</v>
      </c>
      <c r="C21" s="22">
        <v>2.9399999999999999E-2</v>
      </c>
      <c r="D21" s="22">
        <v>2.3400000000000001E-2</v>
      </c>
      <c r="E21" s="22">
        <v>2.6499999999999999E-2</v>
      </c>
      <c r="F21" s="22">
        <v>2.2800000000000001E-2</v>
      </c>
      <c r="G21" s="22">
        <v>2.53E-2</v>
      </c>
      <c r="H21" s="22">
        <v>2.2700000000000001E-2</v>
      </c>
      <c r="I21" s="22">
        <v>2.6599999999999999E-2</v>
      </c>
      <c r="J21" s="22">
        <v>2.5700000000000001E-2</v>
      </c>
      <c r="K21" s="22">
        <v>2.2700000000000001E-2</v>
      </c>
      <c r="L21" s="22">
        <v>2.1600000000000001E-2</v>
      </c>
      <c r="M21" s="22">
        <v>2.8500000000000001E-2</v>
      </c>
      <c r="N21" s="22">
        <v>2.3099999999999999E-2</v>
      </c>
      <c r="P21" s="21" t="s">
        <v>19</v>
      </c>
      <c r="Q21" s="22"/>
      <c r="R21" s="22"/>
      <c r="S21" s="22"/>
      <c r="T21" s="22"/>
      <c r="U21" s="22">
        <v>2.4799999999999999E-2</v>
      </c>
      <c r="V21" s="22">
        <v>2.0299999999999999E-2</v>
      </c>
      <c r="W21" s="22">
        <v>1.89E-2</v>
      </c>
      <c r="X21" s="22"/>
      <c r="Y21" s="22">
        <v>2.0299999999999999E-2</v>
      </c>
      <c r="Z21" s="22">
        <v>2.1499999999999998E-2</v>
      </c>
      <c r="AA21" s="22">
        <v>1.95E-2</v>
      </c>
      <c r="AB21" s="22">
        <v>2.1499999999999998E-2</v>
      </c>
      <c r="AC21" s="22">
        <v>2.3300000000000001E-2</v>
      </c>
      <c r="AD21" s="29"/>
      <c r="AE21" s="21" t="s">
        <v>19</v>
      </c>
      <c r="AF21" s="22">
        <v>2.0200000000000003E-2</v>
      </c>
      <c r="AG21" s="22">
        <v>2.2200000000000001E-2</v>
      </c>
      <c r="AH21" s="22">
        <v>2.07E-2</v>
      </c>
      <c r="AI21" s="22">
        <v>2.0500000000000001E-2</v>
      </c>
      <c r="AJ21" s="23">
        <v>2.0199999999999999E-2</v>
      </c>
      <c r="AK21" s="23">
        <v>1.9099999999999999E-2</v>
      </c>
      <c r="AL21" s="23">
        <v>2.46E-2</v>
      </c>
      <c r="AM21" s="23">
        <v>2.1899999999999999E-2</v>
      </c>
      <c r="AN21" s="23">
        <v>2.52E-2</v>
      </c>
      <c r="AO21" s="23">
        <v>2.2699999999999998E-2</v>
      </c>
      <c r="AP21" s="23">
        <v>2.3699999999999999E-2</v>
      </c>
      <c r="AQ21" s="23">
        <v>2.1999999999999999E-2</v>
      </c>
      <c r="AR21" s="23">
        <v>2.4500000000000001E-2</v>
      </c>
      <c r="BD21" s="33">
        <f>BE21-$BG$22</f>
        <v>-0.06</v>
      </c>
      <c r="BE21" s="32">
        <f>BF21-$BG$22</f>
        <v>-0.04</v>
      </c>
      <c r="BF21" s="32">
        <f>BG21-$BG$22</f>
        <v>-0.02</v>
      </c>
      <c r="BG21" s="33">
        <f>D5</f>
        <v>0</v>
      </c>
      <c r="BH21" s="32">
        <f>BG21+$BG$22</f>
        <v>0.02</v>
      </c>
      <c r="BI21" s="32">
        <f>BH21+$BG$22</f>
        <v>0.04</v>
      </c>
      <c r="BJ21" s="33">
        <f>BI21+$BG$22</f>
        <v>0.06</v>
      </c>
    </row>
    <row r="22" spans="1:62" x14ac:dyDescent="0.2">
      <c r="A22" s="21" t="s">
        <v>20</v>
      </c>
      <c r="B22" s="22">
        <v>8.6999999999999994E-3</v>
      </c>
      <c r="C22" s="22">
        <v>8.8999999999999999E-3</v>
      </c>
      <c r="D22" s="22">
        <v>1.0200000000000001E-2</v>
      </c>
      <c r="E22" s="22">
        <v>6.7999999999999996E-3</v>
      </c>
      <c r="F22" s="22">
        <v>5.5999999999999999E-3</v>
      </c>
      <c r="G22" s="22">
        <v>5.4000000000000003E-3</v>
      </c>
      <c r="H22" s="22">
        <v>6.1999999999999998E-3</v>
      </c>
      <c r="I22" s="22">
        <v>7.1999999999999998E-3</v>
      </c>
      <c r="J22" s="22">
        <v>5.8999999999999999E-3</v>
      </c>
      <c r="K22" s="22">
        <v>6.1999999999999998E-3</v>
      </c>
      <c r="L22" s="22">
        <v>6.4999999999999997E-3</v>
      </c>
      <c r="M22" s="22">
        <v>6.1999999999999998E-3</v>
      </c>
      <c r="N22" s="22">
        <v>5.5999999999999999E-3</v>
      </c>
      <c r="P22" s="21" t="s">
        <v>20</v>
      </c>
      <c r="Q22" s="22"/>
      <c r="R22" s="22"/>
      <c r="S22" s="22"/>
      <c r="T22" s="22"/>
      <c r="U22" s="22">
        <v>6.4000000000000003E-3</v>
      </c>
      <c r="V22" s="22">
        <v>6.4000000000000003E-3</v>
      </c>
      <c r="W22" s="22">
        <v>9.1999999999999998E-3</v>
      </c>
      <c r="X22" s="22"/>
      <c r="Y22" s="22">
        <v>6.7000000000000002E-3</v>
      </c>
      <c r="Z22" s="22">
        <v>7.1000000000000004E-3</v>
      </c>
      <c r="AA22" s="22">
        <v>5.1999999999999998E-3</v>
      </c>
      <c r="AB22" s="22">
        <v>5.4000000000000003E-3</v>
      </c>
      <c r="AC22" s="22">
        <v>8.9999999999999993E-3</v>
      </c>
      <c r="AD22" s="29"/>
      <c r="AE22" s="21" t="s">
        <v>20</v>
      </c>
      <c r="AF22" s="22">
        <v>6.0000000000000001E-3</v>
      </c>
      <c r="AG22" s="22">
        <v>6.1999999999999998E-3</v>
      </c>
      <c r="AH22" s="22">
        <v>7.1000000000000004E-3</v>
      </c>
      <c r="AI22" s="22">
        <v>7.1999999999999998E-3</v>
      </c>
      <c r="AJ22" s="23">
        <v>6.7999999999999996E-3</v>
      </c>
      <c r="AK22" s="23">
        <v>7.6E-3</v>
      </c>
      <c r="AL22" s="23">
        <v>8.6E-3</v>
      </c>
      <c r="AM22" s="23">
        <v>7.7000000000000002E-3</v>
      </c>
      <c r="AN22" s="23">
        <v>8.8999999999999999E-3</v>
      </c>
      <c r="AO22" s="23">
        <v>7.4999999999999997E-3</v>
      </c>
      <c r="AP22" s="23">
        <v>8.3999999999999995E-3</v>
      </c>
      <c r="AQ22" s="23">
        <v>8.0999999999999996E-3</v>
      </c>
      <c r="AR22" s="23">
        <v>8.8999999999999999E-3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3.9734638217923925</v>
      </c>
      <c r="C23" s="25">
        <f>IFERROR(IF(C18="","",IF($C$25=0,((C19-$C$26)/3/C20),IF($C$26=0,(($C$25-C19)/3/C20),MIN(((($C$25)-C19)/(3*C20)),((C19-($C$26))/(3*C20)))))),"")</f>
        <v>3.1572682840873258</v>
      </c>
      <c r="D23" s="25">
        <f>IFERROR(IF(D18="","",IF($D$25=0,((D19-$D$26)/3/D20),IF($D$26=0,(($D$25-D19)/3/D20),MIN(((($D$25)-D19)/(3*D20)),((D19-($D$26))/(3*D20)))))),"")</f>
        <v>4.4995093061739855</v>
      </c>
      <c r="E23" s="25">
        <f>IFERROR(IF(E18="","",IF($E$25=0,((E19-$E$26)/3/E20),IF($E$26=0,(($E$25-E19)/3/E20),MIN(((($E$25)-E19)/(3*E20)),((E19-($E$26))/(3*E20)))))),"")</f>
        <v>3.5268979303267378</v>
      </c>
      <c r="F23" s="25">
        <f>IFERROR(IF(F18="","",IF($K$25=0,((F19-$K$26)/3/F20),IF($K$26=0,(($K$25-F19)/3/F20),MIN(((($K$25)-F19)/(3*F20)),((F19-($K$26))/(3*F20)))))),"")</f>
        <v>3.9218227868220152</v>
      </c>
      <c r="G23" s="25">
        <f>IFERROR(IF(G18="","",IF($G$25=0,((G19-$G$26)/3/G20),IF($G$26=0,(($G$25-G19)/3/G20),MIN(((($G$25)-G19)/(3*G20)),((G19-($G$26))/(3*G20)))))),"")</f>
        <v>4.4456308018250699</v>
      </c>
      <c r="H23" s="25">
        <f>IFERROR(IF(H18="","",IF($H$25=0,((H19-$H$26)/3/H20),IF($H$26=0,(($H$25-H19)/3/H20),MIN(((($H$25)-H19)/(3*H20)),((H19-($H$26))/(3*H20)))))),"")</f>
        <v>4.6235745073368486</v>
      </c>
      <c r="I23" s="25">
        <f>IFERROR(IF(I18="","",IF($I$25=0,((I19-$I$26)/3/I20),IF($I$26=0,(($I$25-I19)/3/I20),MIN(((($I$25)-I19)/(3*I20)),((I19-($I$26))/(3*I20)))))),"")</f>
        <v>3.8627466171887779</v>
      </c>
      <c r="J23" s="25">
        <f>IFERROR(IF(J18="","",IF($J$25=0,((J19-$J$26)/3/J20),IF($J$26=0,(($J$25-J19)/3/J20),MIN(((($J$25)-J19)/(3*J20)),((J19-($J$26))/(3*J20)))))),"")</f>
        <v>3.8065719465340604</v>
      </c>
      <c r="K23" s="25">
        <f>IFERROR(IF(K18="","",IF($K$25=0,((K19-$K$26)/3/K20),IF($K$26=0,(($K$25-K19)/3/K20),MIN(((($K$25)-K19)/(3*K20)),((K19-($K$26))/(3*K20)))))),"")</f>
        <v>4.1527283702454358</v>
      </c>
      <c r="L23" s="25">
        <f>IFERROR(IF(L18="","",IF($L$25=0,((L19-$L$26)/3/L20),IF($L$26=0,(($L$25-L19)/3/L20),MIN(((($L$25)-L19)/(3*L20)),((L19-($L$26))/(3*L20)))))),"")</f>
        <v>4.634864625280092</v>
      </c>
      <c r="M23" s="25">
        <f>IFERROR(IF(M18="","",IF($M$25=0,((M19-$M$26)/3/M20),IF($M$26=0,(($M$25-M19)/3/M20),MIN(((($M$25)-M19)/(3*M20)),((M19-($M$26))/(3*M20)))))),"")</f>
        <v>4.1937244116381134</v>
      </c>
      <c r="N23" s="25">
        <f>IFERROR(IF(N18="","",IF($N$25=0,((N19-$N$26)/3/N20),IF($N$26=0,(($N$25-N19)/3/N20),MIN(((($N$25)-N19)/(3*N20)),((N19-($N$26))/(3*N20)))))),"")</f>
        <v>4.1971940565828474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3.4701900147998419</v>
      </c>
      <c r="V23" s="25">
        <f>IFERROR(IF(V18="","",IF($G$25=0,((V19-$G$26)/3/V20),IF($G$26=0,(($G$25-V19)/3/V20),MIN(((($G$25)-V19)/(3*V20)),((V19-($G$26))/(3*V20)))))),"")</f>
        <v>5.2840592689474812</v>
      </c>
      <c r="W23" s="25">
        <f>IFERROR(IF(W18="","",IF($H$25=0,((W19-$H$26)/3/W20),IF($H$26=0,(($H$25-W19)/3/W20),MIN(((($H$25)-W19)/(3*W20)),((W19-($H$26))/(3*W20)))))),"")</f>
        <v>5.7359533282021218</v>
      </c>
      <c r="X23" s="25"/>
      <c r="Y23" s="25">
        <f>IFERROR(IF(Y18="","",IF($J$25=0,((Y19-$J$26)/3/Y20),IF($J$26=0,(($J$25-Y19)/3/Y20),MIN(((($J$25)-Y19)/(3*Y20)),((Y19-($J$26))/(3*Y20)))))),"")</f>
        <v>5.2982955037201922</v>
      </c>
      <c r="Z23" s="25">
        <f>IFERROR(IF(Z18="","",IF($K$25=0,((Z19-$K$26)/3/Z20),IF($K$26=0,(($K$25-Z19)/3/Z20),MIN(((($K$25)-Z19)/(3*Z20)),((Z19-($K$26))/(3*Z20)))))),"")</f>
        <v>4.6430219599898166</v>
      </c>
      <c r="AA23" s="25">
        <f>IFERROR(IF(AA18="","",IF($L$25=0,((AA19-$L$26)/3/AA20),IF($L$26=0,(($L$25-AA19)/3/AA20),MIN(((($L$25)-AA19)/(3*AA20)),((AA19-($L$26))/(3*AA20)))))),"")</f>
        <v>5.4647830117335809</v>
      </c>
      <c r="AB23" s="25">
        <f>IFERROR(IF(AB18="","",IF($M$25=0,((AB19-$M$26)/3/AB20),IF($M$26=0,(($M$25-AB19)/3/AB20),MIN(((($M$25)-AB19)/(3*AB20)),((AB19-($M$26))/(3*AB20)))))),"")</f>
        <v>4.9081559389565852</v>
      </c>
      <c r="AC23" s="25">
        <f>IFERROR(IF(AC18="","",IF($N$25=0,((AC19-$N$26)/3/AC20),IF($N$26=0,(($N$25-AC19)/3/AC20),MIN(((($N$25)-AC19)/(3*AC20)),((AC19-($N$26))/(3*AC20)))))),"")</f>
        <v>5.8869322080337767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4.4671716797723153</v>
      </c>
      <c r="AG23" s="25">
        <f t="shared" si="2"/>
        <v>4.393417414824861</v>
      </c>
      <c r="AH23" s="25">
        <f t="shared" si="2"/>
        <v>6.0463123551367008</v>
      </c>
      <c r="AI23" s="25">
        <f t="shared" si="2"/>
        <v>5.5742286572125526</v>
      </c>
      <c r="AJ23" s="25">
        <f t="shared" si="2"/>
        <v>4.7504642785507309</v>
      </c>
      <c r="AK23" s="25">
        <f t="shared" si="2"/>
        <v>6.1271443983123479</v>
      </c>
      <c r="AL23" s="25">
        <f t="shared" si="2"/>
        <v>4.052412811370778</v>
      </c>
      <c r="AM23" s="25">
        <f t="shared" si="2"/>
        <v>4.6517358683626009</v>
      </c>
      <c r="AN23" s="25">
        <f t="shared" si="2"/>
        <v>4.8584986938218311</v>
      </c>
      <c r="AO23" s="25">
        <f t="shared" si="2"/>
        <v>4.4668306919462761</v>
      </c>
      <c r="AP23" s="25">
        <f t="shared" si="2"/>
        <v>4.5268694554379856</v>
      </c>
      <c r="AQ23" s="25">
        <f>IFERROR(IF(AQ18="","",IF($M$25=0,((AQ19-$M$26)/3/AQ20),IF($M$26=0,(($M$25-AQ19)/3/AQ20),MIN(((($M$25)-AQ19)/(3*AQ20)),((AQ19-($M$26))/(3*AQ20)))))),"")</f>
        <v>4.3229895765192206</v>
      </c>
      <c r="AR23" s="25">
        <f>IFERROR(IF(AR18="","",IF($M$25=0,((AR19-$M$26)/3/AR20),IF($M$26=0,(($M$25-AR19)/3/AR20),MIN(((($M$25)-AR19)/(3*AR20)),((AR19-($M$26))/(3*AR20)))))),"")</f>
        <v>3.8505862962484434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N25" si="3">$E$5</f>
        <v>0.05</v>
      </c>
      <c r="C25" s="32">
        <f t="shared" si="3"/>
        <v>0.05</v>
      </c>
      <c r="D25" s="32">
        <f t="shared" si="3"/>
        <v>0.05</v>
      </c>
      <c r="E25" s="32">
        <f t="shared" si="3"/>
        <v>0.05</v>
      </c>
      <c r="F25" s="32">
        <f t="shared" si="3"/>
        <v>0.05</v>
      </c>
      <c r="G25" s="32">
        <f t="shared" si="3"/>
        <v>0.05</v>
      </c>
      <c r="H25" s="32">
        <f t="shared" si="3"/>
        <v>0.05</v>
      </c>
      <c r="I25" s="32">
        <f t="shared" si="3"/>
        <v>0.05</v>
      </c>
      <c r="J25" s="32">
        <f t="shared" si="3"/>
        <v>0.05</v>
      </c>
      <c r="K25" s="32">
        <f t="shared" si="3"/>
        <v>0.05</v>
      </c>
      <c r="L25" s="32">
        <f t="shared" si="3"/>
        <v>0.05</v>
      </c>
      <c r="M25" s="32">
        <f t="shared" si="3"/>
        <v>0.05</v>
      </c>
      <c r="N25" s="32">
        <f t="shared" si="3"/>
        <v>0.05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3.3527962200187731E-3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5.5959433326611174</v>
      </c>
      <c r="Q37" s="40">
        <v>8</v>
      </c>
      <c r="R37" s="41">
        <f>ROUND(Q37/5,5)</f>
        <v>1.6</v>
      </c>
      <c r="T37" s="20">
        <v>1.6921428571428577E-2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2.4396959650981927E-3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4.5194936721333203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7"/>
  <dimension ref="A1:BJ85"/>
  <sheetViews>
    <sheetView showGridLines="0" topLeftCell="A10" zoomScale="80" zoomScaleNormal="80" workbookViewId="0">
      <selection activeCell="AP9" sqref="AP9:AP13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255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0.12382368928135129</v>
      </c>
      <c r="R2" s="7">
        <f>IF(N19="","",(ABS(N19-AVERAGE(B19:M19))/STDEV(B19:M19)))</f>
        <v>0.30221974621576531</v>
      </c>
      <c r="S2" s="7">
        <f>IF(AC9="","",(ABS(AC9-AVERAGE(Q9:AB9))/STDEV(Q9:AB9)))</f>
        <v>1.2795459380745244</v>
      </c>
      <c r="T2" s="7">
        <f>IF(AC19="","",(ABS(AC19-AVERAGE(Q19:AB19))/STDEV(Q19:AB19)))</f>
        <v>0.56940069449589914</v>
      </c>
      <c r="U2" s="7">
        <f>IF(AR9="","",(ABS(AR9-AVERAGE(AF9:AQ9))/STDEV(AF9:AQ9)))</f>
        <v>0.19023845188948751</v>
      </c>
      <c r="V2" s="7">
        <f>IF(AR19="","",(ABS(AR19-AVERAGE(AF19:AQ19))/STDEV(AF19:AQ19)))</f>
        <v>0.88857548984963119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0.18607324737827294</v>
      </c>
      <c r="R3" s="7">
        <f>IF(N20="","",(ABS(N20-AVERAGE(B20:M20))/STDEV(B20:M20)))</f>
        <v>1.5951352327986656</v>
      </c>
      <c r="S3" s="7">
        <f>IF(AC10="","",(ABS(AC10-AVERAGE(Q10:AB10))/STDEV(Q10:AB10)))</f>
        <v>3.6846262692000211</v>
      </c>
      <c r="T3" s="7">
        <f>IF(AC20="","",(ABS(AC20-AVERAGE(Q20:AB20))/STDEV(Q20:AB20)))</f>
        <v>0.73231865554266518</v>
      </c>
      <c r="U3" s="7">
        <f t="shared" ref="U3" si="0">IF(AR10="","",(ABS(AR10-AVERAGE(AF10:AQ10))/STDEV(AF10:AQ10)))</f>
        <v>0.38118490458600646</v>
      </c>
      <c r="V3" s="7">
        <f>IF(AR20="","",(ABS(AR20-AVERAGE(AF20:AQ20))/STDEV(AF20:AQ20)))</f>
        <v>0.19606138288168221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0.20116993805286396</v>
      </c>
      <c r="R4" s="7">
        <f>IF(N23="","",(ABS(N23-AVERAGE(B23:M23))/STDEV(B23:M23)))</f>
        <v>1.1492314860663404</v>
      </c>
      <c r="S4" s="7">
        <f>IF(AC13="","",(ABS(AC13-AVERAGE(Q13:AB13))/STDEV(Q13:AB13)))</f>
        <v>1.622602005956431</v>
      </c>
      <c r="T4" s="7">
        <f>IF(AC23="","",(ABS(AC23-AVERAGE(Q23:AB23))/STDEV(Q23:AB23)))</f>
        <v>0.61667252149275353</v>
      </c>
      <c r="U4" s="7">
        <f>IF(AR13="","",(ABS(AR13-AVERAGE(AF13:AQ13))/STDEV(AF13:AQ13)))</f>
        <v>1.9612780659417042E-2</v>
      </c>
      <c r="V4" s="7">
        <f>IF(AR23="","",(ABS(AR23-AVERAGE(AF23:AQ23))/STDEV(AF23:AQ23)))</f>
        <v>0.24384648459878711</v>
      </c>
    </row>
    <row r="5" spans="1:44" ht="25.5" customHeight="1" x14ac:dyDescent="0.2">
      <c r="C5" s="42" t="s">
        <v>277</v>
      </c>
      <c r="D5" s="12">
        <v>0.5</v>
      </c>
      <c r="E5" s="12"/>
      <c r="F5" s="12"/>
      <c r="G5" s="13">
        <v>0.75</v>
      </c>
      <c r="H5" s="13">
        <v>0.38619999999999999</v>
      </c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1.6296656958603106E-2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4.6000000000000485E-3</v>
      </c>
      <c r="AE7" s="14" t="s">
        <v>29</v>
      </c>
      <c r="AR7" s="16">
        <f>AR9-AQ9</f>
        <v>4.8999999999999932E-2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0.55030000000000001</v>
      </c>
      <c r="C9" s="20">
        <v>0.5504</v>
      </c>
      <c r="D9" s="20">
        <v>0.52969999999999995</v>
      </c>
      <c r="E9" s="20">
        <v>0.58069999999999999</v>
      </c>
      <c r="F9" s="20">
        <v>0.53570000000000007</v>
      </c>
      <c r="G9" s="20">
        <v>0.54480000000000006</v>
      </c>
      <c r="H9" s="20">
        <v>0.55699999999999994</v>
      </c>
      <c r="I9" s="20">
        <v>0.53806666666666669</v>
      </c>
      <c r="J9" s="20">
        <v>0.53866666666666663</v>
      </c>
      <c r="K9" s="20">
        <v>0.54649999999999987</v>
      </c>
      <c r="L9" s="20">
        <v>0.56259999999999988</v>
      </c>
      <c r="M9" s="20">
        <v>0.51719999999999999</v>
      </c>
      <c r="N9" s="20">
        <v>0.54800000000000004</v>
      </c>
      <c r="P9" s="19" t="s">
        <v>18</v>
      </c>
      <c r="Q9" s="20"/>
      <c r="R9" s="20"/>
      <c r="S9" s="20"/>
      <c r="T9" s="20"/>
      <c r="U9" s="20">
        <v>0.54079999999999995</v>
      </c>
      <c r="V9" s="20">
        <v>0.55679999999999996</v>
      </c>
      <c r="W9" s="20">
        <v>0.53</v>
      </c>
      <c r="X9" s="20"/>
      <c r="Y9" s="20"/>
      <c r="Z9" s="20">
        <v>0.53079999999999994</v>
      </c>
      <c r="AA9" s="20">
        <v>0.5696</v>
      </c>
      <c r="AB9" s="20">
        <v>0.56740000000000002</v>
      </c>
      <c r="AC9" s="20">
        <v>0.57200000000000006</v>
      </c>
      <c r="AE9" s="19" t="s">
        <v>18</v>
      </c>
      <c r="AF9" s="20">
        <v>0.58779999999999988</v>
      </c>
      <c r="AG9" s="20">
        <v>0.50659999999999994</v>
      </c>
      <c r="AH9" s="20">
        <v>0.54780000000000006</v>
      </c>
      <c r="AI9" s="20">
        <v>0.53260000000000007</v>
      </c>
      <c r="AJ9" s="20">
        <v>0.56620000000000004</v>
      </c>
      <c r="AK9" s="20">
        <v>0.56840000000000002</v>
      </c>
      <c r="AL9" s="20">
        <v>0.54760000000000009</v>
      </c>
      <c r="AM9" s="20">
        <v>0.55379999999999996</v>
      </c>
      <c r="AN9" s="20">
        <v>0.55380000000000007</v>
      </c>
      <c r="AO9" s="20">
        <v>0.57380000000000009</v>
      </c>
      <c r="AP9" s="20"/>
      <c r="AQ9" s="20">
        <v>0.50540000000000007</v>
      </c>
      <c r="AR9" s="20">
        <v>0.5544</v>
      </c>
    </row>
    <row r="10" spans="1:44" x14ac:dyDescent="0.2">
      <c r="A10" s="21" t="s">
        <v>8</v>
      </c>
      <c r="B10" s="22">
        <v>2.7640750914385625E-2</v>
      </c>
      <c r="C10" s="22">
        <v>4.1131766582803375E-2</v>
      </c>
      <c r="D10" s="22">
        <v>2.3804994807346158E-2</v>
      </c>
      <c r="E10" s="22">
        <v>4.2801998914900108E-2</v>
      </c>
      <c r="F10" s="22">
        <v>1.5691823773332815E-2</v>
      </c>
      <c r="G10" s="22">
        <v>2.9184470756437101E-2</v>
      </c>
      <c r="H10" s="22">
        <v>6.9641941385920059E-3</v>
      </c>
      <c r="I10" s="22">
        <v>2.2527654962184535E-2</v>
      </c>
      <c r="J10" s="22">
        <v>1.897241104742307E-2</v>
      </c>
      <c r="K10" s="22">
        <v>1.6614919667442114E-2</v>
      </c>
      <c r="L10" s="22">
        <v>3.370525840940021E-2</v>
      </c>
      <c r="M10" s="22">
        <v>2.5784577647199197E-2</v>
      </c>
      <c r="N10" s="22">
        <v>2.3456816114345556E-2</v>
      </c>
      <c r="P10" s="21" t="s">
        <v>8</v>
      </c>
      <c r="Q10" s="22"/>
      <c r="R10" s="22"/>
      <c r="S10" s="22"/>
      <c r="T10" s="22"/>
      <c r="U10" s="22">
        <v>1.9498717906570137E-2</v>
      </c>
      <c r="V10" s="22">
        <v>2.4108089928486631E-2</v>
      </c>
      <c r="W10" s="22">
        <v>1.216552506059645E-2</v>
      </c>
      <c r="X10" s="22"/>
      <c r="Y10" s="22"/>
      <c r="Z10" s="22">
        <v>2.3145193885556432E-2</v>
      </c>
      <c r="AA10" s="22">
        <v>2.3839043604977076E-2</v>
      </c>
      <c r="AB10" s="22">
        <v>3.7480661680391908E-2</v>
      </c>
      <c r="AC10" s="22">
        <v>5.3777318638995014E-2</v>
      </c>
      <c r="AE10" s="21" t="s">
        <v>8</v>
      </c>
      <c r="AF10" s="22">
        <v>8.3486525858967268E-3</v>
      </c>
      <c r="AG10" s="22">
        <v>1.1013627921806702E-2</v>
      </c>
      <c r="AH10" s="22">
        <v>1.6916789818927736E-2</v>
      </c>
      <c r="AI10" s="22">
        <v>4.1599145290364917E-2</v>
      </c>
      <c r="AJ10" s="22">
        <v>1.5927962832703965E-2</v>
      </c>
      <c r="AK10" s="22">
        <v>2.9271146202361098E-2</v>
      </c>
      <c r="AL10" s="22">
        <v>2.3287335614019883E-2</v>
      </c>
      <c r="AM10" s="22">
        <v>3.8976916245388106E-2</v>
      </c>
      <c r="AN10" s="22">
        <v>2.3920702330826289E-2</v>
      </c>
      <c r="AO10" s="22">
        <v>1.7049926686059341E-2</v>
      </c>
      <c r="AP10" s="22"/>
      <c r="AQ10" s="22">
        <v>1.9256167843057472E-2</v>
      </c>
      <c r="AR10" s="22">
        <v>1.8270194306574804E-2</v>
      </c>
    </row>
    <row r="11" spans="1:44" x14ac:dyDescent="0.2">
      <c r="A11" s="21" t="s">
        <v>19</v>
      </c>
      <c r="B11" s="22">
        <v>0.59199999999999997</v>
      </c>
      <c r="C11" s="22">
        <v>0.60699999999999998</v>
      </c>
      <c r="D11" s="22">
        <v>0.58099999999999996</v>
      </c>
      <c r="E11" s="22">
        <v>0.627</v>
      </c>
      <c r="F11" s="23">
        <v>0.56999999999999995</v>
      </c>
      <c r="G11" s="23">
        <v>0.58399999999999996</v>
      </c>
      <c r="H11" s="23">
        <v>0.56599999999999995</v>
      </c>
      <c r="I11" s="23">
        <v>0.57599999999999996</v>
      </c>
      <c r="J11" s="23">
        <v>0.57799999999999996</v>
      </c>
      <c r="K11" s="23">
        <v>0.57899999999999996</v>
      </c>
      <c r="L11" s="23">
        <v>0.61799999999999999</v>
      </c>
      <c r="M11" s="23">
        <v>0.56299999999999994</v>
      </c>
      <c r="N11" s="23">
        <v>0.58199999999999996</v>
      </c>
      <c r="P11" s="21" t="s">
        <v>19</v>
      </c>
      <c r="Q11" s="22"/>
      <c r="R11" s="22"/>
      <c r="S11" s="22"/>
      <c r="T11" s="22"/>
      <c r="U11" s="23">
        <v>0.57299999999999995</v>
      </c>
      <c r="V11" s="23">
        <v>0.59299999999999997</v>
      </c>
      <c r="W11" s="23">
        <v>0.54100000000000004</v>
      </c>
      <c r="X11" s="23"/>
      <c r="Y11" s="23"/>
      <c r="Z11" s="23">
        <v>0.56799999999999995</v>
      </c>
      <c r="AA11" s="23">
        <v>0.59599999999999997</v>
      </c>
      <c r="AB11" s="23">
        <v>0.61799999999999999</v>
      </c>
      <c r="AC11" s="23">
        <v>0.66500000000000004</v>
      </c>
      <c r="AE11" s="21" t="s">
        <v>19</v>
      </c>
      <c r="AF11" s="22">
        <v>0.59699999999999998</v>
      </c>
      <c r="AG11" s="22">
        <v>0.52100000000000002</v>
      </c>
      <c r="AH11" s="22">
        <v>0.58099999999999996</v>
      </c>
      <c r="AI11" s="22">
        <v>0.58599999999999997</v>
      </c>
      <c r="AJ11" s="23">
        <v>0.59299999999999997</v>
      </c>
      <c r="AK11" s="23">
        <v>0.60799999999999998</v>
      </c>
      <c r="AL11" s="23">
        <v>0.58499999999999996</v>
      </c>
      <c r="AM11" s="23">
        <v>0.59199999999999997</v>
      </c>
      <c r="AN11" s="23">
        <v>0.58199999999999996</v>
      </c>
      <c r="AO11" s="23">
        <v>0.59</v>
      </c>
      <c r="AP11" s="23"/>
      <c r="AQ11" s="23">
        <v>0.53700000000000003</v>
      </c>
      <c r="AR11" s="23">
        <v>0.56899999999999995</v>
      </c>
    </row>
    <row r="12" spans="1:44" x14ac:dyDescent="0.2">
      <c r="A12" s="21" t="s">
        <v>20</v>
      </c>
      <c r="B12" s="22">
        <v>0.51</v>
      </c>
      <c r="C12" s="22">
        <v>0.505</v>
      </c>
      <c r="D12" s="22">
        <v>0.48899999999999999</v>
      </c>
      <c r="E12" s="22">
        <v>0.51700000000000002</v>
      </c>
      <c r="F12" s="23">
        <v>0.51500000000000001</v>
      </c>
      <c r="G12" s="23">
        <v>0.498</v>
      </c>
      <c r="H12" s="23">
        <v>0.55100000000000005</v>
      </c>
      <c r="I12" s="23">
        <v>0.50600000000000001</v>
      </c>
      <c r="J12" s="23">
        <v>0.51</v>
      </c>
      <c r="K12" s="23">
        <v>0.53100000000000003</v>
      </c>
      <c r="L12" s="23">
        <v>0.504</v>
      </c>
      <c r="M12" s="23">
        <v>0.48299999999999998</v>
      </c>
      <c r="N12" s="23">
        <v>0.51100000000000001</v>
      </c>
      <c r="P12" s="21" t="s">
        <v>20</v>
      </c>
      <c r="Q12" s="22"/>
      <c r="R12" s="22"/>
      <c r="S12" s="22"/>
      <c r="T12" s="22"/>
      <c r="U12" s="23">
        <v>0.52500000000000002</v>
      </c>
      <c r="V12" s="23">
        <v>0.52900000000000003</v>
      </c>
      <c r="W12" s="23">
        <v>0.51100000000000001</v>
      </c>
      <c r="X12" s="23"/>
      <c r="Y12" s="23"/>
      <c r="Z12" s="23">
        <v>0.51400000000000001</v>
      </c>
      <c r="AA12" s="23">
        <v>0.54600000000000004</v>
      </c>
      <c r="AB12" s="23">
        <v>0.53100000000000003</v>
      </c>
      <c r="AC12" s="23">
        <v>0.53400000000000003</v>
      </c>
      <c r="AE12" s="21" t="s">
        <v>20</v>
      </c>
      <c r="AF12" s="22">
        <v>0.57799999999999996</v>
      </c>
      <c r="AG12" s="22">
        <v>0.49299999999999999</v>
      </c>
      <c r="AH12" s="22">
        <v>0.52</v>
      </c>
      <c r="AI12" s="22">
        <v>0.47399999999999998</v>
      </c>
      <c r="AJ12" s="23">
        <v>0.55100000000000005</v>
      </c>
      <c r="AK12" s="23">
        <v>0.53100000000000003</v>
      </c>
      <c r="AL12" s="23">
        <v>0.52100000000000002</v>
      </c>
      <c r="AM12" s="23">
        <v>0.49199999999999999</v>
      </c>
      <c r="AN12" s="23">
        <v>0.53</v>
      </c>
      <c r="AO12" s="23">
        <v>0.55400000000000005</v>
      </c>
      <c r="AP12" s="23"/>
      <c r="AQ12" s="23">
        <v>0.48899999999999999</v>
      </c>
      <c r="AR12" s="23">
        <v>0.52900000000000003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6.6363368311338276</v>
      </c>
      <c r="C13" s="25">
        <f>IFERROR(IF(C8="","",IF($C$25=0,((C9-$C$26)/3/C10),IF($C$26=0,(($C$25-C9)/3/C10),MIN(((($C$25)-C9)/(3*C10)),((C9-($C$26))/(3*C10)))))),"")</f>
        <v>4.4604616312145353</v>
      </c>
      <c r="D13" s="25">
        <f>IFERROR(IF(D8="","",IF($D$25=0,((D9-$D$26)/3/D10),IF($D$26=0,(($D$25-D9)/3/D10),MIN(((($D$25)-D9)/(3*D10)),((D9-($D$26))/(3*D10)))))),"")</f>
        <v>7.4172108876990235</v>
      </c>
      <c r="E13" s="25">
        <f>IFERROR(IF(E8="","",IF($E$25=0,((E9-$E$26)/3/E10),IF($E$26=0,(($E$25-E9)/3/E10),MIN(((($E$25)-E9)/(3*E10)),((E9-($E$26))/(3*E10)))))),"")</f>
        <v>4.5223744585275147</v>
      </c>
      <c r="F13" s="25">
        <f>IFERROR(IF(F8="","",IF($K$25=0,((F9-$K$26)/3/F10),IF($K$26=0,(($K$25-F9)/3/F10),MIN(((($K$25)-F9)/(3*F10)),((F9-($K$26))/(3*F10)))))),"")</f>
        <v>11.379599289798842</v>
      </c>
      <c r="G13" s="25">
        <f>IFERROR(IF(G8="","",IF($G$25=0,((G9-$G$26)/3/G10),IF($G$26=0,(($G$25-G9)/3/G10),MIN(((($G$25)-G9)/(3*G10)),((G9-($G$26))/(3*G10)))))),"")</f>
        <v>6.2224873466292081</v>
      </c>
      <c r="H13" s="25">
        <f>IFERROR(IF(H8="","",IF($H$25=0,((H9-$H$26)/3/H10),IF($H$26=0,(($H$25-H9)/3/H10),MIN(((($H$25)-H9)/(3*H10)),((H9-($H$26))/(3*H10)))))),"")</f>
        <v>26.660179623338877</v>
      </c>
      <c r="I13" s="25">
        <f>IFERROR(IF(I8="","",IF($I$25=0,((I9-$I$26)/3/I10),IF($I$26=0,(($I$25-I9)/3/I10),MIN(((($I$25)-I9)/(3*I10)),((I9-($I$26))/(3*I10)))))),"")</f>
        <v>7.9615723809968744</v>
      </c>
      <c r="J13" s="25">
        <f>IFERROR(IF(J8="","",IF($J$25=0,((J9-$J$26)/3/J10),IF($J$26=0,(($J$25-J9)/3/J10),MIN(((($J$25)-J9)/(3*J10)),((J9-($J$26))/(3*J10)))))),"")</f>
        <v>9.4640346504586041</v>
      </c>
      <c r="K13" s="25">
        <f>IFERROR(IF(K8="","",IF($K$25=0,((K9-$K$26)/3/K10),IF($K$26=0,(($K$25-K9)/3/K10),MIN(((($K$25)-K9)/(3*K10)),((K9-($K$26))/(3*K10)))))),"")</f>
        <v>10.964041374430032</v>
      </c>
      <c r="L13" s="25">
        <f>IFERROR(IF(L8="","",IF($L$25=0,((L9-$L$26)/3/L10),IF($L$26=0,(($L$25-L9)/3/L10),MIN(((($L$25)-L9)/(3*L10)),((L9-($L$26))/(3*L10)))))),"")</f>
        <v>5.5639191682040714</v>
      </c>
      <c r="M13" s="25">
        <f>IFERROR(IF(M8="","",IF($M$25=0,((M9-$M$26)/3/M10),IF($M$26=0,(($M$25-M9)/3/M10),MIN(((($M$25)-M9)/(3*M10)),((M9-($M$26))/(3*M10)))))),"")</f>
        <v>6.6861673035286904</v>
      </c>
      <c r="N13" s="25">
        <f>IFERROR(IF(N8="","",IF($N$25=0,((N9-$N$26)/3/N10),IF($N$26=0,(($N$25-N9)/3/N10),MIN(((($N$25)-N9)/(3*N10)),((N9-($N$26))/(3*N10)))))),"")</f>
        <v>7.7873597924039091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9.2450522916650542</v>
      </c>
      <c r="V13" s="25">
        <f>IFERROR(IF(V8="","",IF($G$25=0,((V9-$G$26)/3/V10),IF($G$26=0,(($G$25-V9)/3/V10),MIN(((($G$25)-V9)/(3*V10)),((V9-($G$26))/(3*V10)))))),"")</f>
        <v>7.6986605139833619</v>
      </c>
      <c r="W13" s="25">
        <f>IFERROR(IF(W8="","",IF($H$25=0,((W9-$H$26)/3/W10),IF($H$26=0,(($H$25-W9)/3/W10),MIN(((($H$25)-W9)/(3*W10)),((W9-($H$26))/(3*W10)))))),"")</f>
        <v>14.521910545306548</v>
      </c>
      <c r="X13" s="25"/>
      <c r="Y13" s="25"/>
      <c r="Z13" s="25">
        <f>IFERROR(IF(Z8="","",IF($K$25=0,((Z9-$K$26)/3/Z10),IF($K$26=0,(($K$25-Z9)/3/Z10),MIN(((($K$25)-Z9)/(3*Z10)),((Z9-($K$26))/(3*Z10)))))),"")</f>
        <v>7.6444956222098055</v>
      </c>
      <c r="AA13" s="25">
        <f>IFERROR(IF(AA8="","",IF($L$25=0,((AA9-$L$26)/3/AA10),IF($L$26=0,(($L$25-AA9)/3/AA10),MIN(((($L$25)-AA9)/(3*AA10)),((AA9-($L$26))/(3*AA10)))))),"")</f>
        <v>7.9645253313361364</v>
      </c>
      <c r="AB13" s="25">
        <f>IFERROR(IF(AB8="","",IF($M$25=0,((AB9-$M$26)/3/AB10),IF($M$26=0,(($M$25-AB9)/3/AB10),MIN(((($M$25)-AB9)/(3*AB10)),((AB9-($M$26))/(3*AB10)))))),"")</f>
        <v>5.0461578012182979</v>
      </c>
      <c r="AC13" s="25">
        <f>IFERROR(IF(AC8="","",IF($N$25=0,((AC9-$N$26)/3/AC10),IF($N$26=0,(($N$25-AC9)/3/AC10),MIN(((($N$25)-AC9)/(3*AC10)),((AC9-($N$26))/(3*AC10)))))),"")</f>
        <v>3.5454848157567018</v>
      </c>
      <c r="AD13" s="29"/>
      <c r="AE13" s="24" t="s">
        <v>21</v>
      </c>
      <c r="AF13" s="25">
        <f t="shared" ref="AF13:AO13" si="1">IFERROR(IF(AF8="","",IF($M$25=0,((AF9-$M$26)/3/AF10),IF($M$26=0,(($M$25-AF9)/3/AF10),MIN(((($M$25)-AF9)/(3*AF10)),((AF9-($M$26))/(3*AF10)))))),"")</f>
        <v>23.468856958345707</v>
      </c>
      <c r="AG13" s="25">
        <f t="shared" si="1"/>
        <v>15.332519662509657</v>
      </c>
      <c r="AH13" s="25">
        <f t="shared" si="1"/>
        <v>10.794010090241462</v>
      </c>
      <c r="AI13" s="25">
        <f t="shared" si="1"/>
        <v>4.2677158892121074</v>
      </c>
      <c r="AJ13" s="25">
        <f t="shared" si="1"/>
        <v>11.849182178264385</v>
      </c>
      <c r="AK13" s="25">
        <f t="shared" si="1"/>
        <v>6.4728133759033915</v>
      </c>
      <c r="AL13" s="25">
        <f t="shared" si="1"/>
        <v>7.8383090431110194</v>
      </c>
      <c r="AM13" s="25">
        <f t="shared" si="1"/>
        <v>4.736136610649452</v>
      </c>
      <c r="AN13" s="25">
        <f t="shared" si="1"/>
        <v>7.717164715607387</v>
      </c>
      <c r="AO13" s="25">
        <f t="shared" si="1"/>
        <v>11.218034551612089</v>
      </c>
      <c r="AP13" s="25"/>
      <c r="AQ13" s="25">
        <f>IFERROR(IF(AQ8="","",IF($M$25=0,((AQ9-$M$26)/3/AQ10),IF($M$26=0,(($M$25-AQ9)/3/AQ10),MIN(((($M$25)-AQ9)/(3*AQ10)),((AQ9-($M$26))/(3*AQ10)))))),"")</f>
        <v>8.7487119991740645</v>
      </c>
      <c r="AR13" s="25">
        <f>IFERROR(IF(AR8="","",IF($M$25=0,((AR9-$M$26)/3/AR10),IF($M$26=0,(($M$25-AR9)/3/AR10),MIN(((($M$25)-AR9)/(3*AR10)),((AR9-($M$26))/(3*AR10)))))),"")</f>
        <v>10.114834954628639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-3.4000000000000696E-3</v>
      </c>
      <c r="AE17" s="27" t="s">
        <v>30</v>
      </c>
      <c r="AR17" s="16">
        <f>AR19-AQ19</f>
        <v>1.9599999999999951E-2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0.58853333333333346</v>
      </c>
      <c r="C19" s="30">
        <v>0.57119999999999993</v>
      </c>
      <c r="D19" s="30">
        <v>0.55320000000000003</v>
      </c>
      <c r="E19" s="30">
        <v>0.5739333333333333</v>
      </c>
      <c r="F19" s="30">
        <v>0.55730000000000002</v>
      </c>
      <c r="G19" s="30">
        <v>0.56370000000000009</v>
      </c>
      <c r="H19" s="30">
        <v>0.51560000000000006</v>
      </c>
      <c r="I19" s="30">
        <v>0.5504</v>
      </c>
      <c r="J19" s="30">
        <v>0.55729999999999991</v>
      </c>
      <c r="K19" s="30">
        <v>0.56620000000000004</v>
      </c>
      <c r="L19" s="30">
        <v>0.56899999999999995</v>
      </c>
      <c r="M19" s="30">
        <v>0.51470000000000005</v>
      </c>
      <c r="N19" s="30">
        <v>0.56340000000000001</v>
      </c>
      <c r="P19" s="30" t="s">
        <v>18</v>
      </c>
      <c r="Q19" s="30"/>
      <c r="R19" s="30"/>
      <c r="S19" s="30"/>
      <c r="T19" s="30"/>
      <c r="U19" s="30">
        <v>0.54600000000000004</v>
      </c>
      <c r="V19" s="30">
        <v>0.52679999999999993</v>
      </c>
      <c r="W19" s="30"/>
      <c r="X19" s="30"/>
      <c r="Y19" s="30">
        <v>0.50140000000000007</v>
      </c>
      <c r="Z19" s="30">
        <v>0.4837999999999999</v>
      </c>
      <c r="AA19" s="30">
        <v>0.55640000000000001</v>
      </c>
      <c r="AB19" s="30">
        <v>0.54659999999999997</v>
      </c>
      <c r="AC19" s="30">
        <v>0.54319999999999991</v>
      </c>
      <c r="AD19" s="29"/>
      <c r="AE19" s="30" t="s">
        <v>18</v>
      </c>
      <c r="AF19" s="20">
        <v>0.5576000000000001</v>
      </c>
      <c r="AG19" s="20">
        <v>0.58279999999999998</v>
      </c>
      <c r="AH19" s="20">
        <v>0.54720000000000013</v>
      </c>
      <c r="AI19" s="20">
        <v>0.56020000000000003</v>
      </c>
      <c r="AJ19" s="20">
        <v>0.54100000000000004</v>
      </c>
      <c r="AK19" s="20">
        <v>0.55720000000000003</v>
      </c>
      <c r="AL19" s="20">
        <v>0.52169999999999994</v>
      </c>
      <c r="AM19" s="20">
        <v>0.52960000000000007</v>
      </c>
      <c r="AN19" s="20">
        <v>0.52940000000000009</v>
      </c>
      <c r="AO19" s="20">
        <v>0.51419999999999999</v>
      </c>
      <c r="AP19" s="20">
        <v>0.50739999999999996</v>
      </c>
      <c r="AQ19" s="20">
        <v>0.54039999999999999</v>
      </c>
      <c r="AR19" s="20">
        <v>0.55999999999999994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4.0538987700848218E-2</v>
      </c>
      <c r="C20" s="22">
        <v>2.1780725424099145E-2</v>
      </c>
      <c r="D20" s="22">
        <v>1.308434178703689E-2</v>
      </c>
      <c r="E20" s="22">
        <v>2.9879440295643944E-2</v>
      </c>
      <c r="F20" s="22">
        <v>2.6716827822346113E-2</v>
      </c>
      <c r="G20" s="22">
        <v>2.2055737474760487E-2</v>
      </c>
      <c r="H20" s="22">
        <v>2.2001010077822455E-2</v>
      </c>
      <c r="I20" s="22">
        <v>3.5966651220262345E-2</v>
      </c>
      <c r="J20" s="22">
        <v>2.6779137817006374E-2</v>
      </c>
      <c r="K20" s="22">
        <v>1.8335151425002645E-2</v>
      </c>
      <c r="L20" s="22">
        <v>3.9041288685470167E-2</v>
      </c>
      <c r="M20" s="22">
        <v>2.1787101178857609E-2</v>
      </c>
      <c r="N20" s="22">
        <v>3.9986664443703385E-2</v>
      </c>
      <c r="P20" s="21" t="s">
        <v>8</v>
      </c>
      <c r="Q20" s="22"/>
      <c r="R20" s="22"/>
      <c r="S20" s="22"/>
      <c r="T20" s="22"/>
      <c r="U20" s="22">
        <v>1.8083141320025115E-2</v>
      </c>
      <c r="V20" s="22">
        <v>3.4571664698131069E-2</v>
      </c>
      <c r="W20" s="22"/>
      <c r="X20" s="22"/>
      <c r="Y20" s="22">
        <v>2.2232858565645601E-2</v>
      </c>
      <c r="Z20" s="22">
        <v>8.9554452708952518E-3</v>
      </c>
      <c r="AA20" s="22">
        <v>1.6071714283174606E-2</v>
      </c>
      <c r="AB20" s="22">
        <v>2.2176564206386876E-2</v>
      </c>
      <c r="AC20" s="22">
        <v>1.4113823011501849E-2</v>
      </c>
      <c r="AD20" s="29"/>
      <c r="AE20" s="21" t="s">
        <v>8</v>
      </c>
      <c r="AF20" s="22">
        <v>3.5025704846583718E-2</v>
      </c>
      <c r="AG20" s="22">
        <v>6.0288473193472081E-2</v>
      </c>
      <c r="AH20" s="22">
        <v>1.2318008497047431E-2</v>
      </c>
      <c r="AI20" s="22">
        <v>2.8595454184188056E-2</v>
      </c>
      <c r="AJ20" s="22">
        <v>1.4370107863199926E-2</v>
      </c>
      <c r="AK20" s="22">
        <v>2.6583829671437454E-2</v>
      </c>
      <c r="AL20" s="22">
        <v>2.8233353010618883E-2</v>
      </c>
      <c r="AM20" s="22">
        <v>1.7126003620226187E-2</v>
      </c>
      <c r="AN20" s="22">
        <v>4.9799598391954978E-3</v>
      </c>
      <c r="AO20" s="22">
        <v>2.7040710049848937E-2</v>
      </c>
      <c r="AP20" s="22">
        <v>1.4310835055998667E-2</v>
      </c>
      <c r="AQ20" s="22">
        <v>1.262141038077759E-2</v>
      </c>
      <c r="AR20" s="22">
        <v>2.0591260281973972E-2</v>
      </c>
      <c r="AS20" s="29"/>
      <c r="AT20" s="29"/>
      <c r="AU20" s="29"/>
      <c r="AV20" s="29"/>
      <c r="BD20" s="32">
        <f>F5</f>
        <v>0</v>
      </c>
      <c r="BE20" s="32"/>
      <c r="BF20" s="32"/>
      <c r="BG20" s="32"/>
      <c r="BH20" s="32"/>
      <c r="BI20" s="32"/>
      <c r="BJ20" s="32">
        <f>E5</f>
        <v>0</v>
      </c>
    </row>
    <row r="21" spans="1:62" x14ac:dyDescent="0.2">
      <c r="A21" s="21" t="s">
        <v>19</v>
      </c>
      <c r="B21" s="22">
        <v>0.64900000000000002</v>
      </c>
      <c r="C21" s="22">
        <v>0.60899999999999999</v>
      </c>
      <c r="D21" s="22">
        <v>0.56399999999999995</v>
      </c>
      <c r="E21" s="22">
        <v>0.60899999999999999</v>
      </c>
      <c r="F21" s="22">
        <v>0.59199999999999997</v>
      </c>
      <c r="G21" s="22">
        <v>0.59299999999999997</v>
      </c>
      <c r="H21" s="22">
        <v>0.55100000000000005</v>
      </c>
      <c r="I21" s="22">
        <v>0.60599999999999998</v>
      </c>
      <c r="J21" s="22">
        <v>0.60599999999999998</v>
      </c>
      <c r="K21" s="22">
        <v>0.58599999999999997</v>
      </c>
      <c r="L21" s="22">
        <v>0.626</v>
      </c>
      <c r="M21" s="22">
        <v>0.55500000000000005</v>
      </c>
      <c r="N21" s="22">
        <v>0.66300000000000003</v>
      </c>
      <c r="P21" s="21" t="s">
        <v>19</v>
      </c>
      <c r="Q21" s="22"/>
      <c r="R21" s="22"/>
      <c r="S21" s="22"/>
      <c r="T21" s="22"/>
      <c r="U21" s="22">
        <v>0.56299999999999994</v>
      </c>
      <c r="V21" s="22">
        <v>0.56100000000000005</v>
      </c>
      <c r="W21" s="22"/>
      <c r="X21" s="22"/>
      <c r="Y21" s="22">
        <v>0.52800000000000002</v>
      </c>
      <c r="Z21" s="22">
        <v>0.496</v>
      </c>
      <c r="AA21" s="22">
        <v>0.57799999999999996</v>
      </c>
      <c r="AB21" s="22">
        <v>0.56999999999999995</v>
      </c>
      <c r="AC21" s="22">
        <v>0.56499999999999995</v>
      </c>
      <c r="AD21" s="29"/>
      <c r="AE21" s="21" t="s">
        <v>19</v>
      </c>
      <c r="AF21" s="22">
        <v>0.61199999999999999</v>
      </c>
      <c r="AG21" s="22">
        <v>0.67</v>
      </c>
      <c r="AH21" s="22">
        <v>0.56499999999999995</v>
      </c>
      <c r="AI21" s="22">
        <v>0.59699999999999998</v>
      </c>
      <c r="AJ21" s="23">
        <v>0.55800000000000005</v>
      </c>
      <c r="AK21" s="23">
        <v>0.59299999999999997</v>
      </c>
      <c r="AL21" s="23">
        <v>0.57299999999999995</v>
      </c>
      <c r="AM21" s="23">
        <v>0.54400000000000004</v>
      </c>
      <c r="AN21" s="23">
        <v>0.53600000000000003</v>
      </c>
      <c r="AO21" s="23">
        <v>0.54500000000000004</v>
      </c>
      <c r="AP21" s="23">
        <v>0.53</v>
      </c>
      <c r="AQ21" s="23">
        <v>0.55600000000000005</v>
      </c>
      <c r="AR21" s="23">
        <v>0.59499999999999997</v>
      </c>
      <c r="BD21" s="33">
        <f>BE21-$BG$22</f>
        <v>0.43999999999999995</v>
      </c>
      <c r="BE21" s="32">
        <f>BF21-$BG$22</f>
        <v>0.45999999999999996</v>
      </c>
      <c r="BF21" s="32">
        <f>BG21-$BG$22</f>
        <v>0.48</v>
      </c>
      <c r="BG21" s="33">
        <f>D5</f>
        <v>0.5</v>
      </c>
      <c r="BH21" s="32">
        <f>BG21+$BG$22</f>
        <v>0.52</v>
      </c>
      <c r="BI21" s="32">
        <f>BH21+$BG$22</f>
        <v>0.54</v>
      </c>
      <c r="BJ21" s="33">
        <f>BI21+$BG$22</f>
        <v>0.56000000000000005</v>
      </c>
    </row>
    <row r="22" spans="1:62" x14ac:dyDescent="0.2">
      <c r="A22" s="21" t="s">
        <v>20</v>
      </c>
      <c r="B22" s="22">
        <v>0.52100000000000002</v>
      </c>
      <c r="C22" s="22">
        <v>0.54200000000000004</v>
      </c>
      <c r="D22" s="22">
        <v>0.53100000000000003</v>
      </c>
      <c r="E22" s="22">
        <v>0.52900000000000003</v>
      </c>
      <c r="F22" s="22">
        <v>0.51200000000000001</v>
      </c>
      <c r="G22" s="22">
        <v>0.52700000000000002</v>
      </c>
      <c r="H22" s="22">
        <v>0.49</v>
      </c>
      <c r="I22" s="22">
        <v>0.49299999999999999</v>
      </c>
      <c r="J22" s="22">
        <v>0.51800000000000002</v>
      </c>
      <c r="K22" s="22">
        <v>0.53500000000000003</v>
      </c>
      <c r="L22" s="22">
        <v>0.52200000000000002</v>
      </c>
      <c r="M22" s="22">
        <v>0.47499999999999998</v>
      </c>
      <c r="N22" s="22">
        <v>0.52300000000000002</v>
      </c>
      <c r="P22" s="21" t="s">
        <v>20</v>
      </c>
      <c r="Q22" s="22"/>
      <c r="R22" s="22"/>
      <c r="S22" s="22"/>
      <c r="T22" s="22"/>
      <c r="U22" s="22">
        <v>0.52100000000000002</v>
      </c>
      <c r="V22" s="22">
        <v>0.48299999999999998</v>
      </c>
      <c r="W22" s="22"/>
      <c r="X22" s="22"/>
      <c r="Y22" s="22">
        <v>0.47499999999999998</v>
      </c>
      <c r="Z22" s="22">
        <v>0.47399999999999998</v>
      </c>
      <c r="AA22" s="22">
        <v>0.54</v>
      </c>
      <c r="AB22" s="22">
        <v>0.51200000000000001</v>
      </c>
      <c r="AC22" s="22">
        <v>0.52900000000000003</v>
      </c>
      <c r="AD22" s="29"/>
      <c r="AE22" s="21" t="s">
        <v>20</v>
      </c>
      <c r="AF22" s="22">
        <v>0.53200000000000003</v>
      </c>
      <c r="AG22" s="22">
        <v>0.503</v>
      </c>
      <c r="AH22" s="22">
        <v>0.53300000000000003</v>
      </c>
      <c r="AI22" s="22">
        <v>0.52600000000000002</v>
      </c>
      <c r="AJ22" s="23">
        <v>0.52700000000000002</v>
      </c>
      <c r="AK22" s="23">
        <v>0.52500000000000002</v>
      </c>
      <c r="AL22" s="23">
        <v>0.49099999999999999</v>
      </c>
      <c r="AM22" s="23">
        <v>0.5</v>
      </c>
      <c r="AN22" s="23">
        <v>0.52200000000000002</v>
      </c>
      <c r="AO22" s="23">
        <v>0.48799999999999999</v>
      </c>
      <c r="AP22" s="23">
        <v>0.49399999999999999</v>
      </c>
      <c r="AQ22" s="23">
        <v>0.52900000000000003</v>
      </c>
      <c r="AR22" s="23">
        <v>0.54200000000000004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4.8392372109891904</v>
      </c>
      <c r="C23" s="25">
        <f>IFERROR(IF(C18="","",IF($C$25=0,((C19-$C$26)/3/C20),IF($C$26=0,(($C$25-C19)/3/C20),MIN(((($C$25)-C19)/(3*C20)),((C19-($C$26))/(3*C20)))))),"")</f>
        <v>8.7416739476148528</v>
      </c>
      <c r="D23" s="25">
        <f>IFERROR(IF(D18="","",IF($D$25=0,((D19-$D$26)/3/D20),IF($D$26=0,(($D$25-D19)/3/D20),MIN(((($D$25)-D19)/(3*D20)),((D19-($D$26))/(3*D20)))))),"")</f>
        <v>14.093181223887889</v>
      </c>
      <c r="E23" s="25">
        <f>IFERROR(IF(E18="","",IF($E$25=0,((E19-$E$26)/3/E20),IF($E$26=0,(($E$25-E19)/3/E20),MIN(((($E$25)-E19)/(3*E20)),((E19-($E$26))/(3*E20)))))),"")</f>
        <v>6.4027675625169564</v>
      </c>
      <c r="F23" s="25">
        <f>IFERROR(IF(F18="","",IF($K$25=0,((F19-$K$26)/3/F20),IF($K$26=0,(($K$25-F19)/3/F20),MIN(((($K$25)-F19)/(3*F20)),((F19-($K$26))/(3*F20)))))),"")</f>
        <v>6.9531707844181385</v>
      </c>
      <c r="G23" s="25">
        <f>IFERROR(IF(G18="","",IF($G$25=0,((G19-$G$26)/3/G20),IF($G$26=0,(($G$25-G19)/3/G20),MIN(((($G$25)-G19)/(3*G20)),((G19-($G$26))/(3*G20)))))),"")</f>
        <v>8.5193251966760872</v>
      </c>
      <c r="H23" s="25">
        <f>IFERROR(IF(H18="","",IF($H$25=0,((H19-$H$26)/3/H20),IF($H$26=0,(($H$25-H19)/3/H20),MIN(((($H$25)-H19)/(3*H20)),((H19-($H$26))/(3*H20)))))),"")</f>
        <v>7.8117625535707749</v>
      </c>
      <c r="I23" s="25">
        <f>IFERROR(IF(I18="","",IF($I$25=0,((I19-$I$26)/3/I20),IF($I$26=0,(($I$25-I19)/3/I20),MIN(((($I$25)-I19)/(3*I20)),((I19-($I$26))/(3*I20)))))),"")</f>
        <v>5.1010216531726478</v>
      </c>
      <c r="J23" s="25">
        <f>IFERROR(IF(J18="","",IF($J$25=0,((J19-$J$26)/3/J20),IF($J$26=0,(($J$25-J19)/3/J20),MIN(((($J$25)-J19)/(3*J20)),((J19-($J$26))/(3*J20)))))),"")</f>
        <v>6.936992069576398</v>
      </c>
      <c r="K23" s="25">
        <f>IFERROR(IF(K18="","",IF($K$25=0,((K19-$K$26)/3/K20),IF($K$26=0,(($K$25-K19)/3/K20),MIN(((($K$25)-K19)/(3*K20)),((K19-($K$26))/(3*K20)))))),"")</f>
        <v>10.293524659740088</v>
      </c>
      <c r="L23" s="25">
        <f>IFERROR(IF(L18="","",IF($L$25=0,((L19-$L$26)/3/L20),IF($L$26=0,(($L$25-L19)/3/L20),MIN(((($L$25)-L19)/(3*L20)),((L19-($L$26))/(3*L20)))))),"")</f>
        <v>4.8581046643896801</v>
      </c>
      <c r="M23" s="25">
        <f>IFERROR(IF(M18="","",IF($M$25=0,((M19-$M$26)/3/M20),IF($M$26=0,(($M$25-M19)/3/M20),MIN(((($M$25)-M19)/(3*M20)),((M19-($M$26))/(3*M20)))))),"")</f>
        <v>7.8746899488012865</v>
      </c>
      <c r="N23" s="25">
        <f>IFERROR(IF(N18="","",IF($N$25=0,((N19-$N$26)/3/N20),IF($N$26=0,(($N$25-N19)/3/N20),MIN(((($N$25)-N19)/(3*N20)),((N19-($N$26))/(3*N20)))))),"")</f>
        <v>4.696565782934977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10.064622997689831</v>
      </c>
      <c r="V23" s="25">
        <f>IFERROR(IF(V18="","",IF($G$25=0,((V19-$G$26)/3/V20),IF($G$26=0,(($G$25-V19)/3/V20),MIN(((($G$25)-V19)/(3*V20)),((V19-($G$26))/(3*V20)))))),"")</f>
        <v>5.0793041507628889</v>
      </c>
      <c r="W23" s="25"/>
      <c r="X23" s="25"/>
      <c r="Y23" s="25">
        <f>IFERROR(IF(Y18="","",IF($J$25=0,((Y19-$J$26)/3/Y20),IF($J$26=0,(($J$25-Y19)/3/Y20),MIN(((($J$25)-Y19)/(3*Y20)),((Y19-($J$26))/(3*Y20)))))),"")</f>
        <v>7.5174019049259453</v>
      </c>
      <c r="Z23" s="25">
        <f>IFERROR(IF(Z18="","",IF($K$25=0,((Z19-$K$26)/3/Z20),IF($K$26=0,(($K$25-Z19)/3/Z20),MIN(((($K$25)-Z19)/(3*Z20)),((Z19-($K$26))/(3*Z20)))))),"")</f>
        <v>18.007665927095243</v>
      </c>
      <c r="AA23" s="25">
        <f>IFERROR(IF(AA18="","",IF($L$25=0,((AA19-$L$26)/3/AA20),IF($L$26=0,(($L$25-AA19)/3/AA20),MIN(((($L$25)-AA19)/(3*AA20)),((AA19-($L$26))/(3*AA20)))))),"")</f>
        <v>11.539942995429602</v>
      </c>
      <c r="AB23" s="25">
        <f>IFERROR(IF(AB18="","",IF($M$25=0,((AB19-$M$26)/3/AB20),IF($M$26=0,(($M$25-AB19)/3/AB20),MIN(((($M$25)-AB19)/(3*AB20)),((AB19-($M$26))/(3*AB20)))))),"")</f>
        <v>8.2158804359570805</v>
      </c>
      <c r="AC23" s="25">
        <f>IFERROR(IF(AC18="","",IF($N$25=0,((AC19-$N$26)/3/AC20),IF($N$26=0,(($N$25-AC19)/3/AC20),MIN(((($N$25)-AC19)/(3*AC20)),((AC19-($N$26))/(3*AC20)))))),"")</f>
        <v>12.829030555300932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5.3065789105681764</v>
      </c>
      <c r="AG23" s="25">
        <f t="shared" si="2"/>
        <v>3.2222853951408656</v>
      </c>
      <c r="AH23" s="25">
        <f t="shared" si="2"/>
        <v>14.807588421758311</v>
      </c>
      <c r="AI23" s="25">
        <f t="shared" si="2"/>
        <v>6.5301754653223201</v>
      </c>
      <c r="AJ23" s="25">
        <f t="shared" si="2"/>
        <v>12.549198311527276</v>
      </c>
      <c r="AK23" s="25">
        <f t="shared" si="2"/>
        <v>6.9867034068793847</v>
      </c>
      <c r="AL23" s="25">
        <f t="shared" si="2"/>
        <v>6.1593817756819114</v>
      </c>
      <c r="AM23" s="25">
        <f t="shared" si="2"/>
        <v>10.307911714139987</v>
      </c>
      <c r="AN23" s="25">
        <f t="shared" si="2"/>
        <v>35.435359393415212</v>
      </c>
      <c r="AO23" s="25">
        <f t="shared" si="2"/>
        <v>6.3385909498688449</v>
      </c>
      <c r="AP23" s="25">
        <f t="shared" si="2"/>
        <v>11.818550956077003</v>
      </c>
      <c r="AQ23" s="25">
        <f>IFERROR(IF(AQ18="","",IF($M$25=0,((AQ19-$M$26)/3/AQ20),IF($M$26=0,(($M$25-AQ19)/3/AQ20),MIN(((($M$25)-AQ19)/(3*AQ20)),((AQ19-($M$26))/(3*AQ20)))))),"")</f>
        <v>14.272044715991205</v>
      </c>
      <c r="AR23" s="25">
        <f>IFERROR(IF(AR18="","",IF($M$25=0,((AR19-$M$26)/3/AR20),IF($M$26=0,(($M$25-AR19)/3/AR20),MIN(((($M$25)-AR19)/(3*AR20)),((AR19-($M$26))/(3*AR20)))))),"")</f>
        <v>9.0653347153344779</v>
      </c>
    </row>
    <row r="24" spans="1:62" x14ac:dyDescent="0.2">
      <c r="A24" s="35" t="s">
        <v>10</v>
      </c>
      <c r="B24" s="32">
        <f t="shared" ref="B24:N24" si="3">$D$5</f>
        <v>0.5</v>
      </c>
      <c r="C24" s="32">
        <f t="shared" si="3"/>
        <v>0.5</v>
      </c>
      <c r="D24" s="32">
        <f t="shared" si="3"/>
        <v>0.5</v>
      </c>
      <c r="E24" s="32">
        <f t="shared" si="3"/>
        <v>0.5</v>
      </c>
      <c r="F24" s="32">
        <f t="shared" si="3"/>
        <v>0.5</v>
      </c>
      <c r="G24" s="32">
        <f t="shared" si="3"/>
        <v>0.5</v>
      </c>
      <c r="H24" s="32">
        <f t="shared" si="3"/>
        <v>0.5</v>
      </c>
      <c r="I24" s="32">
        <f t="shared" si="3"/>
        <v>0.5</v>
      </c>
      <c r="J24" s="32">
        <f t="shared" si="3"/>
        <v>0.5</v>
      </c>
      <c r="K24" s="32">
        <f t="shared" si="3"/>
        <v>0.5</v>
      </c>
      <c r="L24" s="32">
        <f t="shared" si="3"/>
        <v>0.5</v>
      </c>
      <c r="M24" s="32">
        <f t="shared" si="3"/>
        <v>0.5</v>
      </c>
      <c r="N24" s="32">
        <f t="shared" si="3"/>
        <v>0.5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4.2801998914900108E-2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26.660179623338877</v>
      </c>
      <c r="Q37" s="40">
        <v>8</v>
      </c>
      <c r="R37" s="41">
        <f>ROUND(Q37/5,5)</f>
        <v>1.6</v>
      </c>
      <c r="T37" s="20">
        <v>0.54299999999999993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4.0810537854823713E-2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1.6907397850392307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8"/>
  <dimension ref="A1:BJ85"/>
  <sheetViews>
    <sheetView showGridLines="0" topLeftCell="A13" zoomScale="80" zoomScaleNormal="80" workbookViewId="0">
      <selection activeCell="AB58" sqref="AB58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254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0.62498301182097082</v>
      </c>
      <c r="R2" s="7">
        <f>IF(N19="","",(ABS(N19-AVERAGE(B19:M19))/STDEV(B19:M19)))</f>
        <v>1.1562954770605123</v>
      </c>
      <c r="S2" s="7">
        <f>IF(AC9="","",(ABS(AC9-AVERAGE(Q9:AB9))/STDEV(Q9:AB9)))</f>
        <v>2.8310850973947912</v>
      </c>
      <c r="T2" s="7">
        <f>IF(AC19="","",(ABS(AC19-AVERAGE(Q19:AB19))/STDEV(Q19:AB19)))</f>
        <v>1.6749146678651541</v>
      </c>
      <c r="U2" s="7">
        <f>IF(AR9="","",(ABS(AR9-AVERAGE(AF9:AQ9))/STDEV(AF9:AQ9)))</f>
        <v>0.97821757633163176</v>
      </c>
      <c r="V2" s="7">
        <f>IF(AR19="","",(ABS(AR19-AVERAGE(AF19:AQ19))/STDEV(AF19:AQ19)))</f>
        <v>0.32809084678851314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1.3284311555221542</v>
      </c>
      <c r="R3" s="7">
        <f>IF(N20="","",(ABS(N20-AVERAGE(B20:M20))/STDEV(B20:M20)))</f>
        <v>6.5701722516491916</v>
      </c>
      <c r="S3" s="7">
        <f>IF(AC10="","",(ABS(AC10-AVERAGE(Q10:AB10))/STDEV(Q10:AB10)))</f>
        <v>4.9070153722175851</v>
      </c>
      <c r="T3" s="7">
        <f>IF(AC20="","",(ABS(AC20-AVERAGE(Q20:AB20))/STDEV(Q20:AB20)))</f>
        <v>0.35426145802208359</v>
      </c>
      <c r="U3" s="7">
        <f t="shared" ref="U3" si="0">IF(AR10="","",(ABS(AR10-AVERAGE(AF10:AQ10))/STDEV(AF10:AQ10)))</f>
        <v>1.6093961640977983</v>
      </c>
      <c r="V3" s="7">
        <f>IF(AR20="","",(ABS(AR20-AVERAGE(AF20:AQ20))/STDEV(AF20:AQ20)))</f>
        <v>0.16818443498040112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2.148015712152326</v>
      </c>
      <c r="R4" s="7">
        <f>IF(N23="","",(ABS(N23-AVERAGE(B23:M23))/STDEV(B23:M23)))</f>
        <v>2.228208243516467</v>
      </c>
      <c r="S4" s="7">
        <f>IF(AC13="","",(ABS(AC13-AVERAGE(Q13:AB13))/STDEV(Q13:AB13)))</f>
        <v>1.2056733887955351</v>
      </c>
      <c r="T4" s="7">
        <f>IF(AC23="","",(ABS(AC23-AVERAGE(Q23:AB23))/STDEV(Q23:AB23)))</f>
        <v>0.70943206247503043</v>
      </c>
      <c r="U4" s="7">
        <f>IF(AR13="","",(ABS(AR13-AVERAGE(AF13:AQ13))/STDEV(AF13:AQ13)))</f>
        <v>1.1825515471181036</v>
      </c>
      <c r="V4" s="7">
        <f>IF(AR23="","",(ABS(AR23-AVERAGE(AF23:AQ23))/STDEV(AF23:AQ23)))</f>
        <v>0.31064198546790689</v>
      </c>
    </row>
    <row r="5" spans="1:44" ht="25.5" customHeight="1" x14ac:dyDescent="0.2">
      <c r="C5" s="42" t="s">
        <v>278</v>
      </c>
      <c r="D5" s="12">
        <v>0.6</v>
      </c>
      <c r="E5" s="12"/>
      <c r="F5" s="12"/>
      <c r="G5" s="13">
        <v>1</v>
      </c>
      <c r="H5" s="13">
        <v>0.2</v>
      </c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4.6128763259481786E-2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5.4999999999999938E-2</v>
      </c>
      <c r="AE7" s="14" t="s">
        <v>29</v>
      </c>
      <c r="AR7" s="16">
        <f>AR9-AQ9</f>
        <v>7.659999999999989E-2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0.71630000000000005</v>
      </c>
      <c r="C9" s="20">
        <v>0.70569999999999999</v>
      </c>
      <c r="D9" s="20">
        <v>0.70269999999999999</v>
      </c>
      <c r="E9" s="20">
        <v>0.68859999999999999</v>
      </c>
      <c r="F9" s="20">
        <v>0.6552</v>
      </c>
      <c r="G9" s="20">
        <v>0.70020000000000004</v>
      </c>
      <c r="H9" s="20">
        <v>0.70699999999999996</v>
      </c>
      <c r="I9" s="20">
        <v>0.71566666666666678</v>
      </c>
      <c r="J9" s="20">
        <v>0.75793333333333335</v>
      </c>
      <c r="K9" s="20">
        <v>0.74140000000000006</v>
      </c>
      <c r="L9" s="20">
        <v>0.66919999999999991</v>
      </c>
      <c r="M9" s="20">
        <v>0.70950000000000002</v>
      </c>
      <c r="N9" s="20">
        <v>0.72309999999999985</v>
      </c>
      <c r="P9" s="19" t="s">
        <v>18</v>
      </c>
      <c r="Q9" s="20"/>
      <c r="R9" s="20"/>
      <c r="S9" s="20"/>
      <c r="T9" s="20"/>
      <c r="U9" s="20">
        <v>0.67879999999999996</v>
      </c>
      <c r="V9" s="20">
        <v>0.73340000000000005</v>
      </c>
      <c r="W9" s="20">
        <v>0.71739999999999993</v>
      </c>
      <c r="X9" s="20"/>
      <c r="Y9" s="20"/>
      <c r="Z9" s="20">
        <v>0.72399999999999998</v>
      </c>
      <c r="AA9" s="20">
        <v>0.75040000000000018</v>
      </c>
      <c r="AB9" s="20">
        <v>0.73960000000000004</v>
      </c>
      <c r="AC9" s="20">
        <v>0.79459999999999997</v>
      </c>
      <c r="AE9" s="19" t="s">
        <v>18</v>
      </c>
      <c r="AF9" s="20">
        <v>0.72519999999999984</v>
      </c>
      <c r="AG9" s="20">
        <v>0.72760000000000002</v>
      </c>
      <c r="AH9" s="20">
        <v>0.7095999999999999</v>
      </c>
      <c r="AI9" s="20">
        <v>0.64640000000000009</v>
      </c>
      <c r="AJ9" s="20">
        <v>0.66980000000000006</v>
      </c>
      <c r="AK9" s="20">
        <v>0.71399999999999997</v>
      </c>
      <c r="AL9" s="20">
        <v>0.70979999999999999</v>
      </c>
      <c r="AM9" s="20">
        <v>0.75</v>
      </c>
      <c r="AN9" s="20">
        <v>0.74860000000000004</v>
      </c>
      <c r="AO9" s="20">
        <v>0.80620000000000014</v>
      </c>
      <c r="AP9" s="20"/>
      <c r="AQ9" s="20">
        <v>0.68300000000000005</v>
      </c>
      <c r="AR9" s="20">
        <v>0.75959999999999994</v>
      </c>
    </row>
    <row r="10" spans="1:44" x14ac:dyDescent="0.2">
      <c r="A10" s="21" t="s">
        <v>8</v>
      </c>
      <c r="B10" s="22">
        <v>2.4344974384414082E-2</v>
      </c>
      <c r="C10" s="22">
        <v>4.5227941216317451E-2</v>
      </c>
      <c r="D10" s="22">
        <v>1.6479279919543389E-2</v>
      </c>
      <c r="E10" s="22">
        <v>3.0583946406207561E-2</v>
      </c>
      <c r="F10" s="22">
        <v>1.7912131208888713E-2</v>
      </c>
      <c r="G10" s="22">
        <v>1.7171035042898367E-2</v>
      </c>
      <c r="H10" s="22">
        <v>1.9811612756158919E-2</v>
      </c>
      <c r="I10" s="22">
        <v>3.7515076334467899E-2</v>
      </c>
      <c r="J10" s="22">
        <v>3.2362824057124276E-2</v>
      </c>
      <c r="K10" s="22">
        <v>3.6929963745205935E-2</v>
      </c>
      <c r="L10" s="22">
        <v>4.8202812273882005E-2</v>
      </c>
      <c r="M10" s="22">
        <v>2.7379026847408405E-2</v>
      </c>
      <c r="N10" s="22">
        <v>1.5014437496401047E-2</v>
      </c>
      <c r="P10" s="21" t="s">
        <v>8</v>
      </c>
      <c r="Q10" s="22"/>
      <c r="R10" s="22"/>
      <c r="S10" s="22"/>
      <c r="T10" s="22"/>
      <c r="U10" s="22">
        <v>3.1657542545181848E-2</v>
      </c>
      <c r="V10" s="22">
        <v>8.6775572599666635E-3</v>
      </c>
      <c r="W10" s="22">
        <v>3.5472524578890614E-2</v>
      </c>
      <c r="X10" s="22"/>
      <c r="Y10" s="22"/>
      <c r="Z10" s="22">
        <v>1.8479718612576346E-2</v>
      </c>
      <c r="AA10" s="22">
        <v>1.4293355099485927E-2</v>
      </c>
      <c r="AB10" s="22">
        <v>2.9364945087638112E-2</v>
      </c>
      <c r="AC10" s="22">
        <v>7.5493708347119895E-2</v>
      </c>
      <c r="AE10" s="21" t="s">
        <v>8</v>
      </c>
      <c r="AF10" s="22">
        <v>1.0034938963441689E-2</v>
      </c>
      <c r="AG10" s="22">
        <v>1.3594116374373154E-2</v>
      </c>
      <c r="AH10" s="22">
        <v>1.7417743188420758E-2</v>
      </c>
      <c r="AI10" s="22">
        <v>1.2920268315067363E-2</v>
      </c>
      <c r="AJ10" s="22">
        <v>3.7332291652134066E-2</v>
      </c>
      <c r="AK10" s="22">
        <v>3.33016516106934E-2</v>
      </c>
      <c r="AL10" s="22">
        <v>4.1631718676989539E-2</v>
      </c>
      <c r="AM10" s="22">
        <v>1.75356779167502E-2</v>
      </c>
      <c r="AN10" s="22">
        <v>1.6592166826548016E-2</v>
      </c>
      <c r="AO10" s="22">
        <v>1.9408760908414514E-2</v>
      </c>
      <c r="AP10" s="22"/>
      <c r="AQ10" s="22">
        <v>2.3054283766796971E-2</v>
      </c>
      <c r="AR10" s="22">
        <v>3.9125439294658393E-2</v>
      </c>
    </row>
    <row r="11" spans="1:44" x14ac:dyDescent="0.2">
      <c r="A11" s="21" t="s">
        <v>19</v>
      </c>
      <c r="B11" s="22">
        <v>0.76</v>
      </c>
      <c r="C11" s="22">
        <v>0.78900000000000003</v>
      </c>
      <c r="D11" s="22">
        <v>0.72299999999999998</v>
      </c>
      <c r="E11" s="22">
        <v>0.73599999999999999</v>
      </c>
      <c r="F11" s="23">
        <v>0.68500000000000005</v>
      </c>
      <c r="G11" s="23">
        <v>0.72199999999999998</v>
      </c>
      <c r="H11" s="23">
        <v>0.72699999999999998</v>
      </c>
      <c r="I11" s="23">
        <v>0.79700000000000004</v>
      </c>
      <c r="J11" s="23">
        <v>0.83599999999999997</v>
      </c>
      <c r="K11" s="23">
        <v>0.79600000000000004</v>
      </c>
      <c r="L11" s="23">
        <v>0.73399999999999999</v>
      </c>
      <c r="M11" s="23">
        <v>0.73599999999999999</v>
      </c>
      <c r="N11" s="23">
        <v>0.747</v>
      </c>
      <c r="P11" s="21" t="s">
        <v>19</v>
      </c>
      <c r="Q11" s="22"/>
      <c r="R11" s="22"/>
      <c r="S11" s="22"/>
      <c r="T11" s="22"/>
      <c r="U11" s="23">
        <v>0.71899999999999997</v>
      </c>
      <c r="V11" s="23">
        <v>0.74099999999999999</v>
      </c>
      <c r="W11" s="23">
        <v>0.74399999999999999</v>
      </c>
      <c r="X11" s="23"/>
      <c r="Y11" s="23"/>
      <c r="Z11" s="23">
        <v>0.746</v>
      </c>
      <c r="AA11" s="23">
        <v>0.77200000000000002</v>
      </c>
      <c r="AB11" s="23">
        <v>0.78300000000000003</v>
      </c>
      <c r="AC11" s="23">
        <v>0.88600000000000001</v>
      </c>
      <c r="AE11" s="21" t="s">
        <v>19</v>
      </c>
      <c r="AF11" s="22">
        <v>0.73199999999999998</v>
      </c>
      <c r="AG11" s="22">
        <v>0.74099999999999999</v>
      </c>
      <c r="AH11" s="22">
        <v>0.73399999999999999</v>
      </c>
      <c r="AI11" s="22">
        <v>0.66700000000000004</v>
      </c>
      <c r="AJ11" s="23">
        <v>0.70899999999999996</v>
      </c>
      <c r="AK11" s="23">
        <v>0.75900000000000001</v>
      </c>
      <c r="AL11" s="23">
        <v>0.76</v>
      </c>
      <c r="AM11" s="23">
        <v>0.77700000000000002</v>
      </c>
      <c r="AN11" s="23">
        <v>0.77600000000000002</v>
      </c>
      <c r="AO11" s="23">
        <v>0.81899999999999995</v>
      </c>
      <c r="AP11" s="23"/>
      <c r="AQ11" s="23">
        <v>0.71399999999999997</v>
      </c>
      <c r="AR11" s="23">
        <v>0.82599999999999996</v>
      </c>
    </row>
    <row r="12" spans="1:44" x14ac:dyDescent="0.2">
      <c r="A12" s="21" t="s">
        <v>20</v>
      </c>
      <c r="B12" s="22">
        <v>0.67900000000000005</v>
      </c>
      <c r="C12" s="22">
        <v>0.621</v>
      </c>
      <c r="D12" s="22">
        <v>0.67400000000000004</v>
      </c>
      <c r="E12" s="22">
        <v>0.64600000000000002</v>
      </c>
      <c r="F12" s="23">
        <v>0.629</v>
      </c>
      <c r="G12" s="23">
        <v>0.67400000000000004</v>
      </c>
      <c r="H12" s="23">
        <v>0.67400000000000004</v>
      </c>
      <c r="I12" s="23">
        <v>0.67700000000000005</v>
      </c>
      <c r="J12" s="23">
        <v>0.71099999999999997</v>
      </c>
      <c r="K12" s="23">
        <v>0.69899999999999995</v>
      </c>
      <c r="L12" s="23">
        <v>0.60299999999999998</v>
      </c>
      <c r="M12" s="23">
        <v>0.65700000000000003</v>
      </c>
      <c r="N12" s="23">
        <v>0.70199999999999996</v>
      </c>
      <c r="P12" s="21" t="s">
        <v>20</v>
      </c>
      <c r="Q12" s="22"/>
      <c r="R12" s="22"/>
      <c r="S12" s="22"/>
      <c r="T12" s="22"/>
      <c r="U12" s="23">
        <v>0.64100000000000001</v>
      </c>
      <c r="V12" s="23">
        <v>0.71899999999999997</v>
      </c>
      <c r="W12" s="23">
        <v>0.65600000000000003</v>
      </c>
      <c r="X12" s="23"/>
      <c r="Y12" s="23"/>
      <c r="Z12" s="23">
        <v>0.69799999999999995</v>
      </c>
      <c r="AA12" s="23">
        <v>0.73299999999999998</v>
      </c>
      <c r="AB12" s="23">
        <v>0.71499999999999997</v>
      </c>
      <c r="AC12" s="23">
        <v>0.72699999999999998</v>
      </c>
      <c r="AE12" s="21" t="s">
        <v>20</v>
      </c>
      <c r="AF12" s="22">
        <v>0.70799999999999996</v>
      </c>
      <c r="AG12" s="22">
        <v>0.70799999999999996</v>
      </c>
      <c r="AH12" s="22">
        <v>0.68400000000000005</v>
      </c>
      <c r="AI12" s="22">
        <v>0.63100000000000001</v>
      </c>
      <c r="AJ12" s="23">
        <v>0.63</v>
      </c>
      <c r="AK12" s="23">
        <v>0.67900000000000005</v>
      </c>
      <c r="AL12" s="23">
        <v>0.65</v>
      </c>
      <c r="AM12" s="23">
        <v>0.73299999999999998</v>
      </c>
      <c r="AN12" s="23">
        <v>0.73299999999999998</v>
      </c>
      <c r="AO12" s="23">
        <v>0.77200000000000002</v>
      </c>
      <c r="AP12" s="23"/>
      <c r="AQ12" s="23">
        <v>0.65700000000000003</v>
      </c>
      <c r="AR12" s="23">
        <v>0.72199999999999998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9.8076367999601466</v>
      </c>
      <c r="C13" s="25">
        <f>IFERROR(IF(C8="","",IF($C$25=0,((C9-$C$26)/3/C10),IF($C$26=0,(($C$25-C9)/3/C10),MIN(((($C$25)-C9)/(3*C10)),((C9-($C$26))/(3*C10)))))),"")</f>
        <v>5.2010621533324457</v>
      </c>
      <c r="D13" s="25">
        <f>IFERROR(IF(D8="","",IF($D$25=0,((D9-$D$26)/3/D10),IF($D$26=0,(($D$25-D9)/3/D10),MIN(((($D$25)-D9)/(3*D10)),((D9-($D$26))/(3*D10)))))),"")</f>
        <v>14.213808763303264</v>
      </c>
      <c r="E13" s="25">
        <f>IFERROR(IF(E8="","",IF($E$25=0,((E9-$E$26)/3/E10),IF($E$26=0,(($E$25-E9)/3/E10),MIN(((($E$25)-E9)/(3*E10)),((E9-($E$26))/(3*E10)))))),"")</f>
        <v>7.5050266661056346</v>
      </c>
      <c r="F13" s="25">
        <f>IFERROR(IF(F8="","",IF($K$25=0,((F9-$K$26)/3/F10),IF($K$26=0,(($K$25-F9)/3/F10),MIN(((($K$25)-F9)/(3*F10)),((F9-($K$26))/(3*F10)))))),"")</f>
        <v>12.192853963219141</v>
      </c>
      <c r="G13" s="25">
        <f>IFERROR(IF(G8="","",IF($G$25=0,((G9-$G$26)/3/G10),IF($G$26=0,(($G$25-G9)/3/G10),MIN(((($G$25)-G9)/(3*G10)),((G9-($G$26))/(3*G10)))))),"")</f>
        <v>13.59265760141408</v>
      </c>
      <c r="H13" s="25">
        <f>IFERROR(IF(H8="","",IF($H$25=0,((H9-$H$26)/3/H10),IF($H$26=0,(($H$25-H9)/3/H10),MIN(((($H$25)-H9)/(3*H10)),((H9-($H$26))/(3*H10)))))),"")</f>
        <v>11.895380228114139</v>
      </c>
      <c r="I13" s="25">
        <f>IFERROR(IF(I8="","",IF($I$25=0,((I9-$I$26)/3/I10),IF($I$26=0,(($I$25-I9)/3/I10),MIN(((($I$25)-I9)/(3*I10)),((I9-($I$26))/(3*I10)))))),"")</f>
        <v>6.3589249673571056</v>
      </c>
      <c r="J13" s="25">
        <f>IFERROR(IF(J8="","",IF($J$25=0,((J9-$J$26)/3/J10),IF($J$26=0,(($J$25-J9)/3/J10),MIN(((($J$25)-J9)/(3*J10)),((J9-($J$26))/(3*J10)))))),"")</f>
        <v>7.8066254044608909</v>
      </c>
      <c r="K13" s="25">
        <f>IFERROR(IF(K8="","",IF($K$25=0,((K9-$K$26)/3/K10),IF($K$26=0,(($K$25-K9)/3/K10),MIN(((($K$25)-K9)/(3*K10)),((K9-($K$26))/(3*K10)))))),"")</f>
        <v>6.6919462753443666</v>
      </c>
      <c r="L13" s="25">
        <f>IFERROR(IF(L8="","",IF($L$25=0,((L9-$L$26)/3/L10),IF($L$26=0,(($L$25-L9)/3/L10),MIN(((($L$25)-L9)/(3*L10)),((L9-($L$26))/(3*L10)))))),"")</f>
        <v>4.6276691367970679</v>
      </c>
      <c r="M13" s="25">
        <f>IFERROR(IF(M8="","",IF($M$25=0,((M9-$M$26)/3/M10),IF($M$26=0,(($M$25-M9)/3/M10),MIN(((($M$25)-M9)/(3*M10)),((M9-($M$26))/(3*M10)))))),"")</f>
        <v>8.6379987615369256</v>
      </c>
      <c r="N13" s="25">
        <f>IFERROR(IF(N8="","",IF($N$25=0,((N9-$N$26)/3/N10),IF($N$26=0,(($N$25-N9)/3/N10),MIN(((($N$25)-N9)/(3*N10)),((N9-($N$26))/(3*N10)))))),"")</f>
        <v>16.053437459186124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7.1473225170190453</v>
      </c>
      <c r="V13" s="25">
        <f>IFERROR(IF(V8="","",IF($G$25=0,((V9-$G$26)/3/V10),IF($G$26=0,(($G$25-V9)/3/V10),MIN(((($G$25)-V9)/(3*V10)),((V9-($G$26))/(3*V10)))))),"")</f>
        <v>28.172290812127219</v>
      </c>
      <c r="W13" s="25">
        <f>IFERROR(IF(W8="","",IF($H$25=0,((W9-$H$26)/3/W10),IF($H$26=0,(($H$25-W9)/3/W10),MIN(((($H$25)-W9)/(3*W10)),((W9-($H$26))/(3*W10)))))),"")</f>
        <v>6.7413677535553651</v>
      </c>
      <c r="X13" s="25"/>
      <c r="Y13" s="25"/>
      <c r="Z13" s="25">
        <f>IFERROR(IF(Z8="","",IF($K$25=0,((Z9-$K$26)/3/Z10),IF($K$26=0,(($K$25-Z9)/3/Z10),MIN(((($K$25)-Z9)/(3*Z10)),((Z9-($K$26))/(3*Z10)))))),"")</f>
        <v>13.059361908741092</v>
      </c>
      <c r="AA13" s="25">
        <f>IFERROR(IF(AA8="","",IF($L$25=0,((AA9-$L$26)/3/AA10),IF($L$26=0,(($L$25-AA9)/3/AA10),MIN(((($L$25)-AA9)/(3*AA10)),((AA9-($L$26))/(3*AA10)))))),"")</f>
        <v>17.49997335071663</v>
      </c>
      <c r="AB13" s="25">
        <f>IFERROR(IF(AB8="","",IF($M$25=0,((AB9-$M$26)/3/AB10),IF($M$26=0,(($M$25-AB9)/3/AB10),MIN(((($M$25)-AB9)/(3*AB10)),((AB9-($M$26))/(3*AB10)))))),"")</f>
        <v>8.3954978494789536</v>
      </c>
      <c r="AC13" s="25">
        <f>IFERROR(IF(AC8="","",IF($N$25=0,((AC9-$N$26)/3/AC10),IF($N$26=0,(($N$25-AC9)/3/AC10),MIN(((($N$25)-AC9)/(3*AC10)),((AC9-($N$26))/(3*AC10)))))),"")</f>
        <v>3.5084601414572236</v>
      </c>
      <c r="AD13" s="29"/>
      <c r="AE13" s="24" t="s">
        <v>21</v>
      </c>
      <c r="AF13" s="25">
        <f t="shared" ref="AF13:AO13" si="1">IFERROR(IF(AF8="","",IF($M$25=0,((AF9-$M$26)/3/AF10),IF($M$26=0,(($M$25-AF9)/3/AF10),MIN(((($M$25)-AF9)/(3*AF10)),((AF9-($M$26))/(3*AF10)))))),"")</f>
        <v>24.089168276358489</v>
      </c>
      <c r="AG13" s="25">
        <f t="shared" si="1"/>
        <v>17.841051720768203</v>
      </c>
      <c r="AH13" s="25">
        <f t="shared" si="1"/>
        <v>13.580021864748796</v>
      </c>
      <c r="AI13" s="25">
        <f t="shared" si="1"/>
        <v>16.676640253313757</v>
      </c>
      <c r="AJ13" s="25">
        <f t="shared" si="1"/>
        <v>5.9805240124846142</v>
      </c>
      <c r="AK13" s="25">
        <f t="shared" si="1"/>
        <v>7.1467926811046354</v>
      </c>
      <c r="AL13" s="25">
        <f t="shared" si="1"/>
        <v>5.6831667660833878</v>
      </c>
      <c r="AM13" s="25">
        <f t="shared" si="1"/>
        <v>14.256648712805012</v>
      </c>
      <c r="AN13" s="25">
        <f t="shared" si="1"/>
        <v>15.039225192340265</v>
      </c>
      <c r="AO13" s="25">
        <f t="shared" si="1"/>
        <v>13.845980925903733</v>
      </c>
      <c r="AP13" s="25"/>
      <c r="AQ13" s="25">
        <f>IFERROR(IF(AQ8="","",IF($M$25=0,((AQ9-$M$26)/3/AQ10),IF($M$26=0,(($M$25-AQ9)/3/AQ10),MIN(((($M$25)-AQ9)/(3*AQ10)),((AQ9-($M$26))/(3*AQ10)))))),"")</f>
        <v>9.8752435325947836</v>
      </c>
      <c r="AR13" s="25">
        <f>IFERROR(IF(AR8="","",IF($M$25=0,((AR9-$M$26)/3/AR10),IF($M$26=0,(($M$25-AR9)/3/AR10),MIN(((($M$25)-AR9)/(3*AR10)),((AR9-($M$26))/(3*AR10)))))),"")</f>
        <v>6.4714928334253399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1.9399999999999973E-2</v>
      </c>
      <c r="AE17" s="27" t="s">
        <v>30</v>
      </c>
      <c r="AR17" s="16">
        <f>AR19-AQ19</f>
        <v>-2.9200000000000004E-2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0.70746666666666658</v>
      </c>
      <c r="C19" s="30">
        <v>0.68279999999999996</v>
      </c>
      <c r="D19" s="30">
        <v>0.72160000000000002</v>
      </c>
      <c r="E19" s="30">
        <v>0.67339999999999989</v>
      </c>
      <c r="F19" s="30">
        <v>0.68580000000000008</v>
      </c>
      <c r="G19" s="30">
        <v>0.73299999999999998</v>
      </c>
      <c r="H19" s="30">
        <v>0.71219999999999994</v>
      </c>
      <c r="I19" s="30">
        <v>0.74099999999999999</v>
      </c>
      <c r="J19" s="30">
        <v>0.73629999999999995</v>
      </c>
      <c r="K19" s="30">
        <v>0.73160000000000003</v>
      </c>
      <c r="L19" s="30">
        <v>0.73809999999999998</v>
      </c>
      <c r="M19" s="30">
        <v>0.70389999999999986</v>
      </c>
      <c r="N19" s="30">
        <v>0.68670000000000009</v>
      </c>
      <c r="P19" s="30" t="s">
        <v>18</v>
      </c>
      <c r="Q19" s="30"/>
      <c r="R19" s="30"/>
      <c r="S19" s="30"/>
      <c r="T19" s="30"/>
      <c r="U19" s="30">
        <v>0.69180000000000008</v>
      </c>
      <c r="V19" s="30">
        <v>0.66720000000000002</v>
      </c>
      <c r="W19" s="30"/>
      <c r="X19" s="30"/>
      <c r="Y19" s="30">
        <v>0.71</v>
      </c>
      <c r="Z19" s="30">
        <v>0.66819999999999991</v>
      </c>
      <c r="AA19" s="30">
        <v>0.72719999999999996</v>
      </c>
      <c r="AB19" s="30">
        <v>0.72260000000000002</v>
      </c>
      <c r="AC19" s="30">
        <v>0.74199999999999999</v>
      </c>
      <c r="AD19" s="29"/>
      <c r="AE19" s="30" t="s">
        <v>18</v>
      </c>
      <c r="AF19" s="20">
        <v>0.69299999999999995</v>
      </c>
      <c r="AG19" s="20">
        <v>0.74660000000000015</v>
      </c>
      <c r="AH19" s="20">
        <v>0.71519999999999995</v>
      </c>
      <c r="AI19" s="20">
        <v>0.68679999999999997</v>
      </c>
      <c r="AJ19" s="20">
        <v>0.7125999999999999</v>
      </c>
      <c r="AK19" s="20">
        <v>0.72919999999999996</v>
      </c>
      <c r="AL19" s="20">
        <v>0.69270000000000009</v>
      </c>
      <c r="AM19" s="20">
        <v>0.75399999999999989</v>
      </c>
      <c r="AN19" s="20">
        <v>0.70280000000000009</v>
      </c>
      <c r="AO19" s="20">
        <v>0.67799999999999994</v>
      </c>
      <c r="AP19" s="20">
        <v>0.74979999999999991</v>
      </c>
      <c r="AQ19" s="20">
        <v>0.73699999999999999</v>
      </c>
      <c r="AR19" s="20">
        <v>0.70779999999999998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2.4616680368826187E-2</v>
      </c>
      <c r="C20" s="22">
        <v>3.8829542018073454E-2</v>
      </c>
      <c r="D20" s="22">
        <v>2.8640879874752476E-2</v>
      </c>
      <c r="E20" s="22">
        <v>2.4245176250721926E-2</v>
      </c>
      <c r="F20" s="22">
        <v>3.5190907916676416E-2</v>
      </c>
      <c r="G20" s="22">
        <v>2.1129231988987324E-2</v>
      </c>
      <c r="H20" s="22">
        <v>2.8228433262305664E-2</v>
      </c>
      <c r="I20" s="22">
        <v>1.7288403306519935E-2</v>
      </c>
      <c r="J20" s="22">
        <v>2.9348670232984059E-2</v>
      </c>
      <c r="K20" s="22">
        <v>1.6800793632048075E-2</v>
      </c>
      <c r="L20" s="22">
        <v>2.8246730390928041E-2</v>
      </c>
      <c r="M20" s="22">
        <v>3.2959402637520938E-2</v>
      </c>
      <c r="N20" s="22">
        <v>7.1409694330983153E-2</v>
      </c>
      <c r="P20" s="21" t="s">
        <v>8</v>
      </c>
      <c r="Q20" s="22"/>
      <c r="R20" s="22"/>
      <c r="S20" s="22"/>
      <c r="T20" s="22"/>
      <c r="U20" s="22">
        <v>2.3972901368002963E-2</v>
      </c>
      <c r="V20" s="22">
        <v>1.0686440005914045E-2</v>
      </c>
      <c r="W20" s="22"/>
      <c r="X20" s="22"/>
      <c r="Y20" s="22">
        <v>3.0446674695276663E-2</v>
      </c>
      <c r="Z20" s="22">
        <v>2.8243583342061944E-2</v>
      </c>
      <c r="AA20" s="22">
        <v>7.4543276021382388E-2</v>
      </c>
      <c r="AB20" s="22">
        <v>1.3575713609236175E-2</v>
      </c>
      <c r="AC20" s="22">
        <v>3.8425252113681731E-2</v>
      </c>
      <c r="AD20" s="29"/>
      <c r="AE20" s="21" t="s">
        <v>8</v>
      </c>
      <c r="AF20" s="22">
        <v>1.2449899597988701E-2</v>
      </c>
      <c r="AG20" s="22">
        <v>2.9048235746771293E-2</v>
      </c>
      <c r="AH20" s="22">
        <v>1.2717442090818955E-2</v>
      </c>
      <c r="AI20" s="22">
        <v>1.9639246421387924E-2</v>
      </c>
      <c r="AJ20" s="22">
        <v>1.4876155417311302E-2</v>
      </c>
      <c r="AK20" s="22">
        <v>2.8577963538362935E-2</v>
      </c>
      <c r="AL20" s="22">
        <v>3.1965432718624162E-2</v>
      </c>
      <c r="AM20" s="22">
        <v>1.4508618128546922E-2</v>
      </c>
      <c r="AN20" s="22">
        <v>5.3232508864414795E-2</v>
      </c>
      <c r="AO20" s="22">
        <v>3.754996671103715E-2</v>
      </c>
      <c r="AP20" s="22">
        <v>2.1498837177856871E-2</v>
      </c>
      <c r="AQ20" s="22">
        <v>6.892024376045117E-3</v>
      </c>
      <c r="AR20" s="22">
        <v>2.1370540470470083E-2</v>
      </c>
      <c r="AS20" s="29"/>
      <c r="AT20" s="29"/>
      <c r="AU20" s="29"/>
      <c r="AV20" s="29"/>
      <c r="BD20" s="32">
        <f>F5</f>
        <v>0</v>
      </c>
      <c r="BE20" s="32"/>
      <c r="BF20" s="32"/>
      <c r="BG20" s="32"/>
      <c r="BH20" s="32"/>
      <c r="BI20" s="32"/>
      <c r="BJ20" s="32">
        <f>E5</f>
        <v>0</v>
      </c>
    </row>
    <row r="21" spans="1:62" x14ac:dyDescent="0.2">
      <c r="A21" s="21" t="s">
        <v>19</v>
      </c>
      <c r="B21" s="22">
        <v>0.77300000000000002</v>
      </c>
      <c r="C21" s="22">
        <v>0.751</v>
      </c>
      <c r="D21" s="22">
        <v>0.76900000000000002</v>
      </c>
      <c r="E21" s="22">
        <v>0.71699999999999997</v>
      </c>
      <c r="F21" s="22">
        <v>0.74099999999999999</v>
      </c>
      <c r="G21" s="22">
        <v>0.76400000000000001</v>
      </c>
      <c r="H21" s="22">
        <v>0.76300000000000001</v>
      </c>
      <c r="I21" s="22">
        <v>0.76500000000000001</v>
      </c>
      <c r="J21" s="22">
        <v>0.78800000000000003</v>
      </c>
      <c r="K21" s="22">
        <v>0.76100000000000001</v>
      </c>
      <c r="L21" s="22">
        <v>0.78300000000000003</v>
      </c>
      <c r="M21" s="22">
        <v>0.74399999999999999</v>
      </c>
      <c r="N21" s="22">
        <v>0.78200000000000003</v>
      </c>
      <c r="P21" s="21" t="s">
        <v>19</v>
      </c>
      <c r="Q21" s="22"/>
      <c r="R21" s="22"/>
      <c r="S21" s="22"/>
      <c r="T21" s="22"/>
      <c r="U21" s="22">
        <v>0.72</v>
      </c>
      <c r="V21" s="22">
        <v>0.67900000000000005</v>
      </c>
      <c r="W21" s="22"/>
      <c r="X21" s="22"/>
      <c r="Y21" s="22">
        <v>0.76100000000000001</v>
      </c>
      <c r="Z21" s="22">
        <v>0.69199999999999995</v>
      </c>
      <c r="AA21" s="22">
        <v>0.76400000000000001</v>
      </c>
      <c r="AB21" s="22">
        <v>0.73599999999999999</v>
      </c>
      <c r="AC21" s="22">
        <v>0.78700000000000003</v>
      </c>
      <c r="AD21" s="29"/>
      <c r="AE21" s="21" t="s">
        <v>19</v>
      </c>
      <c r="AF21" s="22">
        <v>0.70599999999999996</v>
      </c>
      <c r="AG21" s="22">
        <v>0.79600000000000004</v>
      </c>
      <c r="AH21" s="22">
        <v>0.73499999999999999</v>
      </c>
      <c r="AI21" s="22">
        <v>0.70799999999999996</v>
      </c>
      <c r="AJ21" s="23">
        <v>0.73299999999999998</v>
      </c>
      <c r="AK21" s="23">
        <v>0.77300000000000002</v>
      </c>
      <c r="AL21" s="23">
        <v>0.74</v>
      </c>
      <c r="AM21" s="23">
        <v>0.77400000000000002</v>
      </c>
      <c r="AN21" s="23">
        <v>0.78500000000000003</v>
      </c>
      <c r="AO21" s="23">
        <v>0.71</v>
      </c>
      <c r="AP21" s="23">
        <v>0.77400000000000002</v>
      </c>
      <c r="AQ21" s="23">
        <v>0.745</v>
      </c>
      <c r="AR21" s="23">
        <v>0.73599999999999999</v>
      </c>
      <c r="BD21" s="33">
        <f>BE21-$BG$22</f>
        <v>0.53999999999999992</v>
      </c>
      <c r="BE21" s="32">
        <f>BF21-$BG$22</f>
        <v>0.55999999999999994</v>
      </c>
      <c r="BF21" s="32">
        <f>BG21-$BG$22</f>
        <v>0.57999999999999996</v>
      </c>
      <c r="BG21" s="33">
        <f>D5</f>
        <v>0.6</v>
      </c>
      <c r="BH21" s="32">
        <f>BG21+$BG$22</f>
        <v>0.62</v>
      </c>
      <c r="BI21" s="32">
        <f>BH21+$BG$22</f>
        <v>0.64</v>
      </c>
      <c r="BJ21" s="33">
        <f>BI21+$BG$22</f>
        <v>0.66</v>
      </c>
    </row>
    <row r="22" spans="1:62" x14ac:dyDescent="0.2">
      <c r="A22" s="21" t="s">
        <v>20</v>
      </c>
      <c r="B22" s="22">
        <v>0.67</v>
      </c>
      <c r="C22" s="22">
        <v>0.63900000000000001</v>
      </c>
      <c r="D22" s="22">
        <v>0.69799999999999995</v>
      </c>
      <c r="E22" s="22">
        <v>0.63700000000000001</v>
      </c>
      <c r="F22" s="22">
        <v>0.63500000000000001</v>
      </c>
      <c r="G22" s="22">
        <v>0.70299999999999996</v>
      </c>
      <c r="H22" s="22">
        <v>0.66600000000000004</v>
      </c>
      <c r="I22" s="22">
        <v>0.70599999999999996</v>
      </c>
      <c r="J22" s="22">
        <v>0.68500000000000005</v>
      </c>
      <c r="K22" s="22">
        <v>0.70499999999999996</v>
      </c>
      <c r="L22" s="22">
        <v>0.68400000000000005</v>
      </c>
      <c r="M22" s="22">
        <v>0.63600000000000001</v>
      </c>
      <c r="N22" s="22">
        <v>0.57899999999999996</v>
      </c>
      <c r="P22" s="21" t="s">
        <v>20</v>
      </c>
      <c r="Q22" s="22"/>
      <c r="R22" s="22"/>
      <c r="S22" s="22"/>
      <c r="T22" s="22"/>
      <c r="U22" s="22">
        <v>0.66300000000000003</v>
      </c>
      <c r="V22" s="22">
        <v>0.65300000000000002</v>
      </c>
      <c r="W22" s="22"/>
      <c r="X22" s="22"/>
      <c r="Y22" s="22">
        <v>0.68300000000000005</v>
      </c>
      <c r="Z22" s="22">
        <v>0.63700000000000001</v>
      </c>
      <c r="AA22" s="22">
        <v>0.59399999999999997</v>
      </c>
      <c r="AB22" s="22">
        <v>0.70099999999999996</v>
      </c>
      <c r="AC22" s="22">
        <v>0.69399999999999995</v>
      </c>
      <c r="AD22" s="29"/>
      <c r="AE22" s="21" t="s">
        <v>20</v>
      </c>
      <c r="AF22" s="22">
        <v>0.67400000000000004</v>
      </c>
      <c r="AG22" s="22">
        <v>0.72399999999999998</v>
      </c>
      <c r="AH22" s="22">
        <v>0.69599999999999995</v>
      </c>
      <c r="AI22" s="22">
        <v>0.66300000000000003</v>
      </c>
      <c r="AJ22" s="23">
        <v>0.69399999999999995</v>
      </c>
      <c r="AK22" s="23">
        <v>0.7</v>
      </c>
      <c r="AL22" s="23">
        <v>0.63500000000000001</v>
      </c>
      <c r="AM22" s="23">
        <v>0.73699999999999999</v>
      </c>
      <c r="AN22" s="23">
        <v>0.65900000000000003</v>
      </c>
      <c r="AO22" s="23">
        <v>0.63600000000000001</v>
      </c>
      <c r="AP22" s="23">
        <v>0.72</v>
      </c>
      <c r="AQ22" s="23">
        <v>0.73099999999999998</v>
      </c>
      <c r="AR22" s="23">
        <v>0.68700000000000006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9.5797734986582608</v>
      </c>
      <c r="C23" s="25">
        <f>IFERROR(IF(C18="","",IF($C$25=0,((C19-$C$26)/3/C20),IF($C$26=0,(($C$25-C19)/3/C20),MIN(((($C$25)-C19)/(3*C20)),((C19-($C$26))/(3*C20)))))),"")</f>
        <v>5.8615164684162933</v>
      </c>
      <c r="D23" s="25">
        <f>IFERROR(IF(D18="","",IF($D$25=0,((D19-$D$26)/3/D20),IF($D$26=0,(($D$25-D19)/3/D20),MIN(((($D$25)-D19)/(3*D20)),((D19-($D$26))/(3*D20)))))),"")</f>
        <v>8.398252231956338</v>
      </c>
      <c r="E23" s="25">
        <f>IFERROR(IF(E18="","",IF($E$25=0,((E19-$E$26)/3/E20),IF($E$26=0,(($E$25-E19)/3/E20),MIN(((($E$25)-E19)/(3*E20)),((E19-($E$26))/(3*E20)))))),"")</f>
        <v>9.258199006079936</v>
      </c>
      <c r="F23" s="25">
        <f>IFERROR(IF(F18="","",IF($K$25=0,((F19-$K$26)/3/F20),IF($K$26=0,(($K$25-F19)/3/F20),MIN(((($K$25)-F19)/(3*F20)),((F19-($K$26))/(3*F20)))))),"")</f>
        <v>6.495996083456264</v>
      </c>
      <c r="G23" s="25">
        <f>IFERROR(IF(G18="","",IF($G$25=0,((G19-$G$26)/3/G20),IF($G$26=0,(($G$25-G19)/3/G20),MIN(((($G$25)-G19)/(3*G20)),((G19-($G$26))/(3*G20)))))),"")</f>
        <v>11.563758373266063</v>
      </c>
      <c r="H23" s="25">
        <f>IFERROR(IF(H18="","",IF($H$25=0,((H19-$H$26)/3/H20),IF($H$26=0,(($H$25-H19)/3/H20),MIN(((($H$25)-H19)/(3*H20)),((H19-($H$26))/(3*H20)))))),"")</f>
        <v>8.4099601913439468</v>
      </c>
      <c r="I23" s="25">
        <f>IFERROR(IF(I18="","",IF($I$25=0,((I19-$I$26)/3/I20),IF($I$26=0,(($I$25-I19)/3/I20),MIN(((($I$25)-I19)/(3*I20)),((I19-($I$26))/(3*I20)))))),"")</f>
        <v>14.287033661856411</v>
      </c>
      <c r="J23" s="25">
        <f>IFERROR(IF(J18="","",IF($J$25=0,((J19-$J$26)/3/J20),IF($J$26=0,(($J$25-J19)/3/J20),MIN(((($J$25)-J19)/(3*J20)),((J19-($J$26))/(3*J20)))))),"")</f>
        <v>8.362673040548815</v>
      </c>
      <c r="K23" s="25">
        <f>IFERROR(IF(K18="","",IF($K$25=0,((K19-$K$26)/3/K20),IF($K$26=0,(($K$25-K19)/3/K20),MIN(((($K$25)-K19)/(3*K20)),((K19-($K$26))/(3*K20)))))),"")</f>
        <v>14.515187318382559</v>
      </c>
      <c r="L23" s="25">
        <f>IFERROR(IF(L18="","",IF($L$25=0,((L19-$L$26)/3/L20),IF($L$26=0,(($L$25-L19)/3/L20),MIN(((($L$25)-L19)/(3*L20)),((L19-($L$26))/(3*L20)))))),"")</f>
        <v>8.7101526416788921</v>
      </c>
      <c r="M23" s="25">
        <f>IFERROR(IF(M18="","",IF($M$25=0,((M19-$M$26)/3/M20),IF($M$26=0,(($M$25-M19)/3/M20),MIN(((($M$25)-M19)/(3*M20)),((M19-($M$26))/(3*M20)))))),"")</f>
        <v>7.118858794674483</v>
      </c>
      <c r="N23" s="25">
        <f>IFERROR(IF(N18="","",IF($N$25=0,((N19-$N$26)/3/N20),IF($N$26=0,(($N$25-N19)/3/N20),MIN(((($N$25)-N19)/(3*N20)),((N19-($N$26))/(3*N20)))))),"")</f>
        <v>3.2054471335369539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9.619194458781104</v>
      </c>
      <c r="V23" s="25">
        <f>IFERROR(IF(V18="","",IF($G$25=0,((V19-$G$26)/3/V20),IF($G$26=0,(($G$25-V19)/3/V20),MIN(((($G$25)-V19)/(3*V20)),((V19-($G$26))/(3*V20)))))),"")</f>
        <v>20.81142081712154</v>
      </c>
      <c r="W23" s="25"/>
      <c r="X23" s="25"/>
      <c r="Y23" s="25">
        <f>IFERROR(IF(Y18="","",IF($J$25=0,((Y19-$J$26)/3/Y20),IF($J$26=0,(($J$25-Y19)/3/Y20),MIN(((($J$25)-Y19)/(3*Y20)),((Y19-($J$26))/(3*Y20)))))),"")</f>
        <v>7.7731531944072003</v>
      </c>
      <c r="Z23" s="25">
        <f>IFERROR(IF(Z18="","",IF($K$25=0,((Z19-$K$26)/3/Z20),IF($K$26=0,(($K$25-Z19)/3/Z20),MIN(((($K$25)-Z19)/(3*Z20)),((Z19-($K$26))/(3*Z20)))))),"")</f>
        <v>7.8861570302811472</v>
      </c>
      <c r="AA23" s="25">
        <f>IFERROR(IF(AA18="","",IF($L$25=0,((AA19-$L$26)/3/AA20),IF($L$26=0,(($L$25-AA19)/3/AA20),MIN(((($L$25)-AA19)/(3*AA20)),((AA19-($L$26))/(3*AA20)))))),"")</f>
        <v>3.2518023480812497</v>
      </c>
      <c r="AB23" s="25">
        <f>IFERROR(IF(AB18="","",IF($M$25=0,((AB19-$M$26)/3/AB20),IF($M$26=0,(($M$25-AB19)/3/AB20),MIN(((($M$25)-AB19)/(3*AB20)),((AB19-($M$26))/(3*AB20)))))),"")</f>
        <v>17.742468175138441</v>
      </c>
      <c r="AC23" s="25">
        <f>IFERROR(IF(AC18="","",IF($N$25=0,((AC19-$N$26)/3/AC20),IF($N$26=0,(($N$25-AC19)/3/AC20),MIN(((($N$25)-AC19)/(3*AC20)),((AC19-($N$26))/(3*AC20)))))),"")</f>
        <v>6.4367393765327456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18.55436649764777</v>
      </c>
      <c r="AG23" s="25">
        <f t="shared" si="2"/>
        <v>8.5673590932051074</v>
      </c>
      <c r="AH23" s="25">
        <f t="shared" si="2"/>
        <v>18.745908044834504</v>
      </c>
      <c r="AI23" s="25">
        <f t="shared" si="2"/>
        <v>11.656930638846498</v>
      </c>
      <c r="AJ23" s="25">
        <f t="shared" si="2"/>
        <v>15.967387182370858</v>
      </c>
      <c r="AK23" s="25">
        <f t="shared" si="2"/>
        <v>8.5053879483181163</v>
      </c>
      <c r="AL23" s="25">
        <f t="shared" si="2"/>
        <v>7.2234279458219168</v>
      </c>
      <c r="AM23" s="25">
        <f t="shared" si="2"/>
        <v>17.323037322128833</v>
      </c>
      <c r="AN23" s="25">
        <f t="shared" si="2"/>
        <v>4.4008195680453976</v>
      </c>
      <c r="AO23" s="25">
        <f t="shared" si="2"/>
        <v>6.0186471465917775</v>
      </c>
      <c r="AP23" s="25">
        <f t="shared" si="2"/>
        <v>11.625434960303659</v>
      </c>
      <c r="AQ23" s="25">
        <f>IFERROR(IF(AQ18="","",IF($M$25=0,((AQ19-$M$26)/3/AQ20),IF($M$26=0,(($M$25-AQ19)/3/AQ20),MIN(((($M$25)-AQ19)/(3*AQ20)),((AQ19-($M$26))/(3*AQ20)))))),"")</f>
        <v>35.645066422071878</v>
      </c>
      <c r="AR23" s="25">
        <f>IFERROR(IF(AR18="","",IF($M$25=0,((AR19-$M$26)/3/AR20),IF($M$26=0,(($M$25-AR19)/3/AR20),MIN(((($M$25)-AR19)/(3*AR20)),((AR19-($M$26))/(3*AR20)))))),"")</f>
        <v>11.040120097072283</v>
      </c>
    </row>
    <row r="24" spans="1:62" x14ac:dyDescent="0.2">
      <c r="A24" s="35" t="s">
        <v>10</v>
      </c>
      <c r="B24" s="32">
        <f t="shared" ref="B24:N24" si="3">$D$5</f>
        <v>0.6</v>
      </c>
      <c r="C24" s="32">
        <f t="shared" si="3"/>
        <v>0.6</v>
      </c>
      <c r="D24" s="32">
        <f t="shared" si="3"/>
        <v>0.6</v>
      </c>
      <c r="E24" s="32">
        <f t="shared" si="3"/>
        <v>0.6</v>
      </c>
      <c r="F24" s="32">
        <f t="shared" si="3"/>
        <v>0.6</v>
      </c>
      <c r="G24" s="32">
        <f t="shared" si="3"/>
        <v>0.6</v>
      </c>
      <c r="H24" s="32">
        <f t="shared" si="3"/>
        <v>0.6</v>
      </c>
      <c r="I24" s="32">
        <f t="shared" si="3"/>
        <v>0.6</v>
      </c>
      <c r="J24" s="32">
        <f t="shared" si="3"/>
        <v>0.6</v>
      </c>
      <c r="K24" s="32">
        <f t="shared" si="3"/>
        <v>0.6</v>
      </c>
      <c r="L24" s="32">
        <f t="shared" si="3"/>
        <v>0.6</v>
      </c>
      <c r="M24" s="32">
        <f t="shared" si="3"/>
        <v>0.6</v>
      </c>
      <c r="N24" s="32">
        <f t="shared" si="3"/>
        <v>0.6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4.8202812273882005E-2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16.053437459186124</v>
      </c>
      <c r="Q37" s="40">
        <v>8</v>
      </c>
      <c r="R37" s="41">
        <f>ROUND(Q37/5,5)</f>
        <v>1.6</v>
      </c>
      <c r="T37" s="20">
        <v>0.75180000000000002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1.5352524222420248E-2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2.1321140979234405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9">
    <tabColor rgb="FFFFFF00"/>
  </sheetPr>
  <dimension ref="A1:BJ85"/>
  <sheetViews>
    <sheetView showGridLines="0" topLeftCell="A4" zoomScale="75" zoomScaleNormal="75" workbookViewId="0">
      <selection activeCell="X19" sqref="X19:X23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51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0.94485736482107618</v>
      </c>
      <c r="R2" s="7">
        <f>IF(N19="","",(ABS(N19-AVERAGE(B19:M19))/STDEV(B19:M19)))</f>
        <v>0.65317538152180665</v>
      </c>
      <c r="S2" s="7">
        <f>IF(AC9="","",(ABS(AC9-AVERAGE(Q9:AB9))/STDEV(Q9:AB9)))</f>
        <v>3.5636347485148647</v>
      </c>
      <c r="T2" s="7">
        <f>IF(AC19="","",(ABS(AC19-AVERAGE(Q19:AB19))/STDEV(Q19:AB19)))</f>
        <v>1.0724717577659233</v>
      </c>
      <c r="U2" s="7">
        <f>IF(AR9="","",(ABS(AR9-AVERAGE(AF9:AQ9))/STDEV(AF9:AQ9)))</f>
        <v>1.7642118633516453</v>
      </c>
      <c r="V2" s="7">
        <f>IF(AR19="","",(ABS(AR19-AVERAGE(AF19:AQ19))/STDEV(AF19:AQ19)))</f>
        <v>0.66928268383751766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1.4690190634675957</v>
      </c>
      <c r="R3" s="7">
        <f>IF(N20="","",(ABS(N20-AVERAGE(B20:M20))/STDEV(B20:M20)))</f>
        <v>3.0397358894689336E-2</v>
      </c>
      <c r="S3" s="7">
        <f>IF(AC10="","",(ABS(AC10-AVERAGE(Q10:AB10))/STDEV(Q10:AB10)))</f>
        <v>0.33745969567372563</v>
      </c>
      <c r="T3" s="7">
        <f>IF(AC20="","",(ABS(AC20-AVERAGE(Q20:AB20))/STDEV(Q20:AB20)))</f>
        <v>0.58743708883324408</v>
      </c>
      <c r="U3" s="7">
        <f t="shared" ref="U3" si="0">IF(AR10="","",(ABS(AR10-AVERAGE(AF10:AQ10))/STDEV(AF10:AQ10)))</f>
        <v>3.8583489108399718E-2</v>
      </c>
      <c r="V3" s="7">
        <f>IF(AR20="","",(ABS(AR20-AVERAGE(AF20:AQ20))/STDEV(AF20:AQ20)))</f>
        <v>0.12611879319305275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0.90649102700067474</v>
      </c>
      <c r="R4" s="7">
        <f>IF(N23="","",(ABS(N23-AVERAGE(B23:M23))/STDEV(B23:M23)))</f>
        <v>0.25973670927860476</v>
      </c>
      <c r="S4" s="7">
        <f>IF(AC13="","",(ABS(AC13-AVERAGE(Q13:AB13))/STDEV(Q13:AB13)))</f>
        <v>0.32834780403932329</v>
      </c>
      <c r="T4" s="7">
        <f>IF(AC23="","",(ABS(AC23-AVERAGE(Q23:AB23))/STDEV(Q23:AB23)))</f>
        <v>8.5707364603112526E-2</v>
      </c>
      <c r="U4" s="7">
        <f>IF(AR13="","",(ABS(AR13-AVERAGE(AF13:AQ13))/STDEV(AF13:AQ13)))</f>
        <v>0.20444012962223509</v>
      </c>
      <c r="V4" s="7">
        <f>IF(AR23="","",(ABS(AR23-AVERAGE(AF23:AQ23))/STDEV(AF23:AQ23)))</f>
        <v>0.54793989166140855</v>
      </c>
    </row>
    <row r="5" spans="1:44" ht="25.5" customHeight="1" x14ac:dyDescent="0.2">
      <c r="C5" s="42" t="s">
        <v>52</v>
      </c>
      <c r="D5" s="12">
        <v>7228</v>
      </c>
      <c r="E5" s="12">
        <v>7612</v>
      </c>
      <c r="F5" s="12">
        <v>6620</v>
      </c>
      <c r="G5" s="13">
        <v>8000</v>
      </c>
      <c r="H5" s="13">
        <v>6400</v>
      </c>
      <c r="I5" s="1">
        <v>800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-4.2164949478257512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-34.062222222221862</v>
      </c>
      <c r="AE7" s="14" t="s">
        <v>29</v>
      </c>
      <c r="AR7" s="16">
        <f>AR9-AQ9</f>
        <v>4.7111111111107675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7280.5575757575762</v>
      </c>
      <c r="C9" s="20">
        <v>7219.68</v>
      </c>
      <c r="D9" s="20">
        <v>7247.6571428571433</v>
      </c>
      <c r="E9" s="20">
        <v>7254.2620689655168</v>
      </c>
      <c r="F9" s="20">
        <v>7278.5379310344824</v>
      </c>
      <c r="G9" s="20">
        <v>7273.6533333333336</v>
      </c>
      <c r="H9" s="20">
        <v>7267.884057971014</v>
      </c>
      <c r="I9" s="20">
        <v>7258.1419354838708</v>
      </c>
      <c r="J9" s="20">
        <v>7270.0072727272727</v>
      </c>
      <c r="K9" s="20">
        <v>7250.964705882353</v>
      </c>
      <c r="L9" s="20">
        <v>7268.1454545454544</v>
      </c>
      <c r="M9" s="20">
        <v>7236.5333333333338</v>
      </c>
      <c r="N9" s="20">
        <v>7241.7142857142853</v>
      </c>
      <c r="P9" s="19" t="s">
        <v>18</v>
      </c>
      <c r="Q9" s="20"/>
      <c r="R9" s="20"/>
      <c r="S9" s="20"/>
      <c r="T9" s="20"/>
      <c r="U9" s="20">
        <v>7240.8</v>
      </c>
      <c r="V9" s="20">
        <v>7252.0941176470587</v>
      </c>
      <c r="W9" s="20">
        <v>7265.9076923076927</v>
      </c>
      <c r="X9" s="20"/>
      <c r="Y9" s="20"/>
      <c r="Z9" s="20">
        <v>7245.0666666666666</v>
      </c>
      <c r="AA9" s="20">
        <v>7265.9428571428571</v>
      </c>
      <c r="AB9" s="20">
        <v>7249.6888888888889</v>
      </c>
      <c r="AC9" s="20">
        <v>7215.626666666667</v>
      </c>
      <c r="AE9" s="19" t="s">
        <v>18</v>
      </c>
      <c r="AF9" s="30">
        <v>7241.6533333333336</v>
      </c>
      <c r="AG9" s="30">
        <v>7263.4909090909086</v>
      </c>
      <c r="AH9" s="30">
        <v>7267.68</v>
      </c>
      <c r="AI9" s="30">
        <v>7285.1870967741934</v>
      </c>
      <c r="AJ9" s="30">
        <v>7244.5333333333338</v>
      </c>
      <c r="AK9" s="30">
        <v>7256</v>
      </c>
      <c r="AL9" s="30">
        <v>7276.8</v>
      </c>
      <c r="AM9" s="30">
        <v>7235.68</v>
      </c>
      <c r="AN9" s="30">
        <v>7270.666666666667</v>
      </c>
      <c r="AO9" s="30">
        <v>7255.4285714285716</v>
      </c>
      <c r="AP9" s="30">
        <v>7294.56</v>
      </c>
      <c r="AQ9" s="30">
        <v>7214.4888888888891</v>
      </c>
      <c r="AR9" s="30">
        <v>7219.2</v>
      </c>
    </row>
    <row r="10" spans="1:44" x14ac:dyDescent="0.2">
      <c r="A10" s="21" t="s">
        <v>8</v>
      </c>
      <c r="B10" s="22">
        <v>68.88222110480406</v>
      </c>
      <c r="C10" s="22">
        <v>78.465443722608526</v>
      </c>
      <c r="D10" s="22">
        <v>55.637513596984725</v>
      </c>
      <c r="E10" s="22">
        <v>71.917875684087605</v>
      </c>
      <c r="F10" s="22">
        <v>67.427020289599724</v>
      </c>
      <c r="G10" s="22">
        <v>77.705176239517087</v>
      </c>
      <c r="H10" s="22">
        <v>72.751795357029224</v>
      </c>
      <c r="I10" s="22">
        <v>78.149078208261642</v>
      </c>
      <c r="J10" s="22">
        <v>73.69249546948619</v>
      </c>
      <c r="K10" s="22">
        <v>79.627898988044777</v>
      </c>
      <c r="L10" s="22">
        <v>63.574639688557617</v>
      </c>
      <c r="M10" s="22">
        <v>86.893551626081845</v>
      </c>
      <c r="N10" s="22">
        <v>85.067073469673119</v>
      </c>
      <c r="P10" s="21" t="s">
        <v>8</v>
      </c>
      <c r="Q10" s="22"/>
      <c r="R10" s="22"/>
      <c r="S10" s="22"/>
      <c r="T10" s="22"/>
      <c r="U10" s="22">
        <v>78.648930299706819</v>
      </c>
      <c r="V10" s="22">
        <v>75.999941029020263</v>
      </c>
      <c r="W10" s="22">
        <v>82.731818825370013</v>
      </c>
      <c r="X10" s="22"/>
      <c r="Y10" s="22"/>
      <c r="Z10" s="22">
        <v>72.004003892676494</v>
      </c>
      <c r="AA10" s="22">
        <v>57.21555623933407</v>
      </c>
      <c r="AB10" s="22">
        <v>82.227369680625543</v>
      </c>
      <c r="AC10" s="22">
        <v>78.010874732799792</v>
      </c>
      <c r="AE10" s="21" t="s">
        <v>8</v>
      </c>
      <c r="AF10" s="22">
        <v>84.036268446513063</v>
      </c>
      <c r="AG10" s="22">
        <v>105.89457943096969</v>
      </c>
      <c r="AH10" s="22">
        <v>92.238696558749837</v>
      </c>
      <c r="AI10" s="22">
        <v>53.220783350844982</v>
      </c>
      <c r="AJ10" s="22">
        <v>103.48101711886484</v>
      </c>
      <c r="AK10" s="22">
        <v>66.459086110044268</v>
      </c>
      <c r="AL10" s="22">
        <v>86.4206635732275</v>
      </c>
      <c r="AM10" s="22">
        <v>92.238696558749865</v>
      </c>
      <c r="AN10" s="22">
        <v>78.467370321224678</v>
      </c>
      <c r="AO10" s="22">
        <v>81.030722704280649</v>
      </c>
      <c r="AP10" s="22">
        <v>45.180888139358473</v>
      </c>
      <c r="AQ10" s="22">
        <v>82.291229573062452</v>
      </c>
      <c r="AR10" s="22">
        <v>81.620052140343574</v>
      </c>
    </row>
    <row r="11" spans="1:44" x14ac:dyDescent="0.2">
      <c r="A11" s="21" t="s">
        <v>19</v>
      </c>
      <c r="B11" s="22">
        <v>7548</v>
      </c>
      <c r="C11" s="22">
        <v>7324</v>
      </c>
      <c r="D11" s="22">
        <v>7324</v>
      </c>
      <c r="E11" s="22">
        <v>7324</v>
      </c>
      <c r="F11" s="23">
        <v>7388</v>
      </c>
      <c r="G11" s="23">
        <v>7420</v>
      </c>
      <c r="H11" s="23">
        <v>7420</v>
      </c>
      <c r="I11" s="23">
        <v>7324</v>
      </c>
      <c r="J11" s="23">
        <v>7420</v>
      </c>
      <c r="K11" s="23">
        <v>7388</v>
      </c>
      <c r="L11" s="23">
        <v>7452</v>
      </c>
      <c r="M11" s="23">
        <v>7324</v>
      </c>
      <c r="N11" s="23">
        <v>7324</v>
      </c>
      <c r="P11" s="21" t="s">
        <v>19</v>
      </c>
      <c r="Q11" s="22"/>
      <c r="R11" s="22"/>
      <c r="S11" s="22"/>
      <c r="T11" s="22"/>
      <c r="U11" s="23">
        <v>7324</v>
      </c>
      <c r="V11" s="23">
        <v>7324</v>
      </c>
      <c r="W11" s="23">
        <v>7420</v>
      </c>
      <c r="X11" s="23"/>
      <c r="Y11" s="23"/>
      <c r="Z11" s="23">
        <v>7324</v>
      </c>
      <c r="AA11" s="23">
        <v>7324</v>
      </c>
      <c r="AB11" s="23">
        <v>7548</v>
      </c>
      <c r="AC11" s="23">
        <v>7324</v>
      </c>
      <c r="AE11" s="21" t="s">
        <v>19</v>
      </c>
      <c r="AF11" s="22">
        <v>7420</v>
      </c>
      <c r="AG11" s="22">
        <v>7548</v>
      </c>
      <c r="AH11" s="22">
        <v>7388</v>
      </c>
      <c r="AI11" s="22">
        <v>7388</v>
      </c>
      <c r="AJ11" s="22">
        <v>7420</v>
      </c>
      <c r="AK11" s="22">
        <v>7420</v>
      </c>
      <c r="AL11" s="22">
        <v>7548</v>
      </c>
      <c r="AM11" s="22">
        <v>7324</v>
      </c>
      <c r="AN11" s="22">
        <v>7452</v>
      </c>
      <c r="AO11" s="22">
        <v>7452</v>
      </c>
      <c r="AP11" s="22">
        <v>7324</v>
      </c>
      <c r="AQ11" s="22">
        <v>7324</v>
      </c>
      <c r="AR11" s="22">
        <v>7324</v>
      </c>
    </row>
    <row r="12" spans="1:44" x14ac:dyDescent="0.2">
      <c r="A12" s="21" t="s">
        <v>20</v>
      </c>
      <c r="B12" s="22">
        <v>7004</v>
      </c>
      <c r="C12" s="22">
        <v>7004</v>
      </c>
      <c r="D12" s="22">
        <v>7100</v>
      </c>
      <c r="E12" s="22">
        <v>6940</v>
      </c>
      <c r="F12" s="23">
        <v>7068</v>
      </c>
      <c r="G12" s="23">
        <v>7068</v>
      </c>
      <c r="H12" s="23">
        <v>6940</v>
      </c>
      <c r="I12" s="23">
        <v>7004</v>
      </c>
      <c r="J12" s="23">
        <v>6972</v>
      </c>
      <c r="K12" s="23">
        <v>7004</v>
      </c>
      <c r="L12" s="23">
        <v>7004</v>
      </c>
      <c r="M12" s="23">
        <v>6972</v>
      </c>
      <c r="N12" s="23">
        <v>7004</v>
      </c>
      <c r="P12" s="21" t="s">
        <v>20</v>
      </c>
      <c r="Q12" s="22"/>
      <c r="R12" s="22"/>
      <c r="S12" s="22"/>
      <c r="T12" s="22"/>
      <c r="U12" s="23">
        <v>7004</v>
      </c>
      <c r="V12" s="23">
        <v>7004</v>
      </c>
      <c r="W12" s="23">
        <v>6972</v>
      </c>
      <c r="X12" s="23"/>
      <c r="Y12" s="23"/>
      <c r="Z12" s="23">
        <v>6908</v>
      </c>
      <c r="AA12" s="23">
        <v>7100</v>
      </c>
      <c r="AB12" s="23">
        <v>7100</v>
      </c>
      <c r="AC12" s="23">
        <v>6972</v>
      </c>
      <c r="AE12" s="21" t="s">
        <v>20</v>
      </c>
      <c r="AF12" s="22">
        <v>7036</v>
      </c>
      <c r="AG12" s="22">
        <v>6972</v>
      </c>
      <c r="AH12" s="22">
        <v>6972</v>
      </c>
      <c r="AI12" s="22">
        <v>7068</v>
      </c>
      <c r="AJ12" s="22">
        <v>7004</v>
      </c>
      <c r="AK12" s="22">
        <v>7132</v>
      </c>
      <c r="AL12" s="22">
        <v>6972</v>
      </c>
      <c r="AM12" s="22">
        <v>7004</v>
      </c>
      <c r="AN12" s="22">
        <v>7068</v>
      </c>
      <c r="AO12" s="22">
        <v>6972</v>
      </c>
      <c r="AP12" s="22">
        <v>7164</v>
      </c>
      <c r="AQ12" s="22">
        <v>6908</v>
      </c>
      <c r="AR12" s="22">
        <v>7004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1.6039089086966545</v>
      </c>
      <c r="C13" s="25">
        <f>IFERROR(IF(C8="","",IF($C$25=0,((C9-$C$26)/3/C10),IF($C$26=0,(($C$25-C9)/3/C10),MIN(((($C$25)-C9)/(3*C10)),((C9-($C$26))/(3*C10)))))),"")</f>
        <v>1.6666360008826797</v>
      </c>
      <c r="D13" s="25">
        <f>IFERROR(IF(D8="","",IF($D$25=0,((D9-$D$26)/3/D10),IF($D$26=0,(($D$25-D9)/3/D10),MIN(((($D$25)-D9)/(3*D10)),((D9-($D$26))/(3*D10)))))),"")</f>
        <v>2.1828369241540071</v>
      </c>
      <c r="E13" s="25">
        <f>IFERROR(IF(E8="","",IF($E$25=0,((E9-$E$26)/3/E10),IF($E$26=0,(($E$25-E9)/3/E10),MIN(((($E$25)-E9)/(3*E10)),((E9-($E$26))/(3*E10)))))),"")</f>
        <v>1.6580853630230141</v>
      </c>
      <c r="F13" s="25">
        <f>IFERROR(IF(F8="","",IF($K$25=0,((F9-$K$26)/3/F10),IF($K$26=0,(($K$25-F9)/3/F10),MIN(((($K$25)-F9)/(3*F10)),((F9-($K$26))/(3*F10)))))),"")</f>
        <v>1.6485086025023534</v>
      </c>
      <c r="G13" s="25">
        <f>IFERROR(IF(G8="","",IF($G$25=0,((G9-$G$26)/3/G10),IF($G$26=0,(($G$25-G9)/3/G10),MIN(((($G$25)-G9)/(3*G10)),((G9-($G$26))/(3*G10)))))),"")</f>
        <v>1.4514119609559104</v>
      </c>
      <c r="H13" s="25">
        <f>IFERROR(IF(H8="","",IF($H$25=0,((H9-$H$26)/3/H10),IF($H$26=0,(($H$25-H9)/3/H10),MIN(((($H$25)-H9)/(3*H10)),((H9-($H$26))/(3*H10)))))),"")</f>
        <v>1.576666437532517</v>
      </c>
      <c r="I13" s="25">
        <f>IFERROR(IF(I8="","",IF($I$25=0,((I9-$I$26)/3/I10),IF($I$26=0,(($I$25-I9)/3/I10),MIN(((($I$25)-I9)/(3*I10)),((I9-($I$26))/(3*I10)))))),"")</f>
        <v>1.5093292317243674</v>
      </c>
      <c r="J13" s="25">
        <f>IFERROR(IF(J8="","",IF($J$25=0,((J9-$J$26)/3/J10),IF($J$26=0,(($J$25-J9)/3/J10),MIN(((($J$25)-J9)/(3*J10)),((J9-($J$26))/(3*J10)))))),"")</f>
        <v>1.5469360215217391</v>
      </c>
      <c r="K13" s="25">
        <f>IFERROR(IF(K8="","",IF($K$25=0,((K9-$K$26)/3/K10),IF($K$26=0,(($K$25-K9)/3/K10),MIN(((($K$25)-K9)/(3*K10)),((K9-($K$26))/(3*K10)))))),"")</f>
        <v>1.5113433805064242</v>
      </c>
      <c r="L13" s="25">
        <f>IFERROR(IF(L8="","",IF($L$25=0,((L9-$L$26)/3/L10),IF($L$26=0,(($L$25-L9)/3/L10),MIN(((($L$25)-L9)/(3*L10)),((L9-($L$26))/(3*L10)))))),"")</f>
        <v>1.8028915677647364</v>
      </c>
      <c r="M13" s="25">
        <f>IFERROR(IF(M8="","",IF($M$25=0,((M9-$M$26)/3/M10),IF($M$26=0,(($M$25-M9)/3/M10),MIN(((($M$25)-M9)/(3*M10)),((M9-($M$26))/(3*M10)))))),"")</f>
        <v>1.4403319143188169</v>
      </c>
      <c r="N13" s="25">
        <f>IFERROR(IF(N8="","",IF($N$25=0,((N9-$N$26)/3/N10),IF($N$26=0,(($N$25-N9)/3/N10),MIN(((($N$25)-N9)/(3*N10)),((N9-($N$26))/(3*N10)))))),"")</f>
        <v>1.4509558915597882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1.573236061340233</v>
      </c>
      <c r="V13" s="25">
        <f>IFERROR(IF(V8="","",IF($G$25=0,((V9-$G$26)/3/V10),IF($G$26=0,(($G$25-V9)/3/V10),MIN(((($G$25)-V9)/(3*V10)),((V9-($G$26))/(3*V10)))))),"")</f>
        <v>1.5785357965629327</v>
      </c>
      <c r="W13" s="25">
        <f>IFERROR(IF(W8="","",IF($H$25=0,((W9-$H$26)/3/W10),IF($H$26=0,(($H$25-W9)/3/W10),MIN(((($H$25)-W9)/(3*W10)),((W9-($H$26))/(3*W10)))))),"")</f>
        <v>1.3944345017678446</v>
      </c>
      <c r="X13" s="25"/>
      <c r="Y13" s="25"/>
      <c r="Z13" s="25">
        <f>IFERROR(IF(Z8="","",IF($K$25=0,((Z9-$K$26)/3/Z10),IF($K$26=0,(($K$25-Z9)/3/Z10),MIN(((($K$25)-Z9)/(3*Z10)),((Z9-($K$26))/(3*Z10)))))),"")</f>
        <v>1.6986709696507776</v>
      </c>
      <c r="AA13" s="25">
        <f>IFERROR(IF(AA8="","",IF($L$25=0,((AA9-$L$26)/3/AA10),IF($L$26=0,(($L$25-AA9)/3/AA10),MIN(((($L$25)-AA9)/(3*AA10)),((AA9-($L$26))/(3*AA10)))))),"")</f>
        <v>2.016101713140027</v>
      </c>
      <c r="AB13" s="25">
        <f>IFERROR(IF(AB8="","",IF($M$25=0,((AB9-$M$26)/3/AB10),IF($M$26=0,(($M$25-AB9)/3/AB10),MIN(((($M$25)-AB9)/(3*AB10)),((AB9-($M$26))/(3*AB10)))))),"")</f>
        <v>1.4687368796964735</v>
      </c>
      <c r="AC13" s="25">
        <f>IFERROR(IF(AC8="","",IF($N$25=0,((AC9-$N$26)/3/AC10),IF($N$26=0,(($N$25-AC9)/3/AC10),MIN(((($N$25)-AC9)/(3*AC10)),((AC9-($N$26))/(3*AC10)))))),"")</f>
        <v>1.6936670034401293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1.4689953655838592</v>
      </c>
      <c r="AG13" s="25">
        <f t="shared" si="1"/>
        <v>1.0970315722857706</v>
      </c>
      <c r="AH13" s="25">
        <f t="shared" si="1"/>
        <v>1.2443078405843513</v>
      </c>
      <c r="AI13" s="25">
        <f t="shared" si="1"/>
        <v>2.0469002436596533</v>
      </c>
      <c r="AJ13" s="25">
        <f t="shared" si="1"/>
        <v>1.1836846244774561</v>
      </c>
      <c r="AK13" s="25">
        <f t="shared" si="1"/>
        <v>1.7855597121840654</v>
      </c>
      <c r="AL13" s="25">
        <f t="shared" si="1"/>
        <v>1.2929006641873027</v>
      </c>
      <c r="AM13" s="25">
        <f t="shared" si="1"/>
        <v>1.3599498332037145</v>
      </c>
      <c r="AN13" s="25">
        <f t="shared" si="1"/>
        <v>1.4500011573218463</v>
      </c>
      <c r="AO13" s="25">
        <f t="shared" si="1"/>
        <v>1.4668157816006238</v>
      </c>
      <c r="AP13" s="25">
        <f t="shared" si="1"/>
        <v>2.3419932119739788</v>
      </c>
      <c r="AQ13" s="25">
        <f>IFERROR(IF(AQ8="","",IF($M$25=0,((AQ9-$M$26)/3/AQ10),IF($M$26=0,(($M$25-AQ9)/3/AQ10),MIN(((($M$25)-AQ9)/(3*AQ10)),((AQ9-($M$26))/(3*AQ10)))))),"")</f>
        <v>1.6101801418103729</v>
      </c>
      <c r="AR13" s="25">
        <f>IFERROR(IF(AR8="","",IF($M$25=0,((AR9-$M$26)/3/AR10),IF($M$26=0,(($M$25-AR9)/3/AR10),MIN(((($M$25)-AR9)/(3*AR10)),((AR9-($M$26))/(3*AR10)))))),"")</f>
        <v>1.6041809567604406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-24.589473684210134</v>
      </c>
      <c r="AE17" s="27" t="s">
        <v>30</v>
      </c>
      <c r="AR17" s="16">
        <f>AR19-AQ19</f>
        <v>23.039999999999964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7290.6424242424246</v>
      </c>
      <c r="C19" s="30">
        <v>7198.2857142857147</v>
      </c>
      <c r="D19" s="30">
        <v>7297.4857142857145</v>
      </c>
      <c r="E19" s="30">
        <v>7257.8</v>
      </c>
      <c r="F19" s="30">
        <v>7224.8</v>
      </c>
      <c r="G19" s="30">
        <v>7219.272727272727</v>
      </c>
      <c r="H19" s="30">
        <v>7227.136842105263</v>
      </c>
      <c r="I19" s="30">
        <v>7206.3466666666664</v>
      </c>
      <c r="J19" s="30">
        <v>7257.8666666666668</v>
      </c>
      <c r="K19" s="30">
        <v>7197.2444444444445</v>
      </c>
      <c r="L19" s="30">
        <v>7197.2387096774191</v>
      </c>
      <c r="M19" s="30">
        <v>7165.0666666666666</v>
      </c>
      <c r="N19" s="30">
        <v>7201.9733333333334</v>
      </c>
      <c r="P19" s="30" t="s">
        <v>18</v>
      </c>
      <c r="Q19" s="30"/>
      <c r="R19" s="30"/>
      <c r="S19" s="30"/>
      <c r="T19" s="30"/>
      <c r="U19" s="30">
        <v>7252.32</v>
      </c>
      <c r="V19" s="30">
        <v>7244.8421052631575</v>
      </c>
      <c r="W19" s="30">
        <v>7311.2</v>
      </c>
      <c r="X19" s="30"/>
      <c r="Y19" s="30">
        <v>7337.2</v>
      </c>
      <c r="Z19" s="30">
        <v>7342.8444444444449</v>
      </c>
      <c r="AA19" s="30">
        <v>7298.8266666666668</v>
      </c>
      <c r="AB19" s="30">
        <v>7278.1894736842105</v>
      </c>
      <c r="AC19" s="30">
        <v>7253.6</v>
      </c>
      <c r="AD19" s="29"/>
      <c r="AE19" s="30" t="s">
        <v>18</v>
      </c>
      <c r="AF19" s="30">
        <v>7211.6</v>
      </c>
      <c r="AG19" s="30">
        <v>7114.545454545455</v>
      </c>
      <c r="AH19" s="30">
        <v>7250</v>
      </c>
      <c r="AI19" s="30">
        <v>7202.4</v>
      </c>
      <c r="AJ19" s="30">
        <v>7185.9428571428571</v>
      </c>
      <c r="AK19" s="30">
        <v>7191.0769230769229</v>
      </c>
      <c r="AL19" s="30">
        <v>7164.5565217391304</v>
      </c>
      <c r="AM19" s="30">
        <v>7174.5142857142855</v>
      </c>
      <c r="AN19" s="30">
        <v>7213.9809523809527</v>
      </c>
      <c r="AO19" s="30">
        <v>7228</v>
      </c>
      <c r="AP19" s="30">
        <v>7207.0933333333332</v>
      </c>
      <c r="AQ19" s="30">
        <v>7194.72</v>
      </c>
      <c r="AR19" s="30">
        <v>7217.76</v>
      </c>
      <c r="BD19" s="32"/>
      <c r="BE19" s="32"/>
      <c r="BF19" s="32"/>
      <c r="BG19" s="32">
        <f>I5/3</f>
        <v>266.66666666666669</v>
      </c>
      <c r="BH19" s="32"/>
      <c r="BI19" s="32"/>
      <c r="BJ19" s="32"/>
    </row>
    <row r="20" spans="1:62" x14ac:dyDescent="0.2">
      <c r="A20" s="21" t="s">
        <v>8</v>
      </c>
      <c r="B20" s="22">
        <v>72.451830214317496</v>
      </c>
      <c r="C20" s="22">
        <v>88.754311737538259</v>
      </c>
      <c r="D20" s="22">
        <v>57.811748973091419</v>
      </c>
      <c r="E20" s="22">
        <v>82.16418598829722</v>
      </c>
      <c r="F20" s="22">
        <v>95.13664538422637</v>
      </c>
      <c r="G20" s="22">
        <v>109.22133987567116</v>
      </c>
      <c r="H20" s="22">
        <v>106.7365456152162</v>
      </c>
      <c r="I20" s="22">
        <v>115.36478395973387</v>
      </c>
      <c r="J20" s="22">
        <v>99.989497730298595</v>
      </c>
      <c r="K20" s="22">
        <v>103.61535132602633</v>
      </c>
      <c r="L20" s="22">
        <v>97.025440757403558</v>
      </c>
      <c r="M20" s="22">
        <v>126.97709296231773</v>
      </c>
      <c r="N20" s="22">
        <v>96.847208707592046</v>
      </c>
      <c r="P20" s="21" t="s">
        <v>8</v>
      </c>
      <c r="Q20" s="22"/>
      <c r="R20" s="22"/>
      <c r="S20" s="22"/>
      <c r="T20" s="22"/>
      <c r="U20" s="22">
        <v>83.485580564323527</v>
      </c>
      <c r="V20" s="22">
        <v>103.51753020310376</v>
      </c>
      <c r="W20" s="22">
        <v>70.316833993412587</v>
      </c>
      <c r="X20" s="22"/>
      <c r="Y20" s="22">
        <v>101.15364926434279</v>
      </c>
      <c r="Z20" s="22">
        <v>130.92341968769986</v>
      </c>
      <c r="AA20" s="22">
        <v>106.69030368735905</v>
      </c>
      <c r="AB20" s="22">
        <v>104.02253179989646</v>
      </c>
      <c r="AC20" s="22">
        <v>111.22511868740361</v>
      </c>
      <c r="AD20" s="29"/>
      <c r="AE20" s="21" t="s">
        <v>8</v>
      </c>
      <c r="AF20" s="22">
        <v>68.11932940050626</v>
      </c>
      <c r="AG20" s="22">
        <v>88.135799717930738</v>
      </c>
      <c r="AH20" s="22">
        <v>67.276869837930732</v>
      </c>
      <c r="AI20" s="22">
        <v>80.197850582763436</v>
      </c>
      <c r="AJ20" s="22">
        <v>90.925656160624769</v>
      </c>
      <c r="AK20" s="22">
        <v>74.45390933580731</v>
      </c>
      <c r="AL20" s="22">
        <v>94.012894907284917</v>
      </c>
      <c r="AM20" s="22">
        <v>89.141922806591509</v>
      </c>
      <c r="AN20" s="22">
        <v>115.37113865130931</v>
      </c>
      <c r="AO20" s="22">
        <v>127.65912056656894</v>
      </c>
      <c r="AP20" s="22">
        <v>111.65888852835404</v>
      </c>
      <c r="AQ20" s="22">
        <v>122.52507299942133</v>
      </c>
      <c r="AR20" s="22">
        <v>96.740924569111286</v>
      </c>
      <c r="AS20" s="29"/>
      <c r="AT20" s="29"/>
      <c r="AU20" s="29"/>
      <c r="AV20" s="29"/>
      <c r="BD20" s="32">
        <f>F5</f>
        <v>6620</v>
      </c>
      <c r="BE20" s="32"/>
      <c r="BF20" s="32"/>
      <c r="BG20" s="32"/>
      <c r="BH20" s="32"/>
      <c r="BI20" s="32"/>
      <c r="BJ20" s="32">
        <f>E5</f>
        <v>7612</v>
      </c>
    </row>
    <row r="21" spans="1:62" x14ac:dyDescent="0.2">
      <c r="A21" s="21" t="s">
        <v>19</v>
      </c>
      <c r="B21" s="22">
        <v>7452</v>
      </c>
      <c r="C21" s="22">
        <v>7420</v>
      </c>
      <c r="D21" s="22">
        <v>7388</v>
      </c>
      <c r="E21" s="22">
        <v>7420</v>
      </c>
      <c r="F21" s="22">
        <v>7452</v>
      </c>
      <c r="G21" s="22">
        <v>7388</v>
      </c>
      <c r="H21" s="22">
        <v>7452</v>
      </c>
      <c r="I21" s="22">
        <v>7452</v>
      </c>
      <c r="J21" s="22">
        <v>7452</v>
      </c>
      <c r="K21" s="22">
        <v>7388</v>
      </c>
      <c r="L21" s="22">
        <v>7356</v>
      </c>
      <c r="M21" s="22">
        <v>7452</v>
      </c>
      <c r="N21" s="22">
        <v>7452</v>
      </c>
      <c r="P21" s="21" t="s">
        <v>19</v>
      </c>
      <c r="Q21" s="22"/>
      <c r="R21" s="22"/>
      <c r="S21" s="22"/>
      <c r="T21" s="22"/>
      <c r="U21" s="22">
        <v>7420</v>
      </c>
      <c r="V21" s="22">
        <v>7420</v>
      </c>
      <c r="W21" s="22">
        <v>7388</v>
      </c>
      <c r="X21" s="22"/>
      <c r="Y21" s="22">
        <v>7516</v>
      </c>
      <c r="Z21" s="22">
        <v>7516</v>
      </c>
      <c r="AA21" s="22">
        <v>7516</v>
      </c>
      <c r="AB21" s="22">
        <v>7452</v>
      </c>
      <c r="AC21" s="22">
        <v>7452</v>
      </c>
      <c r="AD21" s="29"/>
      <c r="AE21" s="21" t="s">
        <v>19</v>
      </c>
      <c r="AF21" s="22">
        <v>7324</v>
      </c>
      <c r="AG21" s="22">
        <v>7324</v>
      </c>
      <c r="AH21" s="22">
        <v>7388</v>
      </c>
      <c r="AI21" s="22">
        <v>7324</v>
      </c>
      <c r="AJ21" s="22">
        <v>7356</v>
      </c>
      <c r="AK21" s="22">
        <v>7324</v>
      </c>
      <c r="AL21" s="22">
        <v>7356</v>
      </c>
      <c r="AM21" s="22">
        <v>7356</v>
      </c>
      <c r="AN21" s="22">
        <v>7356</v>
      </c>
      <c r="AO21" s="22">
        <v>7452</v>
      </c>
      <c r="AP21" s="22">
        <v>7452</v>
      </c>
      <c r="AQ21" s="22">
        <v>7388</v>
      </c>
      <c r="AR21" s="22">
        <v>7356</v>
      </c>
      <c r="BD21" s="33">
        <f>BE21-$BG$22</f>
        <v>7227.9399999999987</v>
      </c>
      <c r="BE21" s="32">
        <f>BF21-$BG$22</f>
        <v>7227.9599999999991</v>
      </c>
      <c r="BF21" s="32">
        <f>BG21-$BG$22</f>
        <v>7227.98</v>
      </c>
      <c r="BG21" s="33">
        <f>D5</f>
        <v>7228</v>
      </c>
      <c r="BH21" s="32">
        <f>BG21+$BG$22</f>
        <v>7228.02</v>
      </c>
      <c r="BI21" s="32">
        <f>BH21+$BG$22</f>
        <v>7228.0400000000009</v>
      </c>
      <c r="BJ21" s="33">
        <f>BI21+$BG$22</f>
        <v>7228.0600000000013</v>
      </c>
    </row>
    <row r="22" spans="1:62" x14ac:dyDescent="0.2">
      <c r="A22" s="21" t="s">
        <v>20</v>
      </c>
      <c r="B22" s="22">
        <v>7068</v>
      </c>
      <c r="C22" s="22">
        <v>7004</v>
      </c>
      <c r="D22" s="22">
        <v>7068</v>
      </c>
      <c r="E22" s="22">
        <v>7068</v>
      </c>
      <c r="F22" s="22">
        <v>6940</v>
      </c>
      <c r="G22" s="22">
        <v>7004</v>
      </c>
      <c r="H22" s="22">
        <v>6908</v>
      </c>
      <c r="I22" s="22">
        <v>6908</v>
      </c>
      <c r="J22" s="22">
        <v>6940</v>
      </c>
      <c r="K22" s="22">
        <v>6940</v>
      </c>
      <c r="L22" s="22">
        <v>6876</v>
      </c>
      <c r="M22" s="22">
        <v>6844</v>
      </c>
      <c r="N22" s="22">
        <v>6940</v>
      </c>
      <c r="P22" s="21" t="s">
        <v>20</v>
      </c>
      <c r="Q22" s="22"/>
      <c r="R22" s="22"/>
      <c r="S22" s="22"/>
      <c r="T22" s="22"/>
      <c r="U22" s="22">
        <v>6940</v>
      </c>
      <c r="V22" s="22">
        <v>7004</v>
      </c>
      <c r="W22" s="22">
        <v>7100</v>
      </c>
      <c r="X22" s="22"/>
      <c r="Y22" s="22">
        <v>7036</v>
      </c>
      <c r="Z22" s="22">
        <v>6876</v>
      </c>
      <c r="AA22" s="22">
        <v>7068</v>
      </c>
      <c r="AB22" s="22">
        <v>7036</v>
      </c>
      <c r="AC22" s="22">
        <v>7004</v>
      </c>
      <c r="AD22" s="29"/>
      <c r="AE22" s="21" t="s">
        <v>20</v>
      </c>
      <c r="AF22" s="22">
        <v>6940</v>
      </c>
      <c r="AG22" s="22">
        <v>6908</v>
      </c>
      <c r="AH22" s="22">
        <v>7100</v>
      </c>
      <c r="AI22" s="22">
        <v>6844</v>
      </c>
      <c r="AJ22" s="22">
        <v>7004</v>
      </c>
      <c r="AK22" s="22">
        <v>7004</v>
      </c>
      <c r="AL22" s="22">
        <v>6940</v>
      </c>
      <c r="AM22" s="22">
        <v>7004</v>
      </c>
      <c r="AN22" s="22">
        <v>6844</v>
      </c>
      <c r="AO22" s="22">
        <v>6876</v>
      </c>
      <c r="AP22" s="22">
        <v>7004</v>
      </c>
      <c r="AQ22" s="22">
        <v>6940</v>
      </c>
      <c r="AR22" s="22">
        <v>6940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1.478488419165201</v>
      </c>
      <c r="C23" s="25">
        <f>IFERROR(IF(C18="","",IF($C$25=0,((C19-$C$26)/3/C20),IF($C$26=0,(($C$25-C19)/3/C20),MIN(((($C$25)-C19)/(3*C20)),((C19-($C$26))/(3*C20)))))),"")</f>
        <v>1.5537809848897239</v>
      </c>
      <c r="D23" s="25">
        <f>IFERROR(IF(D18="","",IF($D$25=0,((D19-$D$26)/3/D20),IF($D$26=0,(($D$25-D19)/3/D20),MIN(((($D$25)-D19)/(3*D20)),((D19-($D$26))/(3*D20)))))),"")</f>
        <v>1.8134392593258553</v>
      </c>
      <c r="E23" s="25">
        <f>IFERROR(IF(E18="","",IF($E$25=0,((E19-$E$26)/3/E20),IF($E$26=0,(($E$25-E19)/3/E20),MIN(((($E$25)-E19)/(3*E20)),((E19-($E$26))/(3*E20)))))),"")</f>
        <v>1.436960218695321</v>
      </c>
      <c r="F23" s="25">
        <f>IFERROR(IF(F18="","",IF($K$25=0,((F19-$K$26)/3/F20),IF($K$26=0,(($K$25-F19)/3/F20),MIN(((($K$25)-F19)/(3*F20)),((F19-($K$26))/(3*F20)))))),"")</f>
        <v>1.3566451302272406</v>
      </c>
      <c r="G23" s="25">
        <f>IFERROR(IF(G18="","",IF($G$25=0,((G19-$G$26)/3/G20),IF($G$26=0,(($G$25-G19)/3/G20),MIN(((($G$25)-G19)/(3*G20)),((G19-($G$26))/(3*G20)))))),"")</f>
        <v>1.1985669747148995</v>
      </c>
      <c r="H23" s="25">
        <f>IFERROR(IF(H18="","",IF($H$25=0,((H19-$H$26)/3/H20),IF($H$26=0,(($H$25-H19)/3/H20),MIN(((($H$25)-H19)/(3*H20)),((H19-($H$26))/(3*H20)))))),"")</f>
        <v>1.20190997899371</v>
      </c>
      <c r="I23" s="25">
        <f>IFERROR(IF(I18="","",IF($I$25=0,((I19-$I$26)/3/I20),IF($I$26=0,(($I$25-I19)/3/I20),MIN(((($I$25)-I19)/(3*I20)),((I19-($I$26))/(3*I20)))))),"")</f>
        <v>1.1720888570724786</v>
      </c>
      <c r="J23" s="25">
        <f>IFERROR(IF(J18="","",IF($J$25=0,((J19-$J$26)/3/J20),IF($J$26=0,(($J$25-J19)/3/J20),MIN(((($J$25)-J19)/(3*J20)),((J19-($J$26))/(3*J20)))))),"")</f>
        <v>1.1805684309250695</v>
      </c>
      <c r="K23" s="25">
        <f>IFERROR(IF(K18="","",IF($K$25=0,((K19-$K$26)/3/K20),IF($K$26=0,(($K$25-K19)/3/K20),MIN(((($K$25)-K19)/(3*K20)),((K19-($K$26))/(3*K20)))))),"")</f>
        <v>1.3342796224937898</v>
      </c>
      <c r="L23" s="25">
        <f>IFERROR(IF(L18="","",IF($L$25=0,((L19-$L$26)/3/L20),IF($L$26=0,(($L$25-L19)/3/L20),MIN(((($L$25)-L19)/(3*L20)),((L19-($L$26))/(3*L20)))))),"")</f>
        <v>1.4249228074783138</v>
      </c>
      <c r="M23" s="25">
        <f>IFERROR(IF(M18="","",IF($M$25=0,((M19-$M$26)/3/M20),IF($M$26=0,(($M$25-M19)/3/M20),MIN(((($M$25)-M19)/(3*M20)),((M19-($M$26))/(3*M20)))))),"")</f>
        <v>1.1732649905758126</v>
      </c>
      <c r="N23" s="25">
        <f>IFERROR(IF(N18="","",IF($N$25=0,((N19-$N$26)/3/N20),IF($N$26=0,(($N$25-N19)/3/N20),MIN(((($N$25)-N19)/(3*N20)),((N19-($N$26))/(3*N20)))))),"")</f>
        <v>1.4112493006196603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1.4360962997790816</v>
      </c>
      <c r="V23" s="25">
        <f>IFERROR(IF(V18="","",IF($G$25=0,((V19-$G$26)/3/V20),IF($G$26=0,(($G$25-V19)/3/V20),MIN(((($G$25)-V19)/(3*V20)),((V19-($G$26))/(3*V20)))))),"")</f>
        <v>1.1822728447264612</v>
      </c>
      <c r="W23" s="25">
        <f>IFERROR(IF(W18="","",IF($H$25=0,((W19-$H$26)/3/W20),IF($H$26=0,(($H$25-W19)/3/W20),MIN(((($H$25)-W19)/(3*W20)),((W19-($H$26))/(3*W20)))))),"")</f>
        <v>1.4259269220804209</v>
      </c>
      <c r="X23" s="25"/>
      <c r="Y23" s="25">
        <f>IFERROR(IF(Y18="","",IF($J$25=0,((Y19-$J$26)/3/Y20),IF($J$26=0,(($J$25-Y19)/3/Y20),MIN(((($J$25)-Y19)/(3*Y20)),((Y19-($J$26))/(3*Y20)))))),"")</f>
        <v>0.90555309339976087</v>
      </c>
      <c r="Z23" s="25">
        <f>IFERROR(IF(Z18="","",IF($K$25=0,((Z19-$K$26)/3/Z20),IF($K$26=0,(($K$25-Z19)/3/Z20),MIN(((($K$25)-Z19)/(3*Z20)),((Z19-($K$26))/(3*Z20)))))),"")</f>
        <v>0.6852747868374488</v>
      </c>
      <c r="AA23" s="25">
        <f>IFERROR(IF(AA18="","",IF($L$25=0,((AA19-$L$26)/3/AA20),IF($L$26=0,(($L$25-AA19)/3/AA20),MIN(((($L$25)-AA19)/(3*AA20)),((AA19-($L$26))/(3*AA20)))))),"")</f>
        <v>0.97844984504884858</v>
      </c>
      <c r="AB23" s="25">
        <f>IFERROR(IF(AB18="","",IF($M$25=0,((AB19-$M$26)/3/AB20),IF($M$26=0,(($M$25-AB19)/3/AB20),MIN(((($M$25)-AB19)/(3*AB20)),((AB19-($M$26))/(3*AB20)))))),"")</f>
        <v>1.0696737861816517</v>
      </c>
      <c r="AC23" s="25">
        <f>IFERROR(IF(AC18="","",IF($N$25=0,((AC19-$N$26)/3/AC20),IF($N$26=0,(($N$25-AC19)/3/AC20),MIN(((($N$25)-AC19)/(3*AC20)),((AC19-($N$26))/(3*AC20)))))),"")</f>
        <v>1.0740979023131068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1.9593068199769248</v>
      </c>
      <c r="AG23" s="25">
        <f t="shared" si="2"/>
        <v>1.8703918881551544</v>
      </c>
      <c r="AH23" s="25">
        <f t="shared" si="2"/>
        <v>1.7935832472193103</v>
      </c>
      <c r="AI23" s="25">
        <f t="shared" si="2"/>
        <v>1.7024562671094572</v>
      </c>
      <c r="AJ23" s="25">
        <f t="shared" si="2"/>
        <v>1.561924913339793</v>
      </c>
      <c r="AK23" s="25">
        <f t="shared" si="2"/>
        <v>1.8844906004178592</v>
      </c>
      <c r="AL23" s="25">
        <f t="shared" si="2"/>
        <v>1.5864613703688779</v>
      </c>
      <c r="AM23" s="25">
        <f t="shared" si="2"/>
        <v>1.6359145824683554</v>
      </c>
      <c r="AN23" s="25">
        <f t="shared" si="2"/>
        <v>1.1499671185009157</v>
      </c>
      <c r="AO23" s="25">
        <f t="shared" si="2"/>
        <v>1.0026702317227174</v>
      </c>
      <c r="AP23" s="25">
        <f t="shared" si="2"/>
        <v>1.2087608131135541</v>
      </c>
      <c r="AQ23" s="25">
        <f>IFERROR(IF(AQ18="","",IF($M$25=0,((AQ19-$M$26)/3/AQ20),IF($M$26=0,(($M$25-AQ19)/3/AQ20),MIN(((($M$25)-AQ19)/(3*AQ20)),((AQ19-($M$26))/(3*AQ20)))))),"")</f>
        <v>1.1352234275672717</v>
      </c>
      <c r="AR23" s="25">
        <f>IFERROR(IF(AR18="","",IF($M$25=0,((AR19-$M$26)/3/AR20),IF($M$26=0,(($M$25-AR19)/3/AR20),MIN(((($M$25)-AR19)/(3*AR20)),((AR19-($M$26))/(3*AR20)))))),"")</f>
        <v>1.3584047694257062</v>
      </c>
    </row>
    <row r="24" spans="1:62" x14ac:dyDescent="0.2">
      <c r="A24" s="35" t="s">
        <v>10</v>
      </c>
      <c r="B24" s="32">
        <f t="shared" ref="B24:M24" si="3">$D$5</f>
        <v>7228</v>
      </c>
      <c r="C24" s="32">
        <f t="shared" si="3"/>
        <v>7228</v>
      </c>
      <c r="D24" s="32">
        <f t="shared" si="3"/>
        <v>7228</v>
      </c>
      <c r="E24" s="32">
        <f t="shared" si="3"/>
        <v>7228</v>
      </c>
      <c r="F24" s="32">
        <f t="shared" si="3"/>
        <v>7228</v>
      </c>
      <c r="G24" s="32">
        <f t="shared" si="3"/>
        <v>7228</v>
      </c>
      <c r="H24" s="32">
        <f t="shared" si="3"/>
        <v>7228</v>
      </c>
      <c r="I24" s="32">
        <f t="shared" si="3"/>
        <v>7228</v>
      </c>
      <c r="J24" s="32">
        <f t="shared" si="3"/>
        <v>7228</v>
      </c>
      <c r="K24" s="32">
        <f t="shared" si="3"/>
        <v>7228</v>
      </c>
      <c r="L24" s="32">
        <f t="shared" si="3"/>
        <v>7228</v>
      </c>
      <c r="M24" s="32">
        <f t="shared" si="3"/>
        <v>7228</v>
      </c>
      <c r="N24" s="32">
        <f>$D$5</f>
        <v>7228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4">$E$5</f>
        <v>7612</v>
      </c>
      <c r="C25" s="32">
        <f t="shared" si="4"/>
        <v>7612</v>
      </c>
      <c r="D25" s="32">
        <f t="shared" si="4"/>
        <v>7612</v>
      </c>
      <c r="E25" s="32">
        <f t="shared" si="4"/>
        <v>7612</v>
      </c>
      <c r="F25" s="32">
        <f t="shared" si="4"/>
        <v>7612</v>
      </c>
      <c r="G25" s="32">
        <f t="shared" si="4"/>
        <v>7612</v>
      </c>
      <c r="H25" s="32">
        <f t="shared" si="4"/>
        <v>7612</v>
      </c>
      <c r="I25" s="32">
        <f t="shared" si="4"/>
        <v>7612</v>
      </c>
      <c r="J25" s="32">
        <f t="shared" si="4"/>
        <v>7612</v>
      </c>
      <c r="K25" s="32">
        <f t="shared" si="4"/>
        <v>7612</v>
      </c>
      <c r="L25" s="32">
        <f t="shared" si="4"/>
        <v>7612</v>
      </c>
      <c r="M25" s="32">
        <f t="shared" si="4"/>
        <v>7612</v>
      </c>
      <c r="N25" s="32">
        <f>$E$5</f>
        <v>7612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5">$F$5</f>
        <v>6620</v>
      </c>
      <c r="C26" s="32">
        <f t="shared" si="5"/>
        <v>6620</v>
      </c>
      <c r="D26" s="32">
        <f t="shared" si="5"/>
        <v>6620</v>
      </c>
      <c r="E26" s="32">
        <f t="shared" si="5"/>
        <v>6620</v>
      </c>
      <c r="F26" s="32">
        <f t="shared" si="5"/>
        <v>6620</v>
      </c>
      <c r="G26" s="32">
        <f t="shared" si="5"/>
        <v>6620</v>
      </c>
      <c r="H26" s="32">
        <f t="shared" si="5"/>
        <v>6620</v>
      </c>
      <c r="I26" s="32">
        <f t="shared" si="5"/>
        <v>6620</v>
      </c>
      <c r="J26" s="32">
        <f t="shared" si="5"/>
        <v>6620</v>
      </c>
      <c r="K26" s="32">
        <f t="shared" si="5"/>
        <v>6620</v>
      </c>
      <c r="L26" s="32">
        <f t="shared" si="5"/>
        <v>6620</v>
      </c>
      <c r="M26" s="32">
        <f t="shared" si="5"/>
        <v>6620</v>
      </c>
      <c r="N26" s="32">
        <f>$F$5</f>
        <v>6620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86.893551626081845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2.1828369241540071</v>
      </c>
      <c r="Q37" s="40">
        <v>8</v>
      </c>
      <c r="R37" s="41">
        <f>ROUND(Q37/5,5)</f>
        <v>1.6</v>
      </c>
      <c r="T37" s="20">
        <v>7324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0.02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4800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0">
    <tabColor rgb="FFFFFF00"/>
  </sheetPr>
  <dimension ref="A1:BJ85"/>
  <sheetViews>
    <sheetView showGridLines="0" topLeftCell="A4" zoomScale="75" zoomScaleNormal="75" workbookViewId="0">
      <selection activeCell="X19" sqref="X19:X23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60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0.63791490263553374</v>
      </c>
      <c r="R2" s="7">
        <f>IF(N19="","",(ABS(N19-AVERAGE(B19:M19))/STDEV(B19:M19)))</f>
        <v>0.78309364826211381</v>
      </c>
      <c r="S2" s="7">
        <f>IF(AC9="","",(ABS(AC9-AVERAGE(Q9:AB9))/STDEV(Q9:AB9)))</f>
        <v>1.3200940455196444</v>
      </c>
      <c r="T2" s="7">
        <f>IF(AC19="","",(ABS(AC19-AVERAGE(Q19:AB19))/STDEV(Q19:AB19)))</f>
        <v>0.30696400464446671</v>
      </c>
      <c r="U2" s="7">
        <f>IF(AR9="","",(ABS(AR9-AVERAGE(AF9:AQ9))/STDEV(AF9:AQ9)))</f>
        <v>8.2797583269787187E-2</v>
      </c>
      <c r="V2" s="7">
        <f>IF(AR19="","",(ABS(AR19-AVERAGE(AF19:AQ19))/STDEV(AF19:AQ19)))</f>
        <v>1.2633947886227934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0.9436395159850679</v>
      </c>
      <c r="R3" s="7">
        <f>IF(N20="","",(ABS(N20-AVERAGE(B20:M20))/STDEV(B20:M20)))</f>
        <v>1.1003550994136067</v>
      </c>
      <c r="S3" s="7">
        <f>IF(AC10="","",(ABS(AC10-AVERAGE(Q10:AB10))/STDEV(Q10:AB10)))</f>
        <v>0.39535393449005291</v>
      </c>
      <c r="T3" s="7">
        <f>IF(AC20="","",(ABS(AC20-AVERAGE(Q20:AB20))/STDEV(Q20:AB20)))</f>
        <v>0.63494290903790906</v>
      </c>
      <c r="U3" s="7">
        <f t="shared" ref="U3" si="0">IF(AR10="","",(ABS(AR10-AVERAGE(AF10:AQ10))/STDEV(AF10:AQ10)))</f>
        <v>0.70778358928149687</v>
      </c>
      <c r="V3" s="7">
        <f>IF(AR20="","",(ABS(AR20-AVERAGE(AF20:AQ20))/STDEV(AF20:AQ20)))</f>
        <v>1.5121733799337322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1.1054324399631466</v>
      </c>
      <c r="R4" s="7">
        <f>IF(N23="","",(ABS(N23-AVERAGE(B23:M23))/STDEV(B23:M23)))</f>
        <v>1.2804472871733332</v>
      </c>
      <c r="S4" s="7">
        <f>IF(AC13="","",(ABS(AC13-AVERAGE(Q13:AB13))/STDEV(Q13:AB13)))</f>
        <v>0.72741123705772659</v>
      </c>
      <c r="T4" s="7">
        <f>IF(AC23="","",(ABS(AC23-AVERAGE(Q23:AB23))/STDEV(Q23:AB23)))</f>
        <v>0.78976193262952754</v>
      </c>
      <c r="U4" s="7">
        <f>IF(AR13="","",(ABS(AR13-AVERAGE(AF13:AQ13))/STDEV(AF13:AQ13)))</f>
        <v>0.63430487814062664</v>
      </c>
      <c r="V4" s="7">
        <f>IF(AR23="","",(ABS(AR23-AVERAGE(AF23:AQ23))/STDEV(AF23:AQ23)))</f>
        <v>1.5891572559354139</v>
      </c>
    </row>
    <row r="5" spans="1:44" ht="25.5" customHeight="1" x14ac:dyDescent="0.2">
      <c r="C5" s="42" t="s">
        <v>54</v>
      </c>
      <c r="D5" s="12" t="s">
        <v>54</v>
      </c>
      <c r="E5" s="12">
        <v>2.8</v>
      </c>
      <c r="F5" s="12">
        <v>0</v>
      </c>
      <c r="G5" s="13">
        <v>7.5</v>
      </c>
      <c r="H5" s="13">
        <v>0</v>
      </c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2.3148069956135831E-2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8.4802222222222667E-2</v>
      </c>
      <c r="AE7" s="14" t="s">
        <v>29</v>
      </c>
      <c r="AR7" s="16">
        <f>AR9-AQ9</f>
        <v>-2.2722222222221866E-2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1.6137212121212121</v>
      </c>
      <c r="C9" s="20">
        <v>1.6535399999999993</v>
      </c>
      <c r="D9" s="20">
        <v>1.7083571428571434</v>
      </c>
      <c r="E9" s="20">
        <v>1.5759586206896548</v>
      </c>
      <c r="F9" s="20">
        <v>1.5445724137931038</v>
      </c>
      <c r="G9" s="20">
        <v>1.5542133333333337</v>
      </c>
      <c r="H9" s="20">
        <v>1.5529101449275373</v>
      </c>
      <c r="I9" s="20">
        <v>1.5040129032258063</v>
      </c>
      <c r="J9" s="20">
        <v>1.5616218181818176</v>
      </c>
      <c r="K9" s="20">
        <v>1.5296882352941172</v>
      </c>
      <c r="L9" s="20">
        <v>1.5784606060606055</v>
      </c>
      <c r="M9" s="20">
        <v>1.5191238095238109</v>
      </c>
      <c r="N9" s="20">
        <v>1.6120285714285718</v>
      </c>
      <c r="P9" s="19" t="s">
        <v>18</v>
      </c>
      <c r="Q9" s="20"/>
      <c r="R9" s="20"/>
      <c r="S9" s="20"/>
      <c r="T9" s="20"/>
      <c r="U9" s="20">
        <v>1.5183499999999996</v>
      </c>
      <c r="V9" s="20">
        <v>1.498282352941176</v>
      </c>
      <c r="W9" s="20">
        <v>1.5702461538461541</v>
      </c>
      <c r="X9" s="20"/>
      <c r="Y9" s="20"/>
      <c r="Z9" s="20">
        <v>1.6412533333333337</v>
      </c>
      <c r="AA9" s="20">
        <v>1.664614285714286</v>
      </c>
      <c r="AB9" s="20">
        <v>1.5806111111111107</v>
      </c>
      <c r="AC9" s="20">
        <v>1.6654133333333334</v>
      </c>
      <c r="AE9" s="19" t="s">
        <v>18</v>
      </c>
      <c r="AF9" s="30">
        <v>1.5518933333333336</v>
      </c>
      <c r="AG9" s="30">
        <v>1.5318363636363643</v>
      </c>
      <c r="AH9" s="30">
        <v>1.5859600000000003</v>
      </c>
      <c r="AI9" s="30">
        <v>1.6066967741935483</v>
      </c>
      <c r="AJ9" s="30">
        <v>1.4579499999999996</v>
      </c>
      <c r="AK9" s="30">
        <v>1.5222625000000003</v>
      </c>
      <c r="AL9" s="30">
        <v>1.4935499999999993</v>
      </c>
      <c r="AM9" s="30">
        <v>1.52138</v>
      </c>
      <c r="AN9" s="30">
        <v>1.5183142857142855</v>
      </c>
      <c r="AO9" s="30">
        <v>1.5811333333333333</v>
      </c>
      <c r="AP9" s="30">
        <v>1.5256199999999998</v>
      </c>
      <c r="AQ9" s="30">
        <v>1.5646222222222224</v>
      </c>
      <c r="AR9" s="30">
        <v>1.5419000000000005</v>
      </c>
    </row>
    <row r="10" spans="1:44" x14ac:dyDescent="0.2">
      <c r="A10" s="21" t="s">
        <v>8</v>
      </c>
      <c r="B10" s="22">
        <v>0.19863097257682213</v>
      </c>
      <c r="C10" s="22">
        <v>0.17963461343359657</v>
      </c>
      <c r="D10" s="22">
        <v>0.1172139176227467</v>
      </c>
      <c r="E10" s="22">
        <v>0.16536163550861999</v>
      </c>
      <c r="F10" s="22">
        <v>0.15085279546757877</v>
      </c>
      <c r="G10" s="22">
        <v>0.13497990774739588</v>
      </c>
      <c r="H10" s="22">
        <v>0.15255311898449514</v>
      </c>
      <c r="I10" s="22">
        <v>0.1483061937518218</v>
      </c>
      <c r="J10" s="22">
        <v>0.18056489491054362</v>
      </c>
      <c r="K10" s="22">
        <v>0.16313508535502771</v>
      </c>
      <c r="L10" s="22">
        <v>0.11975648548911089</v>
      </c>
      <c r="M10" s="22">
        <v>0.17302762427003815</v>
      </c>
      <c r="N10" s="22">
        <v>0.18038260467652389</v>
      </c>
      <c r="P10" s="21" t="s">
        <v>8</v>
      </c>
      <c r="Q10" s="22"/>
      <c r="R10" s="22"/>
      <c r="S10" s="22"/>
      <c r="T10" s="22"/>
      <c r="U10" s="22">
        <v>0.15290396066302755</v>
      </c>
      <c r="V10" s="22">
        <v>0.17438631252021952</v>
      </c>
      <c r="W10" s="22">
        <v>0.18602343860798354</v>
      </c>
      <c r="X10" s="22"/>
      <c r="Y10" s="22"/>
      <c r="Z10" s="22">
        <v>0.17564499618458396</v>
      </c>
      <c r="AA10" s="22">
        <v>9.2755763578435568E-2</v>
      </c>
      <c r="AB10" s="22">
        <v>0.14465112578118014</v>
      </c>
      <c r="AC10" s="22">
        <v>0.16779919573731597</v>
      </c>
      <c r="AE10" s="21" t="s">
        <v>8</v>
      </c>
      <c r="AF10" s="22">
        <v>0.21731000234024431</v>
      </c>
      <c r="AG10" s="22">
        <v>0.1836943681102364</v>
      </c>
      <c r="AH10" s="22">
        <v>0.1904041844849704</v>
      </c>
      <c r="AI10" s="22">
        <v>0.16268291899392737</v>
      </c>
      <c r="AJ10" s="22">
        <v>0.17377078463660611</v>
      </c>
      <c r="AK10" s="22">
        <v>0.15215479657326994</v>
      </c>
      <c r="AL10" s="22">
        <v>0.15253123939573726</v>
      </c>
      <c r="AM10" s="22">
        <v>0.14435555452579227</v>
      </c>
      <c r="AN10" s="22">
        <v>0.19910445240384264</v>
      </c>
      <c r="AO10" s="22">
        <v>0.20789651950071655</v>
      </c>
      <c r="AP10" s="22">
        <v>0.10274813469680837</v>
      </c>
      <c r="AQ10" s="22">
        <v>0.20387700045157403</v>
      </c>
      <c r="AR10" s="22">
        <v>0.19752183663930828</v>
      </c>
    </row>
    <row r="11" spans="1:44" x14ac:dyDescent="0.2">
      <c r="A11" s="21" t="s">
        <v>19</v>
      </c>
      <c r="B11" s="22">
        <v>2.0339999999999998</v>
      </c>
      <c r="C11" s="22">
        <v>1.9810000000000001</v>
      </c>
      <c r="D11" s="22">
        <v>2.02</v>
      </c>
      <c r="E11" s="22">
        <v>1.9610000000000001</v>
      </c>
      <c r="F11" s="23">
        <v>1.855</v>
      </c>
      <c r="G11" s="23">
        <v>1.899</v>
      </c>
      <c r="H11" s="23">
        <v>1.9610000000000001</v>
      </c>
      <c r="I11" s="23">
        <v>1.9119999999999999</v>
      </c>
      <c r="J11" s="23">
        <v>2.0730000000000048</v>
      </c>
      <c r="K11" s="23">
        <v>1.976</v>
      </c>
      <c r="L11" s="23">
        <v>1.8620000000000001</v>
      </c>
      <c r="M11" s="23">
        <v>1.976</v>
      </c>
      <c r="N11" s="23">
        <v>1.9650000000000001</v>
      </c>
      <c r="P11" s="21" t="s">
        <v>19</v>
      </c>
      <c r="Q11" s="22"/>
      <c r="R11" s="22"/>
      <c r="S11" s="22"/>
      <c r="T11" s="22"/>
      <c r="U11" s="23">
        <v>1.7729999999999999</v>
      </c>
      <c r="V11" s="23">
        <v>1.974</v>
      </c>
      <c r="W11" s="23">
        <v>1.99</v>
      </c>
      <c r="X11" s="23"/>
      <c r="Y11" s="23"/>
      <c r="Z11" s="23">
        <v>2.0680000000000001</v>
      </c>
      <c r="AA11" s="23">
        <v>1.909</v>
      </c>
      <c r="AB11" s="23">
        <v>2.032</v>
      </c>
      <c r="AC11" s="23">
        <v>1.978</v>
      </c>
      <c r="AE11" s="21" t="s">
        <v>19</v>
      </c>
      <c r="AF11" s="22">
        <v>1.966</v>
      </c>
      <c r="AG11" s="22">
        <v>1.8560000000000001</v>
      </c>
      <c r="AH11" s="22">
        <v>1.9359999999999999</v>
      </c>
      <c r="AI11" s="22">
        <v>2.0179999999999998</v>
      </c>
      <c r="AJ11" s="22">
        <v>1.929</v>
      </c>
      <c r="AK11" s="22">
        <v>1.9039999999999999</v>
      </c>
      <c r="AL11" s="22">
        <v>1.8440000000000001</v>
      </c>
      <c r="AM11" s="22">
        <v>1.923</v>
      </c>
      <c r="AN11" s="22">
        <v>1.98</v>
      </c>
      <c r="AO11" s="22">
        <v>2.2679999999999998</v>
      </c>
      <c r="AP11" s="22">
        <v>1.7410000000000001</v>
      </c>
      <c r="AQ11" s="22">
        <v>1.9359999999999999</v>
      </c>
      <c r="AR11" s="22">
        <v>1.897</v>
      </c>
    </row>
    <row r="12" spans="1:44" x14ac:dyDescent="0.2">
      <c r="A12" s="21" t="s">
        <v>20</v>
      </c>
      <c r="B12" s="22">
        <v>1.1439999999999999</v>
      </c>
      <c r="C12" s="22">
        <v>1.1839999999999999</v>
      </c>
      <c r="D12" s="22">
        <v>1.391</v>
      </c>
      <c r="E12" s="22">
        <v>1.143</v>
      </c>
      <c r="F12" s="23">
        <v>1.143</v>
      </c>
      <c r="G12" s="23">
        <v>1.246</v>
      </c>
      <c r="H12" s="23">
        <v>1.143</v>
      </c>
      <c r="I12" s="23">
        <v>1.06</v>
      </c>
      <c r="J12" s="23">
        <v>0.90200000000000002</v>
      </c>
      <c r="K12" s="23">
        <v>1.02</v>
      </c>
      <c r="L12" s="23">
        <v>1.2509999999999999</v>
      </c>
      <c r="M12" s="23">
        <v>1.071</v>
      </c>
      <c r="N12" s="23">
        <v>1.0529999999999999</v>
      </c>
      <c r="P12" s="21" t="s">
        <v>20</v>
      </c>
      <c r="Q12" s="22"/>
      <c r="R12" s="22"/>
      <c r="S12" s="22"/>
      <c r="T12" s="22"/>
      <c r="U12" s="23">
        <v>1.111</v>
      </c>
      <c r="V12" s="23">
        <v>1.1890000000000001</v>
      </c>
      <c r="W12" s="23">
        <v>1.1339999999999999</v>
      </c>
      <c r="X12" s="23"/>
      <c r="Y12" s="23"/>
      <c r="Z12" s="23">
        <v>1.165</v>
      </c>
      <c r="AA12" s="23">
        <v>1.4419999999999999</v>
      </c>
      <c r="AB12" s="23">
        <v>1.2390000000000001</v>
      </c>
      <c r="AC12" s="23">
        <v>1.3089999999999999</v>
      </c>
      <c r="AE12" s="21" t="s">
        <v>20</v>
      </c>
      <c r="AF12" s="22">
        <v>1.0669999999999999</v>
      </c>
      <c r="AG12" s="22">
        <v>1.1000000000000001</v>
      </c>
      <c r="AH12" s="22">
        <v>1.093</v>
      </c>
      <c r="AI12" s="22">
        <v>1.1950000000000001</v>
      </c>
      <c r="AJ12" s="22">
        <v>1.1200000000000001</v>
      </c>
      <c r="AK12" s="22">
        <v>1.1020000000000001</v>
      </c>
      <c r="AL12" s="22">
        <v>1.1759999999999999</v>
      </c>
      <c r="AM12" s="22">
        <v>1.17</v>
      </c>
      <c r="AN12" s="22">
        <v>1.1240000000000001</v>
      </c>
      <c r="AO12" s="22">
        <v>1.109</v>
      </c>
      <c r="AP12" s="22">
        <v>1.288</v>
      </c>
      <c r="AQ12" s="22">
        <v>1.1619999999999999</v>
      </c>
      <c r="AR12" s="22">
        <v>1.085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1.9907583268431526</v>
      </c>
      <c r="C13" s="25">
        <f>IFERROR(IF(C8="","",IF($C$25=0,((C9-$C$26)/3/C10),IF($C$26=0,(($C$25-C9)/3/C10),MIN(((($C$25)-C9)/(3*C10)),((C9-($C$26))/(3*C10)))))),"")</f>
        <v>2.1273925221243601</v>
      </c>
      <c r="D13" s="25">
        <f>IFERROR(IF(D8="","",IF($D$25=0,((D9-$D$26)/3/D10),IF($D$26=0,(($D$25-D9)/3/D10),MIN(((($D$25)-D9)/(3*D10)),((D9-($D$26))/(3*D10)))))),"")</f>
        <v>3.1044176302689919</v>
      </c>
      <c r="E13" s="25">
        <f>IFERROR(IF(E8="","",IF($E$25=0,((E9-$E$26)/3/E10),IF($E$26=0,(($E$25-E9)/3/E10),MIN(((($E$25)-E9)/(3*E10)),((E9-($E$26))/(3*E10)))))),"")</f>
        <v>2.4674029852721153</v>
      </c>
      <c r="F13" s="25">
        <f>IFERROR(IF(F8="","",IF($K$25=0,((F9-$K$26)/3/F10),IF($K$26=0,(($K$25-F9)/3/F10),MIN(((($K$25)-F9)/(3*F10)),((F9-($K$26))/(3*F10)))))),"")</f>
        <v>2.7740676649171148</v>
      </c>
      <c r="G13" s="25">
        <f>IFERROR(IF(G8="","",IF($G$25=0,((G9-$G$26)/3/G10),IF($G$26=0,(($G$25-G9)/3/G10),MIN(((($G$25)-G9)/(3*G10)),((G9-($G$26))/(3*G10)))))),"")</f>
        <v>3.0764743371980381</v>
      </c>
      <c r="H13" s="25">
        <f>IFERROR(IF(H8="","",IF($H$25=0,((H9-$H$26)/3/H10),IF($H$26=0,(($H$25-H9)/3/H10),MIN(((($H$25)-H9)/(3*H10)),((H9-($H$26))/(3*H10)))))),"")</f>
        <v>2.7249303136157916</v>
      </c>
      <c r="I13" s="25">
        <f>IFERROR(IF(I8="","",IF($I$25=0,((I9-$I$26)/3/I10),IF($I$26=0,(($I$25-I9)/3/I10),MIN(((($I$25)-I9)/(3*I10)),((I9-($I$26))/(3*I10)))))),"")</f>
        <v>2.9128635021652594</v>
      </c>
      <c r="J13" s="25">
        <f>IFERROR(IF(J8="","",IF($J$25=0,((J9-$J$26)/3/J10),IF($J$26=0,(($J$25-J9)/3/J10),MIN(((($J$25)-J9)/(3*J10)),((J9-($J$26))/(3*J10)))))),"")</f>
        <v>2.2861183923776287</v>
      </c>
      <c r="K13" s="25">
        <f>IFERROR(IF(K8="","",IF($K$25=0,((K9-$K$26)/3/K10),IF($K$26=0,(($K$25-K9)/3/K10),MIN(((($K$25)-K9)/(3*K10)),((K9-($K$26))/(3*K10)))))),"")</f>
        <v>2.5956234612587639</v>
      </c>
      <c r="L13" s="25">
        <f>IFERROR(IF(L8="","",IF($L$25=0,((L9-$L$26)/3/L10),IF($L$26=0,(($L$25-L9)/3/L10),MIN(((($L$25)-L9)/(3*L10)),((L9-($L$26))/(3*L10)))))),"")</f>
        <v>3.4000646922526951</v>
      </c>
      <c r="M13" s="25">
        <f>IFERROR(IF(M8="","",IF($M$25=0,((M9-$M$26)/3/M10),IF($M$26=0,(($M$25-M9)/3/M10),MIN(((($M$25)-M9)/(3*M10)),((M9-($M$26))/(3*M10)))))),"")</f>
        <v>2.4675755213074537</v>
      </c>
      <c r="N13" s="25">
        <f>IFERROR(IF(N8="","",IF($N$25=0,((N9-$N$26)/3/N10),IF($N$26=0,(($N$25-N9)/3/N10),MIN(((($N$25)-N9)/(3*N10)),((N9-($N$26))/(3*N10)))))),"")</f>
        <v>2.1952808415234766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2.794019623913957</v>
      </c>
      <c r="V13" s="25">
        <f>IFERROR(IF(V8="","",IF($G$25=0,((V9-$G$26)/3/V10),IF($G$26=0,(($G$25-V9)/3/V10),MIN(((($G$25)-V9)/(3*V10)),((V9-($G$26))/(3*V10)))))),"")</f>
        <v>2.4881877257576126</v>
      </c>
      <c r="W13" s="25">
        <f>IFERROR(IF(W8="","",IF($H$25=0,((W9-$H$26)/3/W10),IF($H$26=0,(($H$25-W9)/3/W10),MIN(((($H$25)-W9)/(3*W10)),((W9-($H$26))/(3*W10)))))),"")</f>
        <v>2.2035822570820716</v>
      </c>
      <c r="X13" s="25"/>
      <c r="Y13" s="25"/>
      <c r="Z13" s="25">
        <f>IFERROR(IF(Z8="","",IF($K$25=0,((Z9-$K$26)/3/Z10),IF($K$26=0,(($K$25-Z9)/3/Z10),MIN(((($K$25)-Z9)/(3*Z10)),((Z9-($K$26))/(3*Z10)))))),"")</f>
        <v>2.1990315538677958</v>
      </c>
      <c r="AA13" s="25">
        <f>IFERROR(IF(AA8="","",IF($L$25=0,((AA9-$L$26)/3/AA10),IF($L$26=0,(($L$25-AA9)/3/AA10),MIN(((($L$25)-AA9)/(3*AA10)),((AA9-($L$26))/(3*AA10)))))),"")</f>
        <v>4.080198255732884</v>
      </c>
      <c r="AB13" s="25">
        <f>IFERROR(IF(AB8="","",IF($M$25=0,((AB9-$M$26)/3/AB10),IF($M$26=0,(($M$25-AB9)/3/AB10),MIN(((($M$25)-AB9)/(3*AB10)),((AB9-($M$26))/(3*AB10)))))),"")</f>
        <v>2.809953678326961</v>
      </c>
      <c r="AC13" s="25">
        <f>IFERROR(IF(AC8="","",IF($N$25=0,((AC9-$N$26)/3/AC10),IF($N$26=0,(($N$25-AC9)/3/AC10),MIN(((($N$25)-AC9)/(3*AC10)),((AC9-($N$26))/(3*AC10)))))),"")</f>
        <v>2.2538579752647201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1.914479550297757</v>
      </c>
      <c r="AG13" s="25">
        <f t="shared" si="1"/>
        <v>2.3012203175849875</v>
      </c>
      <c r="AH13" s="25">
        <f t="shared" si="1"/>
        <v>2.125373458018426</v>
      </c>
      <c r="AI13" s="25">
        <f t="shared" si="1"/>
        <v>2.4450492061205993</v>
      </c>
      <c r="AJ13" s="25">
        <f t="shared" si="1"/>
        <v>2.5743683032536788</v>
      </c>
      <c r="AK13" s="25">
        <f t="shared" si="1"/>
        <v>2.7992052146374649</v>
      </c>
      <c r="AL13" s="25">
        <f t="shared" si="1"/>
        <v>2.8550435639186436</v>
      </c>
      <c r="AM13" s="25">
        <f t="shared" si="1"/>
        <v>2.9524784693374269</v>
      </c>
      <c r="AN13" s="25">
        <f t="shared" si="1"/>
        <v>2.1457509677484548</v>
      </c>
      <c r="AO13" s="25">
        <f t="shared" si="1"/>
        <v>1.9542842269059175</v>
      </c>
      <c r="AP13" s="25">
        <f t="shared" si="1"/>
        <v>4.1343167405113839</v>
      </c>
      <c r="AQ13" s="25">
        <f>IFERROR(IF(AQ8="","",IF($M$25=0,((AQ9-$M$26)/3/AQ10),IF($M$26=0,(($M$25-AQ9)/3/AQ10),MIN(((($M$25)-AQ9)/(3*AQ10)),((AQ9-($M$26))/(3*AQ10)))))),"")</f>
        <v>2.0198089616803232</v>
      </c>
      <c r="AR13" s="25">
        <f>IFERROR(IF(AR8="","",IF($M$25=0,((AR9-$M$26)/3/AR10),IF($M$26=0,(($M$25-AR9)/3/AR10),MIN(((($M$25)-AR9)/(3*AR10)),((AR9-($M$26))/(3*AR10)))))),"")</f>
        <v>2.1231407818086754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5.8846315789474302E-2</v>
      </c>
      <c r="AE17" s="27" t="s">
        <v>30</v>
      </c>
      <c r="AR17" s="16">
        <f>AR19-AQ19</f>
        <v>0.17942666666666662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1.3213878787878792</v>
      </c>
      <c r="C19" s="30">
        <v>1.2574071428571425</v>
      </c>
      <c r="D19" s="30">
        <v>1.4568285714285709</v>
      </c>
      <c r="E19" s="30">
        <v>1.5825875</v>
      </c>
      <c r="F19" s="30">
        <v>1.5482642857142868</v>
      </c>
      <c r="G19" s="30">
        <v>1.3957272727272725</v>
      </c>
      <c r="H19" s="30">
        <v>1.4182999999999992</v>
      </c>
      <c r="I19" s="30">
        <v>1.3978400000000006</v>
      </c>
      <c r="J19" s="30">
        <v>1.4530769230769232</v>
      </c>
      <c r="K19" s="30">
        <v>1.4237333333333333</v>
      </c>
      <c r="L19" s="30">
        <v>1.4485999999999999</v>
      </c>
      <c r="M19" s="30">
        <v>1.3880380952380951</v>
      </c>
      <c r="N19" s="30">
        <v>1.4928333333333335</v>
      </c>
      <c r="P19" s="30" t="s">
        <v>18</v>
      </c>
      <c r="Q19" s="30"/>
      <c r="R19" s="30"/>
      <c r="S19" s="30"/>
      <c r="T19" s="30"/>
      <c r="U19" s="30">
        <v>1.4796933333333335</v>
      </c>
      <c r="V19" s="30">
        <v>1.5655263157894737</v>
      </c>
      <c r="W19" s="30">
        <v>1.5825999999999998</v>
      </c>
      <c r="X19" s="30"/>
      <c r="Y19" s="30">
        <v>1.5515875000000001</v>
      </c>
      <c r="Z19" s="30">
        <v>1.534466666666666</v>
      </c>
      <c r="AA19" s="30">
        <v>1.5342666666666669</v>
      </c>
      <c r="AB19" s="30">
        <v>1.4864736842105257</v>
      </c>
      <c r="AC19" s="30">
        <v>1.54532</v>
      </c>
      <c r="AD19" s="29"/>
      <c r="AE19" s="30" t="s">
        <v>18</v>
      </c>
      <c r="AF19" s="30">
        <v>1.3458874999999997</v>
      </c>
      <c r="AG19" s="30">
        <v>1.3049272727272727</v>
      </c>
      <c r="AH19" s="30">
        <v>1.6032750000000004</v>
      </c>
      <c r="AI19" s="30">
        <v>1.6662117647058818</v>
      </c>
      <c r="AJ19" s="30">
        <v>1.5220714285714279</v>
      </c>
      <c r="AK19" s="30">
        <v>1.4450769230769231</v>
      </c>
      <c r="AL19" s="30">
        <v>1.4608782608695654</v>
      </c>
      <c r="AM19" s="30">
        <v>1.4355999999999998</v>
      </c>
      <c r="AN19" s="30">
        <v>1.453685714285714</v>
      </c>
      <c r="AO19" s="30">
        <v>1.4310526315789476</v>
      </c>
      <c r="AP19" s="30">
        <v>1.4173600000000002</v>
      </c>
      <c r="AQ19" s="30">
        <v>1.4047466666666668</v>
      </c>
      <c r="AR19" s="30">
        <v>1.5841733333333334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0.18080111657458833</v>
      </c>
      <c r="C20" s="22">
        <v>0.14962114729675377</v>
      </c>
      <c r="D20" s="22">
        <v>0.12738904877539184</v>
      </c>
      <c r="E20" s="22">
        <v>0.1883487460994461</v>
      </c>
      <c r="F20" s="22">
        <v>0.2506997002840351</v>
      </c>
      <c r="G20" s="22">
        <v>0.18958858930412587</v>
      </c>
      <c r="H20" s="22">
        <v>0.160177281084632</v>
      </c>
      <c r="I20" s="22">
        <v>0.16515264771409999</v>
      </c>
      <c r="J20" s="22">
        <v>0.14599427764089182</v>
      </c>
      <c r="K20" s="22">
        <v>0.16605971195013433</v>
      </c>
      <c r="L20" s="22">
        <v>0.13960940875523759</v>
      </c>
      <c r="M20" s="22">
        <v>0.15233700514028969</v>
      </c>
      <c r="N20" s="22">
        <v>0.20352729865435332</v>
      </c>
      <c r="P20" s="21" t="s">
        <v>8</v>
      </c>
      <c r="Q20" s="22"/>
      <c r="R20" s="22"/>
      <c r="S20" s="22"/>
      <c r="T20" s="22"/>
      <c r="U20" s="22">
        <v>0.17705541759827617</v>
      </c>
      <c r="V20" s="22">
        <v>0.2555631596209289</v>
      </c>
      <c r="W20" s="22">
        <v>0.18973959598806853</v>
      </c>
      <c r="X20" s="22"/>
      <c r="Y20" s="22">
        <v>0.17813831162784738</v>
      </c>
      <c r="Z20" s="22">
        <v>0.20860118391942739</v>
      </c>
      <c r="AA20" s="22">
        <v>0.17575815181073834</v>
      </c>
      <c r="AB20" s="22">
        <v>0.19422233596956748</v>
      </c>
      <c r="AC20" s="22">
        <v>0.21502502431363824</v>
      </c>
      <c r="AD20" s="29"/>
      <c r="AE20" s="21" t="s">
        <v>8</v>
      </c>
      <c r="AF20" s="22">
        <v>0.16741625480645003</v>
      </c>
      <c r="AG20" s="22">
        <v>0.2486609959545143</v>
      </c>
      <c r="AH20" s="22">
        <v>0.19493335277810878</v>
      </c>
      <c r="AI20" s="22">
        <v>0.18695995841469012</v>
      </c>
      <c r="AJ20" s="22">
        <v>0.23261402511261267</v>
      </c>
      <c r="AK20" s="22">
        <v>0.1876471345781347</v>
      </c>
      <c r="AL20" s="22">
        <v>0.19332706347180731</v>
      </c>
      <c r="AM20" s="22">
        <v>0.17335750110221929</v>
      </c>
      <c r="AN20" s="22">
        <v>0.13269262589546174</v>
      </c>
      <c r="AO20" s="22">
        <v>0.1739776439796322</v>
      </c>
      <c r="AP20" s="22">
        <v>0.16415579613709624</v>
      </c>
      <c r="AQ20" s="22">
        <v>0.19142559724153668</v>
      </c>
      <c r="AR20" s="22">
        <v>0.23334578062037814</v>
      </c>
      <c r="AS20" s="29"/>
      <c r="AT20" s="29"/>
      <c r="AU20" s="29"/>
      <c r="AV20" s="29"/>
      <c r="BD20" s="32">
        <f>F5</f>
        <v>0</v>
      </c>
      <c r="BE20" s="32"/>
      <c r="BF20" s="32"/>
      <c r="BG20" s="32"/>
      <c r="BH20" s="32"/>
      <c r="BI20" s="32"/>
      <c r="BJ20" s="32">
        <f>E5</f>
        <v>2.8</v>
      </c>
    </row>
    <row r="21" spans="1:62" x14ac:dyDescent="0.2">
      <c r="A21" s="21" t="s">
        <v>19</v>
      </c>
      <c r="B21" s="22">
        <v>1.8149999999999999</v>
      </c>
      <c r="C21" s="22">
        <v>1.6859999999999999</v>
      </c>
      <c r="D21" s="22">
        <v>1.752</v>
      </c>
      <c r="E21" s="22">
        <v>2.1179999999999999</v>
      </c>
      <c r="F21" s="22">
        <v>2.7050000000000001</v>
      </c>
      <c r="G21" s="22">
        <v>1.843</v>
      </c>
      <c r="H21" s="22">
        <v>1.899</v>
      </c>
      <c r="I21" s="22">
        <v>1.8640000000000001</v>
      </c>
      <c r="J21" s="22">
        <v>1.7909999999999999</v>
      </c>
      <c r="K21" s="22">
        <v>2.101</v>
      </c>
      <c r="L21" s="22">
        <v>1.847</v>
      </c>
      <c r="M21" s="22">
        <v>1.7869999999999999</v>
      </c>
      <c r="N21" s="22">
        <v>1.9610000000000001</v>
      </c>
      <c r="P21" s="21" t="s">
        <v>19</v>
      </c>
      <c r="Q21" s="22"/>
      <c r="R21" s="22"/>
      <c r="S21" s="22"/>
      <c r="T21" s="22"/>
      <c r="U21" s="22">
        <v>1.845</v>
      </c>
      <c r="V21" s="22">
        <v>1.9830000000000001</v>
      </c>
      <c r="W21" s="22">
        <v>1.7949999999999999</v>
      </c>
      <c r="X21" s="22"/>
      <c r="Y21" s="22">
        <v>1.8939999999999999</v>
      </c>
      <c r="Z21" s="22">
        <v>2.0089999999999999</v>
      </c>
      <c r="AA21" s="22">
        <v>1.895</v>
      </c>
      <c r="AB21" s="22">
        <v>1.966</v>
      </c>
      <c r="AC21" s="22">
        <v>2.129</v>
      </c>
      <c r="AD21" s="29"/>
      <c r="AE21" s="21" t="s">
        <v>19</v>
      </c>
      <c r="AF21" s="22">
        <v>1.736</v>
      </c>
      <c r="AG21" s="22">
        <v>2.1</v>
      </c>
      <c r="AH21" s="22">
        <v>2.0590000000000002</v>
      </c>
      <c r="AI21" s="22">
        <v>1.97</v>
      </c>
      <c r="AJ21" s="22">
        <v>2.121</v>
      </c>
      <c r="AK21" s="22">
        <v>1.9179999999999999</v>
      </c>
      <c r="AL21" s="22">
        <v>2.2109999999999999</v>
      </c>
      <c r="AM21" s="22">
        <v>1.988</v>
      </c>
      <c r="AN21" s="22">
        <v>1.7210000000000001</v>
      </c>
      <c r="AO21" s="22">
        <v>1.9350000000000001</v>
      </c>
      <c r="AP21" s="22">
        <v>1.774</v>
      </c>
      <c r="AQ21" s="22">
        <v>1.929</v>
      </c>
      <c r="AR21" s="22">
        <v>1.9790000000000001</v>
      </c>
      <c r="BD21" s="33" t="e">
        <f>BE21-$BG$22</f>
        <v>#VALUE!</v>
      </c>
      <c r="BE21" s="32" t="e">
        <f>BF21-$BG$22</f>
        <v>#VALUE!</v>
      </c>
      <c r="BF21" s="32" t="e">
        <f>BG21-$BG$22</f>
        <v>#VALUE!</v>
      </c>
      <c r="BG21" s="33" t="str">
        <f>D5</f>
        <v/>
      </c>
      <c r="BH21" s="32" t="e">
        <f>BG21+$BG$22</f>
        <v>#VALUE!</v>
      </c>
      <c r="BI21" s="32" t="e">
        <f>BH21+$BG$22</f>
        <v>#VALUE!</v>
      </c>
      <c r="BJ21" s="33" t="e">
        <f>BI21+$BG$22</f>
        <v>#VALUE!</v>
      </c>
    </row>
    <row r="22" spans="1:62" x14ac:dyDescent="0.2">
      <c r="A22" s="21" t="s">
        <v>20</v>
      </c>
      <c r="B22" s="22">
        <v>0.95</v>
      </c>
      <c r="C22" s="22">
        <v>0.85299999999999998</v>
      </c>
      <c r="D22" s="22">
        <v>1.1180000000000001</v>
      </c>
      <c r="E22" s="22">
        <v>1.1020000000000001</v>
      </c>
      <c r="F22" s="22">
        <v>1.1160000000000001</v>
      </c>
      <c r="G22" s="22">
        <v>0.99</v>
      </c>
      <c r="H22" s="22">
        <v>1.0820000000000001</v>
      </c>
      <c r="I22" s="22">
        <v>1.1080000000000001</v>
      </c>
      <c r="J22" s="22">
        <v>1.149</v>
      </c>
      <c r="K22" s="22">
        <v>1.0860000000000001</v>
      </c>
      <c r="L22" s="22">
        <v>1.127</v>
      </c>
      <c r="M22" s="22">
        <v>0.95799999999999996</v>
      </c>
      <c r="N22" s="22">
        <v>0.97599999999999998</v>
      </c>
      <c r="P22" s="21" t="s">
        <v>20</v>
      </c>
      <c r="Q22" s="22"/>
      <c r="R22" s="22"/>
      <c r="S22" s="22"/>
      <c r="T22" s="22"/>
      <c r="U22" s="22">
        <v>1.115</v>
      </c>
      <c r="V22" s="22">
        <v>1.0329999999999999</v>
      </c>
      <c r="W22" s="22">
        <v>1.159</v>
      </c>
      <c r="X22" s="22"/>
      <c r="Y22" s="22">
        <v>1.107</v>
      </c>
      <c r="Z22" s="22">
        <v>1.0820000000000001</v>
      </c>
      <c r="AA22" s="22">
        <v>1.139</v>
      </c>
      <c r="AB22" s="22">
        <v>0.98099999999999998</v>
      </c>
      <c r="AC22" s="22">
        <v>1.1000000000000001</v>
      </c>
      <c r="AD22" s="29"/>
      <c r="AE22" s="21" t="s">
        <v>20</v>
      </c>
      <c r="AF22" s="22">
        <v>1.038</v>
      </c>
      <c r="AG22" s="22">
        <v>0.86</v>
      </c>
      <c r="AH22" s="22">
        <v>1.081</v>
      </c>
      <c r="AI22" s="22">
        <v>1.1459999999999999</v>
      </c>
      <c r="AJ22" s="22">
        <v>1.1539999999999999</v>
      </c>
      <c r="AK22" s="22">
        <v>1.0429999999999999</v>
      </c>
      <c r="AL22" s="22">
        <v>1.1020000000000001</v>
      </c>
      <c r="AM22" s="22">
        <v>1.0349999999999999</v>
      </c>
      <c r="AN22" s="22">
        <v>1.1359999999999999</v>
      </c>
      <c r="AO22" s="22">
        <v>1.1379999999999999</v>
      </c>
      <c r="AP22" s="22">
        <v>1.0349999999999999</v>
      </c>
      <c r="AQ22" s="22">
        <v>1.032</v>
      </c>
      <c r="AR22" s="22">
        <v>1.0209999999999999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2.7260379604313796</v>
      </c>
      <c r="C23" s="25">
        <f>IFERROR(IF(C18="","",IF($C$25=0,((C19-$C$26)/3/C20),IF($C$26=0,(($C$25-C19)/3/C20),MIN(((($C$25)-C19)/(3*C20)),((C19-($C$26))/(3*C20)))))),"")</f>
        <v>3.436664056771173</v>
      </c>
      <c r="D23" s="25">
        <f>IFERROR(IF(D18="","",IF($D$25=0,((D19-$D$26)/3/D20),IF($D$26=0,(($D$25-D19)/3/D20),MIN(((($D$25)-D19)/(3*D20)),((D19-($D$26))/(3*D20)))))),"")</f>
        <v>3.5146177307063611</v>
      </c>
      <c r="E23" s="25">
        <f>IFERROR(IF(E18="","",IF($E$25=0,((E19-$E$26)/3/E20),IF($E$26=0,(($E$25-E19)/3/E20),MIN(((($E$25)-E19)/(3*E20)),((E19-($E$26))/(3*E20)))))),"")</f>
        <v>2.154536067112474</v>
      </c>
      <c r="F23" s="25">
        <f>IFERROR(IF(F18="","",IF($K$25=0,((F19-$K$26)/3/F20),IF($K$26=0,(($K$25-F19)/3/F20),MIN(((($K$25)-F19)/(3*F20)),((F19-($K$26))/(3*F20)))))),"")</f>
        <v>1.6643228437150566</v>
      </c>
      <c r="G23" s="25">
        <f>IFERROR(IF(G18="","",IF($G$25=0,((G19-$G$26)/3/G20),IF($G$26=0,(($G$25-G19)/3/G20),MIN(((($G$25)-G19)/(3*G20)),((G19-($G$26))/(3*G20)))))),"")</f>
        <v>2.4689824994690355</v>
      </c>
      <c r="H23" s="25">
        <f>IFERROR(IF(H18="","",IF($H$25=0,((H19-$H$26)/3/H20),IF($H$26=0,(($H$25-H19)/3/H20),MIN(((($H$25)-H19)/(3*H20)),((H19-($H$26))/(3*H20)))))),"")</f>
        <v>2.8753557530004503</v>
      </c>
      <c r="I23" s="25">
        <f>IFERROR(IF(I18="","",IF($I$25=0,((I19-$I$26)/3/I20),IF($I$26=0,(($I$25-I19)/3/I20),MIN(((($I$25)-I19)/(3*I20)),((I19-($I$26))/(3*I20)))))),"")</f>
        <v>2.8300282988848688</v>
      </c>
      <c r="J23" s="25">
        <f>IFERROR(IF(J18="","",IF($J$25=0,((J19-$J$26)/3/J20),IF($J$26=0,(($J$25-J19)/3/J20),MIN(((($J$25)-J19)/(3*J20)),((J19-($J$26))/(3*J20)))))),"")</f>
        <v>3.0752873758430432</v>
      </c>
      <c r="K23" s="25">
        <f>IFERROR(IF(K18="","",IF($K$25=0,((K19-$K$26)/3/K20),IF($K$26=0,(($K$25-K19)/3/K20),MIN(((($K$25)-K19)/(3*K20)),((K19-($K$26))/(3*K20)))))),"")</f>
        <v>2.7625939498998657</v>
      </c>
      <c r="L23" s="25">
        <f>IFERROR(IF(L18="","",IF($L$25=0,((L19-$L$26)/3/L20),IF($L$26=0,(($L$25-L19)/3/L20),MIN(((($L$25)-L19)/(3*L20)),((L19-($L$26))/(3*L20)))))),"")</f>
        <v>3.226621118755844</v>
      </c>
      <c r="M23" s="25">
        <f>IFERROR(IF(M18="","",IF($M$25=0,((M19-$M$26)/3/M20),IF($M$26=0,(($M$25-M19)/3/M20),MIN(((($M$25)-M19)/(3*M20)),((M19-($M$26))/(3*M20)))))),"")</f>
        <v>3.0895577067471898</v>
      </c>
      <c r="N23" s="25">
        <f>IFERROR(IF(N18="","",IF($N$25=0,((N19-$N$26)/3/N20),IF($N$26=0,(($N$25-N19)/3/N20),MIN(((($N$25)-N19)/(3*N20)),((N19-($N$26))/(3*N20)))))),"")</f>
        <v>2.1408539547424605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2.4856749835284733</v>
      </c>
      <c r="V23" s="25">
        <f>IFERROR(IF(V18="","",IF($G$25=0,((V19-$G$26)/3/V20),IF($G$26=0,(($G$25-V19)/3/V20),MIN(((($G$25)-V19)/(3*V20)),((V19-($G$26))/(3*V20)))))),"")</f>
        <v>1.6101351567281101</v>
      </c>
      <c r="W23" s="25">
        <f>IFERROR(IF(W18="","",IF($H$25=0,((W19-$H$26)/3/W20),IF($H$26=0,(($H$25-W19)/3/W20),MIN(((($H$25)-W19)/(3*W20)),((W19-($H$26))/(3*W20)))))),"")</f>
        <v>2.1387206918344979</v>
      </c>
      <c r="X23" s="25"/>
      <c r="Y23" s="25">
        <f>IFERROR(IF(Y18="","",IF($J$25=0,((Y19-$J$26)/3/Y20),IF($J$26=0,(($J$25-Y19)/3/Y20),MIN(((($J$25)-Y19)/(3*Y20)),((Y19-($J$26))/(3*Y20)))))),"")</f>
        <v>2.3360359498037782</v>
      </c>
      <c r="Z23" s="25">
        <f>IFERROR(IF(Z18="","",IF($K$25=0,((Z19-$K$26)/3/Z20),IF($K$26=0,(($K$25-Z19)/3/Z20),MIN(((($K$25)-Z19)/(3*Z20)),((Z19-($K$26))/(3*Z20)))))),"")</f>
        <v>2.0222533569482657</v>
      </c>
      <c r="AA23" s="25">
        <f>IFERROR(IF(AA18="","",IF($L$25=0,((AA19-$L$26)/3/AA20),IF($L$26=0,(($L$25-AA19)/3/AA20),MIN(((($L$25)-AA19)/(3*AA20)),((AA19-($L$26))/(3*AA20)))))),"")</f>
        <v>2.4005208678197612</v>
      </c>
      <c r="AB23" s="25">
        <f>IFERROR(IF(AB18="","",IF($M$25=0,((AB19-$M$26)/3/AB20),IF($M$26=0,(($M$25-AB19)/3/AB20),MIN(((($M$25)-AB19)/(3*AB20)),((AB19-($M$26))/(3*AB20)))))),"")</f>
        <v>2.2543344619836265</v>
      </c>
      <c r="AC23" s="25">
        <f>IFERROR(IF(AC18="","",IF($N$25=0,((AC19-$N$26)/3/AC20),IF($N$26=0,(($N$25-AC19)/3/AC20),MIN(((($N$25)-AC19)/(3*AC20)),((AC19-($N$26))/(3*AC20)))))),"")</f>
        <v>1.9450139257123666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2.8952037376958009</v>
      </c>
      <c r="AG23" s="25">
        <f t="shared" si="2"/>
        <v>2.0041646412802776</v>
      </c>
      <c r="AH23" s="25">
        <f t="shared" si="2"/>
        <v>2.0463831748044039</v>
      </c>
      <c r="AI23" s="25">
        <f t="shared" si="2"/>
        <v>2.0214457414802824</v>
      </c>
      <c r="AJ23" s="25">
        <f t="shared" si="2"/>
        <v>1.8312575532363875</v>
      </c>
      <c r="AK23" s="25">
        <f t="shared" si="2"/>
        <v>2.4068634282980006</v>
      </c>
      <c r="AL23" s="25">
        <f t="shared" si="2"/>
        <v>2.3089054632466</v>
      </c>
      <c r="AM23" s="25">
        <f t="shared" si="2"/>
        <v>2.6234803634590333</v>
      </c>
      <c r="AN23" s="25">
        <f t="shared" si="2"/>
        <v>3.3820374383500473</v>
      </c>
      <c r="AO23" s="25">
        <f t="shared" si="2"/>
        <v>2.6228415274269699</v>
      </c>
      <c r="AP23" s="25">
        <f t="shared" si="2"/>
        <v>2.8075767706373989</v>
      </c>
      <c r="AQ23" s="25">
        <f>IFERROR(IF(AQ18="","",IF($M$25=0,((AQ19-$M$26)/3/AQ20),IF($M$26=0,(($M$25-AQ19)/3/AQ20),MIN(((($M$25)-AQ19)/(3*AQ20)),((AQ19-($M$26))/(3*AQ20)))))),"")</f>
        <v>2.4295833532524433</v>
      </c>
      <c r="AR23" s="25">
        <f>IFERROR(IF(AR18="","",IF($M$25=0,((AR19-$M$26)/3/AR20),IF($M$26=0,(($M$25-AR19)/3/AR20),MIN(((($M$25)-AR19)/(3*AR20)),((AR19-($M$26))/(3*AR20)))))),"")</f>
        <v>1.7368025874651818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3">$E$5</f>
        <v>2.8</v>
      </c>
      <c r="C25" s="32">
        <f t="shared" si="3"/>
        <v>2.8</v>
      </c>
      <c r="D25" s="32">
        <f t="shared" si="3"/>
        <v>2.8</v>
      </c>
      <c r="E25" s="32">
        <f t="shared" si="3"/>
        <v>2.8</v>
      </c>
      <c r="F25" s="32">
        <f t="shared" si="3"/>
        <v>2.8</v>
      </c>
      <c r="G25" s="32">
        <f t="shared" si="3"/>
        <v>2.8</v>
      </c>
      <c r="H25" s="32">
        <f t="shared" si="3"/>
        <v>2.8</v>
      </c>
      <c r="I25" s="32">
        <f t="shared" si="3"/>
        <v>2.8</v>
      </c>
      <c r="J25" s="32">
        <f t="shared" si="3"/>
        <v>2.8</v>
      </c>
      <c r="K25" s="32">
        <f t="shared" si="3"/>
        <v>2.8</v>
      </c>
      <c r="L25" s="32">
        <f t="shared" si="3"/>
        <v>2.8</v>
      </c>
      <c r="M25" s="32">
        <f t="shared" si="3"/>
        <v>2.8</v>
      </c>
      <c r="N25" s="32">
        <f>$E$5</f>
        <v>2.8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0.19863097257682213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3.4000646922526951</v>
      </c>
      <c r="Q37" s="40">
        <v>8</v>
      </c>
      <c r="R37" s="41">
        <f>ROUND(Q37/5,5)</f>
        <v>1.6</v>
      </c>
      <c r="T37" s="20">
        <v>1.5981999999999998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9.6833362019502378E-2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4.1370039379539314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1">
    <tabColor rgb="FFFFFF00"/>
  </sheetPr>
  <dimension ref="A1:BJ85"/>
  <sheetViews>
    <sheetView showGridLines="0" topLeftCell="A8" zoomScale="75" zoomScaleNormal="75" workbookViewId="0">
      <selection activeCell="X19" sqref="X19:X23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18" width="9.28515625" style="1" bestFit="1" customWidth="1"/>
    <col min="19" max="19" width="9.140625" style="1"/>
    <col min="20" max="20" width="9.85546875" style="1" bestFit="1" customWidth="1"/>
    <col min="21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58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1.9338733475043428</v>
      </c>
      <c r="R2" s="7">
        <f>IF(N19="","",(ABS(N19-AVERAGE(B19:M19))/STDEV(B19:M19)))</f>
        <v>1.783945586101163</v>
      </c>
      <c r="S2" s="7">
        <f>IF(AC9="","",(ABS(AC9-AVERAGE(Q9:AB9))/STDEV(Q9:AB9)))</f>
        <v>1.0730381754741101</v>
      </c>
      <c r="T2" s="7">
        <f>IF(AC19="","",(ABS(AC19-AVERAGE(Q19:AB19))/STDEV(Q19:AB19)))</f>
        <v>0.53888570538240577</v>
      </c>
      <c r="U2" s="7">
        <f>IF(AR9="","",(ABS(AR9-AVERAGE(AF9:AQ9))/STDEV(AF9:AQ9)))</f>
        <v>0.12807677493199515</v>
      </c>
      <c r="V2" s="7">
        <f>IF(AR19="","",(ABS(AR19-AVERAGE(AF19:AQ19))/STDEV(AF19:AQ19)))</f>
        <v>1.6982383890918642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0.28665564027791229</v>
      </c>
      <c r="R3" s="7">
        <f>IF(N20="","",(ABS(N20-AVERAGE(B20:M20))/STDEV(B20:M20)))</f>
        <v>1.1418641699183254</v>
      </c>
      <c r="S3" s="7">
        <f>IF(AC10="","",(ABS(AC10-AVERAGE(Q10:AB10))/STDEV(Q10:AB10)))</f>
        <v>1.3916949965667154</v>
      </c>
      <c r="T3" s="7">
        <f>IF(AC20="","",(ABS(AC20-AVERAGE(Q20:AB20))/STDEV(Q20:AB20)))</f>
        <v>0.83030628534876783</v>
      </c>
      <c r="U3" s="7">
        <f t="shared" ref="U3" si="0">IF(AR10="","",(ABS(AR10-AVERAGE(AF10:AQ10))/STDEV(AF10:AQ10)))</f>
        <v>1.0009005412299739</v>
      </c>
      <c r="V3" s="7">
        <f>IF(AR20="","",(ABS(AR20-AVERAGE(AF20:AQ20))/STDEV(AF20:AQ20)))</f>
        <v>9.3422267669360709E-2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0.12145025837123763</v>
      </c>
      <c r="R4" s="7">
        <f>IF(N23="","",(ABS(N23-AVERAGE(B23:M23))/STDEV(B23:M23)))</f>
        <v>0.94874491448347076</v>
      </c>
      <c r="S4" s="7">
        <f>IF(AC13="","",(ABS(AC13-AVERAGE(Q13:AB13))/STDEV(Q13:AB13)))</f>
        <v>1.1972429337645412</v>
      </c>
      <c r="T4" s="7">
        <f>IF(AC23="","",(ABS(AC23-AVERAGE(Q23:AB23))/STDEV(Q23:AB23)))</f>
        <v>0.68704115360843154</v>
      </c>
      <c r="U4" s="7">
        <f>IF(AR13="","",(ABS(AR13-AVERAGE(AF13:AQ13))/STDEV(AF13:AQ13)))</f>
        <v>0.94825013093564225</v>
      </c>
      <c r="V4" s="7">
        <f>IF(AR23="","",(ABS(AR23-AVERAGE(AF23:AQ23))/STDEV(AF23:AQ23)))</f>
        <v>0.5142246978353997</v>
      </c>
    </row>
    <row r="5" spans="1:44" ht="25.5" customHeight="1" x14ac:dyDescent="0.2">
      <c r="C5" s="42" t="s">
        <v>59</v>
      </c>
      <c r="D5" s="12">
        <v>10600</v>
      </c>
      <c r="E5" s="12">
        <v>12092</v>
      </c>
      <c r="F5" s="12">
        <v>9340</v>
      </c>
      <c r="G5" s="13">
        <v>12600</v>
      </c>
      <c r="H5" s="13">
        <v>8600</v>
      </c>
      <c r="I5" s="13">
        <v>2000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30.962208129083351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-13.724444444444089</v>
      </c>
      <c r="AE7" s="14" t="s">
        <v>29</v>
      </c>
      <c r="AR7" s="16">
        <f>AR9-AQ9</f>
        <v>22.266666666666424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10645.79393939394</v>
      </c>
      <c r="C9" s="20">
        <v>10645.28</v>
      </c>
      <c r="D9" s="20">
        <v>10593.942857142858</v>
      </c>
      <c r="E9" s="20">
        <v>10637.434482758621</v>
      </c>
      <c r="F9" s="20">
        <v>10629.268965517242</v>
      </c>
      <c r="G9" s="20">
        <v>10655.413333333334</v>
      </c>
      <c r="H9" s="20">
        <v>10638.08695652174</v>
      </c>
      <c r="I9" s="20">
        <v>10665.083870967743</v>
      </c>
      <c r="J9" s="20">
        <v>10694.58909090909</v>
      </c>
      <c r="K9" s="20">
        <v>10685.694117647059</v>
      </c>
      <c r="L9" s="20">
        <v>10631.248484848486</v>
      </c>
      <c r="M9" s="20">
        <v>10612.533333333333</v>
      </c>
      <c r="N9" s="20">
        <v>10699.314285714287</v>
      </c>
      <c r="P9" s="19" t="s">
        <v>18</v>
      </c>
      <c r="Q9" s="20"/>
      <c r="R9" s="20"/>
      <c r="S9" s="20"/>
      <c r="T9" s="20"/>
      <c r="U9" s="20">
        <v>10545.333333333334</v>
      </c>
      <c r="V9" s="20">
        <v>10601.176470588236</v>
      </c>
      <c r="W9" s="20">
        <v>10605.723076923077</v>
      </c>
      <c r="X9" s="20"/>
      <c r="Y9" s="20"/>
      <c r="Z9" s="20">
        <v>10610.186666666666</v>
      </c>
      <c r="AA9" s="20">
        <v>10641.942857142858</v>
      </c>
      <c r="AB9" s="20">
        <v>10574.844444444445</v>
      </c>
      <c r="AC9" s="20">
        <v>10561.12</v>
      </c>
      <c r="AE9" s="19" t="s">
        <v>18</v>
      </c>
      <c r="AF9" s="30">
        <v>10690.4</v>
      </c>
      <c r="AG9" s="30">
        <v>10695.636363636364</v>
      </c>
      <c r="AH9" s="30">
        <v>10709.6</v>
      </c>
      <c r="AI9" s="30">
        <v>10669.548387096775</v>
      </c>
      <c r="AJ9" s="30">
        <v>10669.6</v>
      </c>
      <c r="AK9" s="30">
        <v>10709.2</v>
      </c>
      <c r="AL9" s="30">
        <v>10686.4</v>
      </c>
      <c r="AM9" s="30">
        <v>10625.76</v>
      </c>
      <c r="AN9" s="30">
        <v>10634.933333333332</v>
      </c>
      <c r="AO9" s="30">
        <v>10620.304761904761</v>
      </c>
      <c r="AP9" s="30">
        <v>10659.04</v>
      </c>
      <c r="AQ9" s="30">
        <v>10641.333333333334</v>
      </c>
      <c r="AR9" s="30">
        <v>10663.6</v>
      </c>
    </row>
    <row r="10" spans="1:44" x14ac:dyDescent="0.2">
      <c r="A10" s="21" t="s">
        <v>8</v>
      </c>
      <c r="B10" s="22">
        <v>114.12052341925236</v>
      </c>
      <c r="C10" s="22">
        <v>122.74421790985934</v>
      </c>
      <c r="D10" s="22">
        <v>92.020773602090088</v>
      </c>
      <c r="E10" s="22">
        <v>95.478532621584137</v>
      </c>
      <c r="F10" s="22">
        <v>83.387586936980043</v>
      </c>
      <c r="G10" s="22">
        <v>75.611219911971958</v>
      </c>
      <c r="H10" s="22">
        <v>93.020149594245893</v>
      </c>
      <c r="I10" s="22">
        <v>93.151807034267861</v>
      </c>
      <c r="J10" s="22">
        <v>100.39361524891513</v>
      </c>
      <c r="K10" s="22">
        <v>84.072386890004097</v>
      </c>
      <c r="L10" s="22">
        <v>95.792038855304469</v>
      </c>
      <c r="M10" s="22">
        <v>113.72165016437491</v>
      </c>
      <c r="N10" s="22">
        <v>100.93541532995967</v>
      </c>
      <c r="P10" s="21" t="s">
        <v>8</v>
      </c>
      <c r="Q10" s="22"/>
      <c r="R10" s="22"/>
      <c r="S10" s="22"/>
      <c r="T10" s="22"/>
      <c r="U10" s="22">
        <v>145.35458301085626</v>
      </c>
      <c r="V10" s="22">
        <v>77.961708621633534</v>
      </c>
      <c r="W10" s="22">
        <v>113.28276398192541</v>
      </c>
      <c r="X10" s="22"/>
      <c r="Y10" s="22"/>
      <c r="Z10" s="22">
        <v>112.08933374205913</v>
      </c>
      <c r="AA10" s="22">
        <v>81.819151174800155</v>
      </c>
      <c r="AB10" s="22">
        <v>110.00673228745724</v>
      </c>
      <c r="AC10" s="22">
        <v>140.96894041654059</v>
      </c>
      <c r="AE10" s="21" t="s">
        <v>8</v>
      </c>
      <c r="AF10" s="22">
        <v>100.78180874033256</v>
      </c>
      <c r="AG10" s="22">
        <v>77.986789868152599</v>
      </c>
      <c r="AH10" s="22">
        <v>115.46816859716651</v>
      </c>
      <c r="AI10" s="22">
        <v>125.06736852376639</v>
      </c>
      <c r="AJ10" s="22">
        <v>82.362407090218724</v>
      </c>
      <c r="AK10" s="22">
        <v>82.366024702643358</v>
      </c>
      <c r="AL10" s="22">
        <v>122.79588857979259</v>
      </c>
      <c r="AM10" s="22">
        <v>97.338156622641421</v>
      </c>
      <c r="AN10" s="22">
        <v>157.27317406999606</v>
      </c>
      <c r="AO10" s="22">
        <v>155.3474470470284</v>
      </c>
      <c r="AP10" s="22">
        <v>118.55610227970176</v>
      </c>
      <c r="AQ10" s="22">
        <v>163.02593212570366</v>
      </c>
      <c r="AR10" s="22">
        <v>146.53133764281418</v>
      </c>
    </row>
    <row r="11" spans="1:44" x14ac:dyDescent="0.2">
      <c r="A11" s="21" t="s">
        <v>19</v>
      </c>
      <c r="B11" s="22">
        <v>11164</v>
      </c>
      <c r="C11" s="22">
        <v>11100</v>
      </c>
      <c r="D11" s="22">
        <v>10844</v>
      </c>
      <c r="E11" s="22">
        <v>10940</v>
      </c>
      <c r="F11" s="23">
        <v>10876</v>
      </c>
      <c r="G11" s="23">
        <v>10876</v>
      </c>
      <c r="H11" s="23">
        <v>11132</v>
      </c>
      <c r="I11" s="23">
        <v>11100</v>
      </c>
      <c r="J11" s="23">
        <v>11164</v>
      </c>
      <c r="K11" s="23">
        <v>10908</v>
      </c>
      <c r="L11" s="23">
        <v>10876</v>
      </c>
      <c r="M11" s="23">
        <v>11068</v>
      </c>
      <c r="N11" s="23">
        <v>10972</v>
      </c>
      <c r="P11" s="21" t="s">
        <v>19</v>
      </c>
      <c r="Q11" s="22"/>
      <c r="R11" s="22"/>
      <c r="S11" s="22"/>
      <c r="T11" s="22"/>
      <c r="U11" s="23">
        <v>10748</v>
      </c>
      <c r="V11" s="23">
        <v>10780</v>
      </c>
      <c r="W11" s="23">
        <v>10844</v>
      </c>
      <c r="X11" s="23"/>
      <c r="Y11" s="23"/>
      <c r="Z11" s="23">
        <v>10812</v>
      </c>
      <c r="AA11" s="23">
        <v>11004</v>
      </c>
      <c r="AB11" s="23">
        <v>10780</v>
      </c>
      <c r="AC11" s="23">
        <v>10908</v>
      </c>
      <c r="AE11" s="21" t="s">
        <v>19</v>
      </c>
      <c r="AF11" s="22">
        <v>10908</v>
      </c>
      <c r="AG11" s="22">
        <v>10844</v>
      </c>
      <c r="AH11" s="22">
        <v>10908</v>
      </c>
      <c r="AI11" s="22">
        <v>11228</v>
      </c>
      <c r="AJ11" s="22">
        <v>10844</v>
      </c>
      <c r="AK11" s="22">
        <v>10876</v>
      </c>
      <c r="AL11" s="22">
        <v>11228</v>
      </c>
      <c r="AM11" s="22">
        <v>10812</v>
      </c>
      <c r="AN11" s="22">
        <v>11324</v>
      </c>
      <c r="AO11" s="22">
        <v>10940</v>
      </c>
      <c r="AP11" s="22">
        <v>10812</v>
      </c>
      <c r="AQ11" s="22">
        <v>10876</v>
      </c>
      <c r="AR11" s="22">
        <v>10972</v>
      </c>
    </row>
    <row r="12" spans="1:44" x14ac:dyDescent="0.2">
      <c r="A12" s="21" t="s">
        <v>20</v>
      </c>
      <c r="B12" s="22">
        <v>10300</v>
      </c>
      <c r="C12" s="22">
        <v>10364</v>
      </c>
      <c r="D12" s="22">
        <v>10300</v>
      </c>
      <c r="E12" s="22">
        <v>10396</v>
      </c>
      <c r="F12" s="23">
        <v>10364</v>
      </c>
      <c r="G12" s="23">
        <v>10364</v>
      </c>
      <c r="H12" s="23">
        <v>10364</v>
      </c>
      <c r="I12" s="23">
        <v>10460</v>
      </c>
      <c r="J12" s="23">
        <v>10236</v>
      </c>
      <c r="K12" s="23">
        <v>10364</v>
      </c>
      <c r="L12" s="23">
        <v>10364</v>
      </c>
      <c r="M12" s="23">
        <v>10236</v>
      </c>
      <c r="N12" s="23">
        <v>10428</v>
      </c>
      <c r="P12" s="21" t="s">
        <v>20</v>
      </c>
      <c r="Q12" s="22"/>
      <c r="R12" s="22"/>
      <c r="S12" s="22"/>
      <c r="T12" s="22"/>
      <c r="U12" s="23">
        <v>9628</v>
      </c>
      <c r="V12" s="23">
        <v>10364</v>
      </c>
      <c r="W12" s="23">
        <v>10108</v>
      </c>
      <c r="X12" s="23"/>
      <c r="Y12" s="23"/>
      <c r="Z12" s="23">
        <v>10172</v>
      </c>
      <c r="AA12" s="23">
        <v>10460</v>
      </c>
      <c r="AB12" s="23">
        <v>10140</v>
      </c>
      <c r="AC12" s="23">
        <v>9852</v>
      </c>
      <c r="AE12" s="21" t="s">
        <v>20</v>
      </c>
      <c r="AF12" s="22">
        <v>10396</v>
      </c>
      <c r="AG12" s="22">
        <v>10492</v>
      </c>
      <c r="AH12" s="22">
        <v>10332</v>
      </c>
      <c r="AI12" s="22">
        <v>10332</v>
      </c>
      <c r="AJ12" s="22">
        <v>10460</v>
      </c>
      <c r="AK12" s="22">
        <v>10428</v>
      </c>
      <c r="AL12" s="22">
        <v>10268</v>
      </c>
      <c r="AM12" s="22">
        <v>10364</v>
      </c>
      <c r="AN12" s="22">
        <v>10236</v>
      </c>
      <c r="AO12" s="22">
        <v>10268</v>
      </c>
      <c r="AP12" s="22">
        <v>10236</v>
      </c>
      <c r="AQ12" s="22">
        <v>10204</v>
      </c>
      <c r="AR12" s="22">
        <v>10268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3.8140786023701021</v>
      </c>
      <c r="C13" s="25">
        <f>IFERROR(IF(C8="","",IF($C$25=0,((C9-$C$26)/3/C10),IF($C$26=0,(($C$25-C9)/3/C10),MIN(((($C$25)-C9)/(3*C10)),((C9-($C$26))/(3*C10)))))),"")</f>
        <v>3.5447155128142698</v>
      </c>
      <c r="D13" s="25">
        <f>IFERROR(IF(D8="","",IF($D$25=0,((D9-$D$26)/3/D10),IF($D$26=0,(($D$25-D9)/3/D10),MIN(((($D$25)-D9)/(3*D10)),((D9-($D$26))/(3*D10)))))),"")</f>
        <v>4.5422455823764016</v>
      </c>
      <c r="E13" s="25">
        <f>IFERROR(IF(E8="","",IF($E$25=0,((E9-$E$26)/3/E10),IF($E$26=0,(($E$25-E9)/3/E10),MIN(((($E$25)-E9)/(3*E10)),((E9-($E$26))/(3*E10)))))),"")</f>
        <v>4.5295853323763078</v>
      </c>
      <c r="F13" s="25">
        <f>IFERROR(IF(F8="","",IF($K$25=0,((F9-$K$26)/3/F10),IF($K$26=0,(($K$25-F9)/3/F10),MIN(((($K$25)-F9)/(3*F10)),((F9-($K$26))/(3*F10)))))),"")</f>
        <v>5.1537205671135178</v>
      </c>
      <c r="G13" s="25">
        <f>IFERROR(IF(G8="","",IF($G$25=0,((G9-$G$26)/3/G10),IF($G$26=0,(($G$25-G9)/3/G10),MIN(((($G$25)-G9)/(3*G10)),((G9-($G$26))/(3*G10)))))),"")</f>
        <v>5.7990217803864006</v>
      </c>
      <c r="H13" s="25">
        <f>IFERROR(IF(H8="","",IF($H$25=0,((H9-$H$26)/3/H10),IF($H$26=0,(($H$25-H9)/3/H10),MIN(((($H$25)-H9)/(3*H10)),((H9-($H$26))/(3*H10)))))),"")</f>
        <v>4.6516335875757315</v>
      </c>
      <c r="I13" s="25">
        <f>IFERROR(IF(I8="","",IF($I$25=0,((I9-$I$26)/3/I10),IF($I$26=0,(($I$25-I9)/3/I10),MIN(((($I$25)-I9)/(3*I10)),((I9-($I$26))/(3*I10)))))),"")</f>
        <v>4.741664576548982</v>
      </c>
      <c r="J13" s="25">
        <f>IFERROR(IF(J8="","",IF($J$25=0,((J9-$J$26)/3/J10),IF($J$26=0,(($J$25-J9)/3/J10),MIN(((($J$25)-J9)/(3*J10)),((J9-($J$26))/(3*J10)))))),"")</f>
        <v>4.4975937548436491</v>
      </c>
      <c r="K13" s="25">
        <f>IFERROR(IF(K8="","",IF($K$25=0,((K9-$K$26)/3/K10),IF($K$26=0,(($K$25-K9)/3/K10),MIN(((($K$25)-K9)/(3*K10)),((K9-($K$26))/(3*K10)))))),"")</f>
        <v>5.3354581982932352</v>
      </c>
      <c r="L13" s="25">
        <f>IFERROR(IF(L8="","",IF($L$25=0,((L9-$L$26)/3/L10),IF($L$26=0,(($L$25-L9)/3/L10),MIN(((($L$25)-L9)/(3*L10)),((L9-($L$26))/(3*L10)))))),"")</f>
        <v>4.4932352078476256</v>
      </c>
      <c r="M13" s="25">
        <f>IFERROR(IF(M8="","",IF($M$25=0,((M9-$M$26)/3/M10),IF($M$26=0,(($M$25-M9)/3/M10),MIN(((($M$25)-M9)/(3*M10)),((M9-($M$26))/(3*M10)))))),"")</f>
        <v>3.7299650256979651</v>
      </c>
      <c r="N13" s="25">
        <f>IFERROR(IF(N8="","",IF($N$25=0,((N9-$N$26)/3/N10),IF($N$26=0,(($N$25-N9)/3/N10),MIN(((($N$25)-N9)/(3*N10)),((N9-($N$26))/(3*N10)))))),"")</f>
        <v>4.4890562982631481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2.7641218422935445</v>
      </c>
      <c r="V13" s="25">
        <f>IFERROR(IF(V8="","",IF($G$25=0,((V9-$G$26)/3/V10),IF($G$26=0,(($G$25-V9)/3/V10),MIN(((($G$25)-V9)/(3*V10)),((V9-($G$26))/(3*V10)))))),"")</f>
        <v>5.392290193420556</v>
      </c>
      <c r="W13" s="25">
        <f>IFERROR(IF(W8="","",IF($H$25=0,((W9-$H$26)/3/W10),IF($H$26=0,(($H$25-W9)/3/W10),MIN(((($H$25)-W9)/(3*W10)),((W9-($H$26))/(3*W10)))))),"")</f>
        <v>3.7243767496263511</v>
      </c>
      <c r="X13" s="25"/>
      <c r="Y13" s="25"/>
      <c r="Z13" s="25">
        <f>IFERROR(IF(Z8="","",IF($K$25=0,((Z9-$K$26)/3/Z10),IF($K$26=0,(($K$25-Z9)/3/Z10),MIN(((($K$25)-Z9)/(3*Z10)),((Z9-($K$26))/(3*Z10)))))),"")</f>
        <v>3.777304596438023</v>
      </c>
      <c r="AA13" s="25">
        <f>IFERROR(IF(AA8="","",IF($L$25=0,((AA9-$L$26)/3/AA10),IF($L$26=0,(($L$25-AA9)/3/AA10),MIN(((($L$25)-AA9)/(3*AA10)),((AA9-($L$26))/(3*AA10)))))),"")</f>
        <v>5.304148798290349</v>
      </c>
      <c r="AB13" s="25">
        <f>IFERROR(IF(AB8="","",IF($M$25=0,((AB9-$M$26)/3/AB10),IF($M$26=0,(($M$25-AB9)/3/AB10),MIN(((($M$25)-AB9)/(3*AB10)),((AB9-($M$26))/(3*AB10)))))),"")</f>
        <v>3.7417238586746611</v>
      </c>
      <c r="AC13" s="25">
        <f>IFERROR(IF(AC8="","",IF($N$25=0,((AC9-$N$26)/3/AC10),IF($N$26=0,(($N$25-AC9)/3/AC10),MIN(((($N$25)-AC9)/(3*AC10)),((AC9-($N$26))/(3*AC10)))))),"")</f>
        <v>2.8874445590444422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4.4664145142811993</v>
      </c>
      <c r="AG13" s="25">
        <f t="shared" si="1"/>
        <v>5.7942991196682314</v>
      </c>
      <c r="AH13" s="25">
        <f t="shared" si="1"/>
        <v>3.9537591951080477</v>
      </c>
      <c r="AI13" s="25">
        <f t="shared" si="1"/>
        <v>3.5435525743448215</v>
      </c>
      <c r="AJ13" s="25">
        <f t="shared" si="1"/>
        <v>5.3810957651410609</v>
      </c>
      <c r="AK13" s="25">
        <f t="shared" si="1"/>
        <v>5.5411196746193472</v>
      </c>
      <c r="AL13" s="25">
        <f t="shared" si="1"/>
        <v>3.6548454935310826</v>
      </c>
      <c r="AM13" s="25">
        <f t="shared" si="1"/>
        <v>4.4030694800211059</v>
      </c>
      <c r="AN13" s="25">
        <f t="shared" si="1"/>
        <v>2.7445522543618042</v>
      </c>
      <c r="AO13" s="25">
        <f t="shared" si="1"/>
        <v>2.747185499862498</v>
      </c>
      <c r="AP13" s="25">
        <f t="shared" si="1"/>
        <v>3.7086239471899272</v>
      </c>
      <c r="AQ13" s="25">
        <f>IFERROR(IF(AQ8="","",IF($M$25=0,((AQ9-$M$26)/3/AQ10),IF($M$26=0,(($M$25-AQ9)/3/AQ10),MIN(((($M$25)-AQ9)/(3*AQ10)),((AQ9-($M$26))/(3*AQ10)))))),"")</f>
        <v>2.6607900480722719</v>
      </c>
      <c r="AR13" s="25">
        <f>IFERROR(IF(AR8="","",IF($M$25=0,((AR9-$M$26)/3/AR10),IF($M$26=0,(($M$25-AR9)/3/AR10),MIN(((($M$25)-AR9)/(3*AR10)),((AR9-($M$26))/(3*AR10)))))),"")</f>
        <v>3.0109600246431403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1.0105263157893205</v>
      </c>
      <c r="AE17" s="27" t="s">
        <v>30</v>
      </c>
      <c r="AR17" s="16">
        <f>AR19-AQ19</f>
        <v>6.8266666666659148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10709.406060606061</v>
      </c>
      <c r="C19" s="30">
        <v>10675.771428571428</v>
      </c>
      <c r="D19" s="30">
        <v>10681.257142857143</v>
      </c>
      <c r="E19" s="30">
        <v>10649.2</v>
      </c>
      <c r="F19" s="30">
        <v>10655.657142857142</v>
      </c>
      <c r="G19" s="30">
        <v>10639.49090909091</v>
      </c>
      <c r="H19" s="30">
        <v>10685.010526315789</v>
      </c>
      <c r="I19" s="30">
        <v>10738.826666666666</v>
      </c>
      <c r="J19" s="30">
        <v>10666.933333333332</v>
      </c>
      <c r="K19" s="30">
        <v>10708.711111111112</v>
      </c>
      <c r="L19" s="30">
        <v>10701.754838709678</v>
      </c>
      <c r="M19" s="30">
        <v>10679.733333333334</v>
      </c>
      <c r="N19" s="30">
        <v>10733.493333333334</v>
      </c>
      <c r="P19" s="30" t="s">
        <v>18</v>
      </c>
      <c r="Q19" s="30"/>
      <c r="R19" s="30"/>
      <c r="S19" s="30"/>
      <c r="T19" s="30"/>
      <c r="U19" s="30">
        <v>10608.906666666666</v>
      </c>
      <c r="V19" s="30">
        <v>10608.21052631579</v>
      </c>
      <c r="W19" s="30">
        <v>10530.4</v>
      </c>
      <c r="X19" s="30"/>
      <c r="Y19" s="30">
        <v>10677.6</v>
      </c>
      <c r="Z19" s="30">
        <v>10644.177777777777</v>
      </c>
      <c r="AA19" s="30">
        <v>10637.066666666668</v>
      </c>
      <c r="AB19" s="30">
        <v>10586.989473684211</v>
      </c>
      <c r="AC19" s="30">
        <v>10588</v>
      </c>
      <c r="AD19" s="29"/>
      <c r="AE19" s="30" t="s">
        <v>18</v>
      </c>
      <c r="AF19" s="30">
        <v>10626.4</v>
      </c>
      <c r="AG19" s="30">
        <v>10684</v>
      </c>
      <c r="AH19" s="30">
        <v>10668</v>
      </c>
      <c r="AI19" s="30">
        <v>10682.117647058823</v>
      </c>
      <c r="AJ19" s="30">
        <v>10707.771428571428</v>
      </c>
      <c r="AK19" s="30">
        <v>10677.6</v>
      </c>
      <c r="AL19" s="30">
        <v>10700.417391304349</v>
      </c>
      <c r="AM19" s="30">
        <v>10719.657142857142</v>
      </c>
      <c r="AN19" s="30">
        <v>10704.72380952381</v>
      </c>
      <c r="AO19" s="30">
        <v>10744.631578947368</v>
      </c>
      <c r="AP19" s="30">
        <v>10748.426666666666</v>
      </c>
      <c r="AQ19" s="30">
        <v>10759.52</v>
      </c>
      <c r="AR19" s="30">
        <v>10766.346666666666</v>
      </c>
      <c r="BD19" s="32"/>
      <c r="BE19" s="32"/>
      <c r="BF19" s="32"/>
      <c r="BG19" s="32">
        <f>I5/3</f>
        <v>666.66666666666663</v>
      </c>
      <c r="BH19" s="32"/>
      <c r="BI19" s="32"/>
      <c r="BJ19" s="32"/>
    </row>
    <row r="20" spans="1:62" x14ac:dyDescent="0.2">
      <c r="A20" s="21" t="s">
        <v>8</v>
      </c>
      <c r="B20" s="22">
        <v>127.53559507770987</v>
      </c>
      <c r="C20" s="22">
        <v>115.43326845225496</v>
      </c>
      <c r="D20" s="22">
        <v>88.616935991591447</v>
      </c>
      <c r="E20" s="22">
        <v>101.47173600341719</v>
      </c>
      <c r="F20" s="22">
        <v>120.2907611365046</v>
      </c>
      <c r="G20" s="22">
        <v>135.0078316080081</v>
      </c>
      <c r="H20" s="22">
        <v>96.865531049706519</v>
      </c>
      <c r="I20" s="22">
        <v>118.42505327779199</v>
      </c>
      <c r="J20" s="22">
        <v>109.42629523723751</v>
      </c>
      <c r="K20" s="22">
        <v>105.66366419786635</v>
      </c>
      <c r="L20" s="22">
        <v>100.47687218120383</v>
      </c>
      <c r="M20" s="22">
        <v>117.54980755738528</v>
      </c>
      <c r="N20" s="22">
        <v>126.7366739306964</v>
      </c>
      <c r="P20" s="21" t="s">
        <v>8</v>
      </c>
      <c r="Q20" s="22"/>
      <c r="R20" s="22"/>
      <c r="S20" s="22"/>
      <c r="T20" s="22"/>
      <c r="U20" s="22">
        <v>56.7805575149779</v>
      </c>
      <c r="V20" s="22">
        <v>94.057236392556007</v>
      </c>
      <c r="W20" s="22">
        <v>101.33734327905553</v>
      </c>
      <c r="X20" s="22"/>
      <c r="Y20" s="22">
        <v>108.29607798221092</v>
      </c>
      <c r="Z20" s="22">
        <v>114.65851377688051</v>
      </c>
      <c r="AA20" s="22">
        <v>115.65715099628119</v>
      </c>
      <c r="AB20" s="22">
        <v>107.60521765575007</v>
      </c>
      <c r="AC20" s="22">
        <v>116.68947010091541</v>
      </c>
      <c r="AD20" s="29"/>
      <c r="AE20" s="21" t="s">
        <v>8</v>
      </c>
      <c r="AF20" s="22">
        <v>222.30971667154424</v>
      </c>
      <c r="AG20" s="22">
        <v>167.97883464558529</v>
      </c>
      <c r="AH20" s="22">
        <v>86.25660862592251</v>
      </c>
      <c r="AI20" s="22">
        <v>104.20234571035625</v>
      </c>
      <c r="AJ20" s="22">
        <v>77.562536046274275</v>
      </c>
      <c r="AK20" s="22">
        <v>104.796946520402</v>
      </c>
      <c r="AL20" s="22">
        <v>108.75418786924907</v>
      </c>
      <c r="AM20" s="22">
        <v>84.320280661587304</v>
      </c>
      <c r="AN20" s="22">
        <v>105.38541856863517</v>
      </c>
      <c r="AO20" s="22">
        <v>79.689430761801589</v>
      </c>
      <c r="AP20" s="22">
        <v>84.088944758693586</v>
      </c>
      <c r="AQ20" s="22">
        <v>86.38558438298125</v>
      </c>
      <c r="AR20" s="22">
        <v>113.34156620865382</v>
      </c>
      <c r="AS20" s="29"/>
      <c r="AT20" s="29"/>
      <c r="AU20" s="29"/>
      <c r="AV20" s="29"/>
      <c r="BD20" s="32">
        <f>F5</f>
        <v>9340</v>
      </c>
      <c r="BE20" s="32"/>
      <c r="BF20" s="32"/>
      <c r="BG20" s="32"/>
      <c r="BH20" s="32"/>
      <c r="BI20" s="32"/>
      <c r="BJ20" s="32">
        <f>E5</f>
        <v>12092</v>
      </c>
    </row>
    <row r="21" spans="1:62" x14ac:dyDescent="0.2">
      <c r="A21" s="21" t="s">
        <v>19</v>
      </c>
      <c r="B21" s="22">
        <v>11164</v>
      </c>
      <c r="C21" s="22">
        <v>11132</v>
      </c>
      <c r="D21" s="22">
        <v>11004</v>
      </c>
      <c r="E21" s="22">
        <v>10908</v>
      </c>
      <c r="F21" s="22">
        <v>10940</v>
      </c>
      <c r="G21" s="22">
        <v>10972</v>
      </c>
      <c r="H21" s="22">
        <v>10972</v>
      </c>
      <c r="I21" s="22">
        <v>11164</v>
      </c>
      <c r="J21" s="22">
        <v>10972</v>
      </c>
      <c r="K21" s="22">
        <v>11036</v>
      </c>
      <c r="L21" s="22">
        <v>11068</v>
      </c>
      <c r="M21" s="22">
        <v>11036</v>
      </c>
      <c r="N21" s="22">
        <v>11164</v>
      </c>
      <c r="P21" s="21" t="s">
        <v>19</v>
      </c>
      <c r="Q21" s="22"/>
      <c r="R21" s="22"/>
      <c r="S21" s="22"/>
      <c r="T21" s="22"/>
      <c r="U21" s="22">
        <v>10780</v>
      </c>
      <c r="V21" s="22">
        <v>10780</v>
      </c>
      <c r="W21" s="22">
        <v>10716</v>
      </c>
      <c r="X21" s="22"/>
      <c r="Y21" s="22">
        <v>11036</v>
      </c>
      <c r="Z21" s="22">
        <v>11036</v>
      </c>
      <c r="AA21" s="22">
        <v>11036</v>
      </c>
      <c r="AB21" s="22">
        <v>10908</v>
      </c>
      <c r="AC21" s="22">
        <v>11036</v>
      </c>
      <c r="AD21" s="29"/>
      <c r="AE21" s="21" t="s">
        <v>19</v>
      </c>
      <c r="AF21" s="22">
        <v>11036</v>
      </c>
      <c r="AG21" s="22">
        <v>11036</v>
      </c>
      <c r="AH21" s="22">
        <v>10844</v>
      </c>
      <c r="AI21" s="22">
        <v>11196</v>
      </c>
      <c r="AJ21" s="22">
        <v>10908</v>
      </c>
      <c r="AK21" s="22">
        <v>10876</v>
      </c>
      <c r="AL21" s="22">
        <v>10940</v>
      </c>
      <c r="AM21" s="22">
        <v>10908</v>
      </c>
      <c r="AN21" s="22">
        <v>10908</v>
      </c>
      <c r="AO21" s="22">
        <v>11036</v>
      </c>
      <c r="AP21" s="22">
        <v>10972</v>
      </c>
      <c r="AQ21" s="22">
        <v>11036</v>
      </c>
      <c r="AR21" s="22">
        <v>11228</v>
      </c>
      <c r="BD21" s="33">
        <f>BE21-$BG$22</f>
        <v>10599.939999999999</v>
      </c>
      <c r="BE21" s="32">
        <f>BF21-$BG$22</f>
        <v>10599.96</v>
      </c>
      <c r="BF21" s="32">
        <f>BG21-$BG$22</f>
        <v>10599.98</v>
      </c>
      <c r="BG21" s="33">
        <f>D5</f>
        <v>10600</v>
      </c>
      <c r="BH21" s="32">
        <f>BG21+$BG$22</f>
        <v>10600.02</v>
      </c>
      <c r="BI21" s="32">
        <f>BH21+$BG$22</f>
        <v>10600.04</v>
      </c>
      <c r="BJ21" s="33">
        <f>BI21+$BG$22</f>
        <v>10600.060000000001</v>
      </c>
    </row>
    <row r="22" spans="1:62" x14ac:dyDescent="0.2">
      <c r="A22" s="21" t="s">
        <v>20</v>
      </c>
      <c r="B22" s="22">
        <v>10332</v>
      </c>
      <c r="C22" s="22">
        <v>10268</v>
      </c>
      <c r="D22" s="22">
        <v>10492</v>
      </c>
      <c r="E22" s="22">
        <v>10300</v>
      </c>
      <c r="F22" s="22">
        <v>10268</v>
      </c>
      <c r="G22" s="22">
        <v>10108</v>
      </c>
      <c r="H22" s="22">
        <v>10396</v>
      </c>
      <c r="I22" s="22">
        <v>10460</v>
      </c>
      <c r="J22" s="22">
        <v>10076</v>
      </c>
      <c r="K22" s="22">
        <v>10364</v>
      </c>
      <c r="L22" s="22">
        <v>10332</v>
      </c>
      <c r="M22" s="22">
        <v>10172</v>
      </c>
      <c r="N22" s="22">
        <v>10364</v>
      </c>
      <c r="P22" s="21" t="s">
        <v>20</v>
      </c>
      <c r="Q22" s="22"/>
      <c r="R22" s="22"/>
      <c r="S22" s="22"/>
      <c r="T22" s="22"/>
      <c r="U22" s="22">
        <v>10460</v>
      </c>
      <c r="V22" s="22">
        <v>10396</v>
      </c>
      <c r="W22" s="22">
        <v>10396</v>
      </c>
      <c r="X22" s="22"/>
      <c r="Y22" s="22">
        <v>10460</v>
      </c>
      <c r="Z22" s="22">
        <v>10332</v>
      </c>
      <c r="AA22" s="22">
        <v>10396</v>
      </c>
      <c r="AB22" s="22">
        <v>10332</v>
      </c>
      <c r="AC22" s="22">
        <v>10332</v>
      </c>
      <c r="AD22" s="29"/>
      <c r="AE22" s="21" t="s">
        <v>20</v>
      </c>
      <c r="AF22" s="22">
        <v>9788</v>
      </c>
      <c r="AG22" s="22">
        <v>10428</v>
      </c>
      <c r="AH22" s="22">
        <v>10300</v>
      </c>
      <c r="AI22" s="22">
        <v>10428</v>
      </c>
      <c r="AJ22" s="22">
        <v>10492</v>
      </c>
      <c r="AK22" s="22">
        <v>10268</v>
      </c>
      <c r="AL22" s="22">
        <v>10268</v>
      </c>
      <c r="AM22" s="22">
        <v>10524</v>
      </c>
      <c r="AN22" s="22">
        <v>10204</v>
      </c>
      <c r="AO22" s="22">
        <v>10524</v>
      </c>
      <c r="AP22" s="22">
        <v>10524</v>
      </c>
      <c r="AQ22" s="22">
        <v>10588</v>
      </c>
      <c r="AR22" s="22">
        <v>10588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3.5791473477702596</v>
      </c>
      <c r="C23" s="25">
        <f>IFERROR(IF(C18="","",IF($C$25=0,((C19-$C$26)/3/C20),IF($C$26=0,(($C$25-C19)/3/C20),MIN(((($C$25)-C19)/(3*C20)),((C19-($C$26))/(3*C20)))))),"")</f>
        <v>3.8572687824507734</v>
      </c>
      <c r="D23" s="25">
        <f>IFERROR(IF(D18="","",IF($D$25=0,((D19-$D$26)/3/D20),IF($D$26=0,(($D$25-D19)/3/D20),MIN(((($D$25)-D19)/(3*D20)),((D19-($D$26))/(3*D20)))))),"")</f>
        <v>5.045149770560073</v>
      </c>
      <c r="E23" s="25">
        <f>IFERROR(IF(E18="","",IF($E$25=0,((E19-$E$26)/3/E20),IF($E$26=0,(($E$25-E19)/3/E20),MIN(((($E$25)-E19)/(3*E20)),((E19-($E$26))/(3*E20)))))),"")</f>
        <v>4.3007049764606755</v>
      </c>
      <c r="F23" s="25">
        <f>IFERROR(IF(F18="","",IF($K$25=0,((F19-$K$26)/3/F20),IF($K$26=0,(($K$25-F19)/3/F20),MIN(((($K$25)-F19)/(3*F20)),((F19-($K$26))/(3*F20)))))),"")</f>
        <v>3.645769440719695</v>
      </c>
      <c r="G23" s="25">
        <f>IFERROR(IF(G18="","",IF($G$25=0,((G19-$G$26)/3/G20),IF($G$26=0,(($G$25-G19)/3/G20),MIN(((($G$25)-G19)/(3*G20)),((G19-($G$26))/(3*G20)))))),"")</f>
        <v>3.2084334012660571</v>
      </c>
      <c r="H23" s="25">
        <f>IFERROR(IF(H18="","",IF($H$25=0,((H19-$H$26)/3/H20),IF($H$26=0,(($H$25-H19)/3/H20),MIN(((($H$25)-H19)/(3*H20)),((H19-($H$26))/(3*H20)))))),"")</f>
        <v>4.6284456116304078</v>
      </c>
      <c r="I23" s="25">
        <f>IFERROR(IF(I18="","",IF($I$25=0,((I19-$I$26)/3/I20),IF($I$26=0,(($I$25-I19)/3/I20),MIN(((($I$25)-I19)/(3*I20)),((I19-($I$26))/(3*I20)))))),"")</f>
        <v>3.8088036719706846</v>
      </c>
      <c r="J23" s="25">
        <f>IFERROR(IF(J18="","",IF($J$25=0,((J19-$J$26)/3/J20),IF($J$26=0,(($J$25-J19)/3/J20),MIN(((($J$25)-J19)/(3*J20)),((J19-($J$26))/(3*J20)))))),"")</f>
        <v>4.0420916211425695</v>
      </c>
      <c r="K23" s="25">
        <f>IFERROR(IF(K18="","",IF($K$25=0,((K19-$K$26)/3/K20),IF($K$26=0,(($K$25-K19)/3/K20),MIN(((($K$25)-K19)/(3*K20)),((K19-($K$26))/(3*K20)))))),"")</f>
        <v>4.3178233548922291</v>
      </c>
      <c r="L23" s="25">
        <f>IFERROR(IF(L18="","",IF($L$25=0,((L19-$L$26)/3/L20),IF($L$26=0,(($L$25-L19)/3/L20),MIN(((($L$25)-L19)/(3*L20)),((L19-($L$26))/(3*L20)))))),"")</f>
        <v>4.5176394300101119</v>
      </c>
      <c r="M23" s="25">
        <f>IFERROR(IF(M18="","",IF($M$25=0,((M19-$M$26)/3/M20),IF($M$26=0,(($M$25-M19)/3/M20),MIN(((($M$25)-M19)/(3*M20)),((M19-($M$26))/(3*M20)))))),"")</f>
        <v>3.799051542979075</v>
      </c>
      <c r="N23" s="25">
        <f>IFERROR(IF(N18="","",IF($N$25=0,((N19-$N$26)/3/N20),IF($N$26=0,(($N$25-N19)/3/N20),MIN(((($N$25)-N19)/(3*N20)),((N19-($N$26))/(3*N20)))))),"")</f>
        <v>3.5730427626906174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7.4491852035323083</v>
      </c>
      <c r="V23" s="25">
        <f>IFERROR(IF(V18="","",IF($G$25=0,((V19-$G$26)/3/V20),IF($G$26=0,(($G$25-V19)/3/V20),MIN(((($G$25)-V19)/(3*V20)),((V19-($G$26))/(3*V20)))))),"")</f>
        <v>4.4944637788520021</v>
      </c>
      <c r="W23" s="25">
        <f>IFERROR(IF(W18="","",IF($H$25=0,((W19-$H$26)/3/W20),IF($H$26=0,(($H$25-W19)/3/W20),MIN(((($H$25)-W19)/(3*W20)),((W19-($H$26))/(3*W20)))))),"")</f>
        <v>3.9156345248495454</v>
      </c>
      <c r="X23" s="25"/>
      <c r="Y23" s="25">
        <f>IFERROR(IF(Y18="","",IF($J$25=0,((Y19-$J$26)/3/Y20),IF($J$26=0,(($J$25-Y19)/3/Y20),MIN(((($J$25)-Y19)/(3*Y20)),((Y19-($J$26))/(3*Y20)))))),"")</f>
        <v>4.1171081628635378</v>
      </c>
      <c r="Z23" s="25">
        <f>IFERROR(IF(Z18="","",IF($K$25=0,((Z19-$K$26)/3/Z20),IF($K$26=0,(($K$25-Z19)/3/Z20),MIN(((($K$25)-Z19)/(3*Z20)),((Z19-($K$26))/(3*Z20)))))),"")</f>
        <v>3.7914840477688352</v>
      </c>
      <c r="AA23" s="25">
        <f>IFERROR(IF(AA18="","",IF($L$25=0,((AA19-$L$26)/3/AA20),IF($L$26=0,(($L$25-AA19)/3/AA20),MIN(((($L$25)-AA19)/(3*AA20)),((AA19-($L$26))/(3*AA20)))))),"")</f>
        <v>3.7382518230062374</v>
      </c>
      <c r="AB23" s="25">
        <f>IFERROR(IF(AB18="","",IF($M$25=0,((AB19-$M$26)/3/AB20),IF($M$26=0,(($M$25-AB19)/3/AB20),MIN(((($M$25)-AB19)/(3*AB20)),((AB19-($M$26))/(3*AB20)))))),"")</f>
        <v>3.8628531863996018</v>
      </c>
      <c r="AC23" s="25">
        <f>IFERROR(IF(AC18="","",IF($N$25=0,((AC19-$N$26)/3/AC20),IF($N$26=0,(($N$25-AC19)/3/AC20),MIN(((($N$25)-AC19)/(3*AC20)),((AC19-($N$26))/(3*AC20)))))),"")</f>
        <v>3.5650174745007819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1.9288405672053404</v>
      </c>
      <c r="AG23" s="25">
        <f t="shared" si="2"/>
        <v>2.6670026670040006</v>
      </c>
      <c r="AH23" s="25">
        <f t="shared" si="2"/>
        <v>5.1319739289359569</v>
      </c>
      <c r="AI23" s="25">
        <f t="shared" si="2"/>
        <v>4.2933059325088232</v>
      </c>
      <c r="AJ23" s="25">
        <f t="shared" si="2"/>
        <v>5.8781446915531808</v>
      </c>
      <c r="AK23" s="25">
        <f t="shared" si="2"/>
        <v>4.2545768886488018</v>
      </c>
      <c r="AL23" s="25">
        <f t="shared" si="2"/>
        <v>4.1697011641823716</v>
      </c>
      <c r="AM23" s="25">
        <f t="shared" si="2"/>
        <v>5.4251197393845096</v>
      </c>
      <c r="AN23" s="25">
        <f t="shared" si="2"/>
        <v>4.3166117541362254</v>
      </c>
      <c r="AO23" s="25">
        <f t="shared" si="2"/>
        <v>5.6359143580785478</v>
      </c>
      <c r="AP23" s="25">
        <f t="shared" si="2"/>
        <v>5.3260006896623091</v>
      </c>
      <c r="AQ23" s="25">
        <f>IFERROR(IF(AQ18="","",IF($M$25=0,((AQ19-$M$26)/3/AQ20),IF($M$26=0,(($M$25-AQ19)/3/AQ20),MIN(((($M$25)-AQ19)/(3*AQ20)),((AQ19-($M$26))/(3*AQ20)))))),"")</f>
        <v>5.1415986031982381</v>
      </c>
      <c r="AR23" s="25">
        <f>IFERROR(IF(AR18="","",IF($M$25=0,((AR19-$M$26)/3/AR20),IF($M$26=0,(($M$25-AR19)/3/AR20),MIN(((($M$25)-AR19)/(3*AR20)),((AR19-($M$26))/(3*AR20)))))),"")</f>
        <v>3.898697179029329</v>
      </c>
    </row>
    <row r="24" spans="1:62" x14ac:dyDescent="0.2">
      <c r="A24" s="35" t="s">
        <v>10</v>
      </c>
      <c r="B24" s="32">
        <f t="shared" ref="B24:M24" si="3">$D$5</f>
        <v>10600</v>
      </c>
      <c r="C24" s="32">
        <f t="shared" si="3"/>
        <v>10600</v>
      </c>
      <c r="D24" s="32">
        <f t="shared" si="3"/>
        <v>10600</v>
      </c>
      <c r="E24" s="32">
        <f t="shared" si="3"/>
        <v>10600</v>
      </c>
      <c r="F24" s="32">
        <f t="shared" si="3"/>
        <v>10600</v>
      </c>
      <c r="G24" s="32">
        <f t="shared" si="3"/>
        <v>10600</v>
      </c>
      <c r="H24" s="32">
        <f t="shared" si="3"/>
        <v>10600</v>
      </c>
      <c r="I24" s="32">
        <f t="shared" si="3"/>
        <v>10600</v>
      </c>
      <c r="J24" s="32">
        <f t="shared" si="3"/>
        <v>10600</v>
      </c>
      <c r="K24" s="32">
        <f t="shared" si="3"/>
        <v>10600</v>
      </c>
      <c r="L24" s="32">
        <f t="shared" si="3"/>
        <v>10600</v>
      </c>
      <c r="M24" s="32">
        <f t="shared" si="3"/>
        <v>10600</v>
      </c>
      <c r="N24" s="32">
        <f>$D$5</f>
        <v>10600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4">$E$5</f>
        <v>12092</v>
      </c>
      <c r="C25" s="32">
        <f t="shared" si="4"/>
        <v>12092</v>
      </c>
      <c r="D25" s="32">
        <f t="shared" si="4"/>
        <v>12092</v>
      </c>
      <c r="E25" s="32">
        <f t="shared" si="4"/>
        <v>12092</v>
      </c>
      <c r="F25" s="32">
        <f t="shared" si="4"/>
        <v>12092</v>
      </c>
      <c r="G25" s="32">
        <f t="shared" si="4"/>
        <v>12092</v>
      </c>
      <c r="H25" s="32">
        <f t="shared" si="4"/>
        <v>12092</v>
      </c>
      <c r="I25" s="32">
        <f t="shared" si="4"/>
        <v>12092</v>
      </c>
      <c r="J25" s="32">
        <f t="shared" si="4"/>
        <v>12092</v>
      </c>
      <c r="K25" s="32">
        <f t="shared" si="4"/>
        <v>12092</v>
      </c>
      <c r="L25" s="32">
        <f t="shared" si="4"/>
        <v>12092</v>
      </c>
      <c r="M25" s="32">
        <f t="shared" si="4"/>
        <v>12092</v>
      </c>
      <c r="N25" s="32">
        <f>$E$5</f>
        <v>12092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5">$F$5</f>
        <v>9340</v>
      </c>
      <c r="C26" s="32">
        <f t="shared" si="5"/>
        <v>9340</v>
      </c>
      <c r="D26" s="32">
        <f t="shared" si="5"/>
        <v>9340</v>
      </c>
      <c r="E26" s="32">
        <f t="shared" si="5"/>
        <v>9340</v>
      </c>
      <c r="F26" s="32">
        <f t="shared" si="5"/>
        <v>9340</v>
      </c>
      <c r="G26" s="32">
        <f t="shared" si="5"/>
        <v>9340</v>
      </c>
      <c r="H26" s="32">
        <f t="shared" si="5"/>
        <v>9340</v>
      </c>
      <c r="I26" s="32">
        <f t="shared" si="5"/>
        <v>9340</v>
      </c>
      <c r="J26" s="32">
        <f t="shared" si="5"/>
        <v>9340</v>
      </c>
      <c r="K26" s="32">
        <f t="shared" si="5"/>
        <v>9340</v>
      </c>
      <c r="L26" s="32">
        <f t="shared" si="5"/>
        <v>9340</v>
      </c>
      <c r="M26" s="32">
        <f t="shared" si="5"/>
        <v>9340</v>
      </c>
      <c r="N26" s="32">
        <f>$F$5</f>
        <v>9340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122.74421790985934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5.7990217803864006</v>
      </c>
      <c r="Q37" s="40">
        <v>8</v>
      </c>
      <c r="R37" s="41">
        <f>ROUND(Q37/5,5)</f>
        <v>1.6</v>
      </c>
      <c r="T37" s="20">
        <v>10780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64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6.833333333333333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2">
    <tabColor rgb="FFFFFF00"/>
  </sheetPr>
  <dimension ref="A1:BJ85"/>
  <sheetViews>
    <sheetView showGridLines="0" topLeftCell="A5" zoomScale="75" zoomScaleNormal="75" workbookViewId="0">
      <selection activeCell="X19" sqref="X19:X23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57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1.3901498453331835</v>
      </c>
      <c r="R2" s="7">
        <f>IF(N19="","",(ABS(N19-AVERAGE(B19:M19))/STDEV(B19:M19)))</f>
        <v>0.25885163982166015</v>
      </c>
      <c r="S2" s="7">
        <f>IF(AC9="","",(ABS(AC9-AVERAGE(Q9:AB9))/STDEV(Q9:AB9)))</f>
        <v>0.63838041935581502</v>
      </c>
      <c r="T2" s="7">
        <f>IF(AC19="","",(ABS(AC19-AVERAGE(Q19:AB19))/STDEV(Q19:AB19)))</f>
        <v>0.16476957921067165</v>
      </c>
      <c r="U2" s="7">
        <f>IF(AR9="","",(ABS(AR9-AVERAGE(AF9:AQ9))/STDEV(AF9:AQ9)))</f>
        <v>0.49621569408386962</v>
      </c>
      <c r="V2" s="7">
        <f>IF(AR19="","",(ABS(AR19-AVERAGE(AF19:AQ19))/STDEV(AF19:AQ19)))</f>
        <v>0.5692606811992893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0.88244890387978236</v>
      </c>
      <c r="R3" s="7">
        <f>IF(N20="","",(ABS(N20-AVERAGE(B20:M20))/STDEV(B20:M20)))</f>
        <v>0.22808237614177429</v>
      </c>
      <c r="S3" s="7">
        <f>IF(AC10="","",(ABS(AC10-AVERAGE(Q10:AB10))/STDEV(Q10:AB10)))</f>
        <v>1.2943008402164835</v>
      </c>
      <c r="T3" s="7">
        <f>IF(AC20="","",(ABS(AC20-AVERAGE(Q20:AB20))/STDEV(Q20:AB20)))</f>
        <v>0.43808818974254748</v>
      </c>
      <c r="U3" s="7">
        <f t="shared" ref="U3" si="0">IF(AR10="","",(ABS(AR10-AVERAGE(AF10:AQ10))/STDEV(AF10:AQ10)))</f>
        <v>0.23541854341230184</v>
      </c>
      <c r="V3" s="7">
        <f>IF(AR20="","",(ABS(AR20-AVERAGE(AF20:AQ20))/STDEV(AF20:AQ20)))</f>
        <v>4.5160859055778817E-2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0.34032297003548145</v>
      </c>
      <c r="R4" s="7">
        <f>IF(N23="","",(ABS(N23-AVERAGE(B23:M23))/STDEV(B23:M23)))</f>
        <v>0.33096515923206354</v>
      </c>
      <c r="S4" s="7">
        <f>IF(AC13="","",(ABS(AC13-AVERAGE(Q13:AB13))/STDEV(Q13:AB13)))</f>
        <v>0.46893969850975847</v>
      </c>
      <c r="T4" s="7">
        <f>IF(AC23="","",(ABS(AC23-AVERAGE(Q23:AB23))/STDEV(Q23:AB23)))</f>
        <v>0.31973253757311099</v>
      </c>
      <c r="U4" s="7">
        <f>IF(AR13="","",(ABS(AR13-AVERAGE(AF13:AQ13))/STDEV(AF13:AQ13)))</f>
        <v>0.36077748184146513</v>
      </c>
      <c r="V4" s="7">
        <f>IF(AR23="","",(ABS(AR23-AVERAGE(AF23:AQ23))/STDEV(AF23:AQ23)))</f>
        <v>0.45986378205127953</v>
      </c>
    </row>
    <row r="5" spans="1:44" ht="25.5" customHeight="1" x14ac:dyDescent="0.2">
      <c r="C5" s="42" t="s">
        <v>54</v>
      </c>
      <c r="D5" s="12" t="s">
        <v>54</v>
      </c>
      <c r="E5" s="12">
        <v>5.5</v>
      </c>
      <c r="F5" s="12">
        <v>0</v>
      </c>
      <c r="G5" s="13">
        <v>20</v>
      </c>
      <c r="H5" s="13">
        <v>0</v>
      </c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2.011517852055128E-2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0.14265999999999934</v>
      </c>
      <c r="AE7" s="14" t="s">
        <v>29</v>
      </c>
      <c r="AR7" s="16">
        <f>AR9-AQ9</f>
        <v>0.10796944444444279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4.3740969696969714</v>
      </c>
      <c r="C9" s="20">
        <v>4.4648100000000017</v>
      </c>
      <c r="D9" s="20">
        <v>4.6395428571428585</v>
      </c>
      <c r="E9" s="20">
        <v>4.525427586206896</v>
      </c>
      <c r="F9" s="20">
        <v>4.4502482758620685</v>
      </c>
      <c r="G9" s="20">
        <v>4.458853333333332</v>
      </c>
      <c r="H9" s="20">
        <v>4.46662608695652</v>
      </c>
      <c r="I9" s="20">
        <v>4.5821225806451595</v>
      </c>
      <c r="J9" s="20">
        <v>4.6336109090909101</v>
      </c>
      <c r="K9" s="20">
        <v>4.5878058823529431</v>
      </c>
      <c r="L9" s="20">
        <v>4.5809939393939398</v>
      </c>
      <c r="M9" s="20">
        <v>4.5121523809523811</v>
      </c>
      <c r="N9" s="20">
        <v>4.6379214285714276</v>
      </c>
      <c r="P9" s="19" t="s">
        <v>18</v>
      </c>
      <c r="Q9" s="20"/>
      <c r="R9" s="20"/>
      <c r="S9" s="20"/>
      <c r="T9" s="20"/>
      <c r="U9" s="20">
        <v>4.6223833333333335</v>
      </c>
      <c r="V9" s="20">
        <v>4.6197058823529398</v>
      </c>
      <c r="W9" s="20">
        <v>4.7111999999999998</v>
      </c>
      <c r="X9" s="20"/>
      <c r="Y9" s="20"/>
      <c r="Z9" s="20">
        <v>4.3949733333333336</v>
      </c>
      <c r="AA9" s="20">
        <v>4.6127714285714267</v>
      </c>
      <c r="AB9" s="20">
        <v>4.299033333333333</v>
      </c>
      <c r="AC9" s="20">
        <v>4.4416933333333324</v>
      </c>
      <c r="AE9" s="19" t="s">
        <v>18</v>
      </c>
      <c r="AF9" s="30">
        <v>4.2996933333333338</v>
      </c>
      <c r="AG9" s="30">
        <v>4.676218181818184</v>
      </c>
      <c r="AH9" s="30">
        <v>4.7440000000000015</v>
      </c>
      <c r="AI9" s="30">
        <v>4.4921354838709666</v>
      </c>
      <c r="AJ9" s="30">
        <v>4.5952999999999999</v>
      </c>
      <c r="AK9" s="30">
        <v>4.6055499999999991</v>
      </c>
      <c r="AL9" s="30">
        <v>4.6760916666666654</v>
      </c>
      <c r="AM9" s="30">
        <v>4.729020000000002</v>
      </c>
      <c r="AN9" s="30">
        <v>4.8064761904761903</v>
      </c>
      <c r="AO9" s="30">
        <v>4.5722571428571444</v>
      </c>
      <c r="AP9" s="30">
        <v>4.9190400000000016</v>
      </c>
      <c r="AQ9" s="30">
        <v>4.4379555555555559</v>
      </c>
      <c r="AR9" s="30">
        <v>4.5459249999999987</v>
      </c>
    </row>
    <row r="10" spans="1:44" x14ac:dyDescent="0.2">
      <c r="A10" s="21" t="s">
        <v>8</v>
      </c>
      <c r="B10" s="22">
        <v>0.41977333059179328</v>
      </c>
      <c r="C10" s="22">
        <v>0.4008733318416407</v>
      </c>
      <c r="D10" s="22">
        <v>0.30573919385382226</v>
      </c>
      <c r="E10" s="22">
        <v>0.32181382093506739</v>
      </c>
      <c r="F10" s="22">
        <v>0.33601809497891144</v>
      </c>
      <c r="G10" s="22">
        <v>0.33503637129435676</v>
      </c>
      <c r="H10" s="22">
        <v>0.33797961083584349</v>
      </c>
      <c r="I10" s="22">
        <v>0.3812026821474554</v>
      </c>
      <c r="J10" s="22">
        <v>0.37278403841448965</v>
      </c>
      <c r="K10" s="22">
        <v>0.36451962872869664</v>
      </c>
      <c r="L10" s="22">
        <v>0.30334887942099253</v>
      </c>
      <c r="M10" s="22">
        <v>0.36798391063622204</v>
      </c>
      <c r="N10" s="22">
        <v>0.32156241923702844</v>
      </c>
      <c r="P10" s="21" t="s">
        <v>8</v>
      </c>
      <c r="Q10" s="22"/>
      <c r="R10" s="22"/>
      <c r="S10" s="22"/>
      <c r="T10" s="22"/>
      <c r="U10" s="22">
        <v>0.2781795598424231</v>
      </c>
      <c r="V10" s="22">
        <v>0.26843101550311504</v>
      </c>
      <c r="W10" s="22">
        <v>0.35998282077065846</v>
      </c>
      <c r="X10" s="22"/>
      <c r="Y10" s="22"/>
      <c r="Z10" s="22">
        <v>0.36006482049063754</v>
      </c>
      <c r="AA10" s="22">
        <v>0.29498318160992199</v>
      </c>
      <c r="AB10" s="22">
        <v>0.35601134466206263</v>
      </c>
      <c r="AC10" s="22">
        <v>0.37612652318261391</v>
      </c>
      <c r="AE10" s="21" t="s">
        <v>8</v>
      </c>
      <c r="AF10" s="22">
        <v>0.5468289167044289</v>
      </c>
      <c r="AG10" s="22">
        <v>0.37672859328252872</v>
      </c>
      <c r="AH10" s="22">
        <v>0.36102806719993735</v>
      </c>
      <c r="AI10" s="22">
        <v>0.3893444720149023</v>
      </c>
      <c r="AJ10" s="22">
        <v>0.308601619117648</v>
      </c>
      <c r="AK10" s="22">
        <v>0.40215750110647253</v>
      </c>
      <c r="AL10" s="22">
        <v>0.41785675636219538</v>
      </c>
      <c r="AM10" s="22">
        <v>0.36444117075157062</v>
      </c>
      <c r="AN10" s="22">
        <v>0.38497737434111479</v>
      </c>
      <c r="AO10" s="22">
        <v>0.39908638520643996</v>
      </c>
      <c r="AP10" s="22">
        <v>0.33149641916371791</v>
      </c>
      <c r="AQ10" s="22">
        <v>0.40000727013595155</v>
      </c>
      <c r="AR10" s="22">
        <v>0.40394810341572912</v>
      </c>
    </row>
    <row r="11" spans="1:44" x14ac:dyDescent="0.2">
      <c r="A11" s="21" t="s">
        <v>19</v>
      </c>
      <c r="B11" s="22">
        <v>5.351</v>
      </c>
      <c r="C11" s="22">
        <v>5.2149999999999999</v>
      </c>
      <c r="D11" s="22">
        <v>5.3620000000000001</v>
      </c>
      <c r="E11" s="22">
        <v>5.3220000000000001</v>
      </c>
      <c r="F11" s="23">
        <v>5.2169999999999996</v>
      </c>
      <c r="G11" s="23">
        <v>5.0229999999999997</v>
      </c>
      <c r="H11" s="23">
        <v>5.3220000000000001</v>
      </c>
      <c r="I11" s="23">
        <v>5.4969999999999999</v>
      </c>
      <c r="J11" s="23">
        <v>5.3630000000000004</v>
      </c>
      <c r="K11" s="23">
        <v>5.2220000000000004</v>
      </c>
      <c r="L11" s="23">
        <v>5.4089999999999998</v>
      </c>
      <c r="M11" s="23">
        <v>5.3010000000000002</v>
      </c>
      <c r="N11" s="23">
        <v>5.3520000000000003</v>
      </c>
      <c r="P11" s="21" t="s">
        <v>19</v>
      </c>
      <c r="Q11" s="22"/>
      <c r="R11" s="22"/>
      <c r="S11" s="22"/>
      <c r="T11" s="22"/>
      <c r="U11" s="23">
        <v>5.1520000000000001</v>
      </c>
      <c r="V11" s="23">
        <v>5.2</v>
      </c>
      <c r="W11" s="23">
        <v>5.2489999999999997</v>
      </c>
      <c r="X11" s="23"/>
      <c r="Y11" s="23"/>
      <c r="Z11" s="23">
        <v>5.44</v>
      </c>
      <c r="AA11" s="23">
        <v>5.4160000000000004</v>
      </c>
      <c r="AB11" s="23">
        <v>5.077</v>
      </c>
      <c r="AC11" s="23">
        <v>5.0709999999999997</v>
      </c>
      <c r="AE11" s="21" t="s">
        <v>19</v>
      </c>
      <c r="AF11" s="22">
        <v>5.3639999999999999</v>
      </c>
      <c r="AG11" s="22">
        <v>5.4189999999999996</v>
      </c>
      <c r="AH11" s="22">
        <v>5.45</v>
      </c>
      <c r="AI11" s="22">
        <v>5.2869999999999999</v>
      </c>
      <c r="AJ11" s="22">
        <v>5.13</v>
      </c>
      <c r="AK11" s="22">
        <v>5.4390000000000001</v>
      </c>
      <c r="AL11" s="22">
        <v>5.4790000000000001</v>
      </c>
      <c r="AM11" s="22">
        <v>5.4</v>
      </c>
      <c r="AN11" s="22">
        <v>5.4909999999999997</v>
      </c>
      <c r="AO11" s="22">
        <v>5.27</v>
      </c>
      <c r="AP11" s="22">
        <v>5.4390000000000001</v>
      </c>
      <c r="AQ11" s="22">
        <v>5.2930000000000001</v>
      </c>
      <c r="AR11" s="22">
        <v>5.3079999999999998</v>
      </c>
    </row>
    <row r="12" spans="1:44" x14ac:dyDescent="0.2">
      <c r="A12" s="21" t="s">
        <v>20</v>
      </c>
      <c r="B12" s="22">
        <v>3.2320000000000002</v>
      </c>
      <c r="C12" s="22">
        <v>3.4729999999999999</v>
      </c>
      <c r="D12" s="22">
        <v>3.9940000000000002</v>
      </c>
      <c r="E12" s="22">
        <v>3.5590000000000002</v>
      </c>
      <c r="F12" s="23">
        <v>3.5470000000000002</v>
      </c>
      <c r="G12" s="23">
        <v>3.3769999999999998</v>
      </c>
      <c r="H12" s="23">
        <v>3.3769999999999998</v>
      </c>
      <c r="I12" s="23">
        <v>3.5529999999999999</v>
      </c>
      <c r="J12" s="23">
        <v>3.516</v>
      </c>
      <c r="K12" s="23">
        <v>3.556</v>
      </c>
      <c r="L12" s="23">
        <v>3.7970000000000002</v>
      </c>
      <c r="M12" s="23">
        <v>3.5570000000000004</v>
      </c>
      <c r="N12" s="23">
        <v>3.5939999999999999</v>
      </c>
      <c r="P12" s="21" t="s">
        <v>20</v>
      </c>
      <c r="Q12" s="22"/>
      <c r="R12" s="22"/>
      <c r="S12" s="22"/>
      <c r="T12" s="22"/>
      <c r="U12" s="23">
        <v>3.8490000000000006</v>
      </c>
      <c r="V12" s="23">
        <v>3.9350000000000001</v>
      </c>
      <c r="W12" s="23">
        <v>3.621</v>
      </c>
      <c r="X12" s="23"/>
      <c r="Y12" s="23"/>
      <c r="Z12" s="23">
        <v>3.266</v>
      </c>
      <c r="AA12" s="23">
        <v>4.0449999999999999</v>
      </c>
      <c r="AB12" s="23">
        <v>3.41</v>
      </c>
      <c r="AC12" s="23">
        <v>3.6</v>
      </c>
      <c r="AE12" s="21" t="s">
        <v>20</v>
      </c>
      <c r="AF12" s="22">
        <v>3.214</v>
      </c>
      <c r="AG12" s="22">
        <v>3.7789999999999999</v>
      </c>
      <c r="AH12" s="22">
        <v>4.0350000000000001</v>
      </c>
      <c r="AI12" s="22">
        <v>3.472</v>
      </c>
      <c r="AJ12" s="22">
        <v>3.7559999999999998</v>
      </c>
      <c r="AK12" s="22">
        <v>3.657</v>
      </c>
      <c r="AL12" s="22">
        <v>3.8410000000000002</v>
      </c>
      <c r="AM12" s="22">
        <v>3.62</v>
      </c>
      <c r="AN12" s="22">
        <v>3.8039999999999998</v>
      </c>
      <c r="AO12" s="22">
        <v>3.5680000000000001</v>
      </c>
      <c r="AP12" s="22">
        <v>3.9929999999999999</v>
      </c>
      <c r="AQ12" s="22">
        <v>3.714</v>
      </c>
      <c r="AR12" s="22">
        <v>3.6480000000000001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0.89405634600919737</v>
      </c>
      <c r="C13" s="25">
        <f>IFERROR(IF(C8="","",IF($C$25=0,((C9-$C$26)/3/C10),IF($C$26=0,(($C$25-C9)/3/C10),MIN(((($C$25)-C9)/(3*C10)),((C9-($C$26))/(3*C10)))))),"")</f>
        <v>0.86077896912744778</v>
      </c>
      <c r="D13" s="25">
        <f>IFERROR(IF(D8="","",IF($D$25=0,((D9-$D$26)/3/D10),IF($D$26=0,(($D$25-D9)/3/D10),MIN(((($D$25)-D9)/(3*D10)),((D9-($D$26))/(3*D10)))))),"")</f>
        <v>0.93811671314924361</v>
      </c>
      <c r="E13" s="25">
        <f>IFERROR(IF(E8="","",IF($E$25=0,((E9-$E$26)/3/E10),IF($E$26=0,(($E$25-E9)/3/E10),MIN(((($E$25)-E9)/(3*E10)),((E9-($E$26))/(3*E10)))))),"")</f>
        <v>1.0094577986751996</v>
      </c>
      <c r="F13" s="25">
        <f>IFERROR(IF(F8="","",IF($K$25=0,((F9-$K$26)/3/F10),IF($K$26=0,(($K$25-F9)/3/F10),MIN(((($K$25)-F9)/(3*F10)),((F9-($K$26))/(3*F10)))))),"")</f>
        <v>1.0413642795078384</v>
      </c>
      <c r="G13" s="25">
        <f>IFERROR(IF(G8="","",IF($G$25=0,((G9-$G$26)/3/G10),IF($G$26=0,(($G$25-G9)/3/G10),MIN(((($G$25)-G9)/(3*G10)),((G9-($G$26))/(3*G10)))))),"")</f>
        <v>1.0358543687305477</v>
      </c>
      <c r="H13" s="25">
        <f>IFERROR(IF(H8="","",IF($H$25=0,((H9-$H$26)/3/H10),IF($H$26=0,(($H$25-H9)/3/H10),MIN(((($H$25)-H9)/(3*H10)),((H9-($H$26))/(3*H10)))))),"")</f>
        <v>1.0191679023554956</v>
      </c>
      <c r="I13" s="25">
        <f>IFERROR(IF(I8="","",IF($I$25=0,((I9-$I$26)/3/I10),IF($I$26=0,(($I$25-I9)/3/I10),MIN(((($I$25)-I9)/(3*I10)),((I9-($I$26))/(3*I10)))))),"")</f>
        <v>0.80261539100765522</v>
      </c>
      <c r="J13" s="25">
        <f>IFERROR(IF(J8="","",IF($J$25=0,((J9-$J$26)/3/J10),IF($J$26=0,(($J$25-J9)/3/J10),MIN(((($J$25)-J9)/(3*J10)),((J9-($J$26))/(3*J10)))))),"")</f>
        <v>0.77470152655854196</v>
      </c>
      <c r="K13" s="25">
        <f>IFERROR(IF(K8="","",IF($K$25=0,((K9-$K$26)/3/K10),IF($K$26=0,(($K$25-K9)/3/K10),MIN(((($K$25)-K9)/(3*K10)),((K9-($K$26))/(3*K10)))))),"")</f>
        <v>0.83415180395857491</v>
      </c>
      <c r="L13" s="25">
        <f>IFERROR(IF(L8="","",IF($L$25=0,((L9-$L$26)/3/L10),IF($L$26=0,(($L$25-L9)/3/L10),MIN(((($L$25)-L9)/(3*L10)),((L9-($L$26))/(3*L10)))))),"")</f>
        <v>1.0098450144930853</v>
      </c>
      <c r="M13" s="25">
        <f>IFERROR(IF(M8="","",IF($M$25=0,((M9-$M$26)/3/M10),IF($M$26=0,(($M$25-M9)/3/M10),MIN(((($M$25)-M9)/(3*M10)),((M9-($M$26))/(3*M10)))))),"")</f>
        <v>0.89482863289655767</v>
      </c>
      <c r="N13" s="25">
        <f>IFERROR(IF(N8="","",IF($N$25=0,((N9-$N$26)/3/N10),IF($N$26=0,(($N$25-N9)/3/N10),MIN(((($N$25)-N9)/(3*N10)),((N9-($N$26))/(3*N10)))))),"")</f>
        <v>0.89363528390955149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1.0516189221616417</v>
      </c>
      <c r="V13" s="25">
        <f>IFERROR(IF(V8="","",IF($G$25=0,((V9-$G$26)/3/V10),IF($G$26=0,(($G$25-V9)/3/V10),MIN(((($G$25)-V9)/(3*V10)),((V9-($G$26))/(3*V10)))))),"")</f>
        <v>1.0931351282155206</v>
      </c>
      <c r="W13" s="25">
        <f>IFERROR(IF(W8="","",IF($H$25=0,((W9-$H$26)/3/W10),IF($H$26=0,(($H$25-W9)/3/W10),MIN(((($H$25)-W9)/(3*W10)),((W9-($H$26))/(3*W10)))))),"")</f>
        <v>0.73040522536725627</v>
      </c>
      <c r="X13" s="25"/>
      <c r="Y13" s="25"/>
      <c r="Z13" s="25">
        <f>IFERROR(IF(Z8="","",IF($K$25=0,((Z9-$K$26)/3/Z10),IF($K$26=0,(($K$25-Z9)/3/Z10),MIN(((($K$25)-Z9)/(3*Z10)),((Z9-($K$26))/(3*Z10)))))),"")</f>
        <v>1.0229886433234592</v>
      </c>
      <c r="AA13" s="25">
        <f>IFERROR(IF(AA8="","",IF($L$25=0,((AA9-$L$26)/3/AA10),IF($L$26=0,(($L$25-AA9)/3/AA10),MIN(((($L$25)-AA9)/(3*AA10)),((AA9-($L$26))/(3*AA10)))))),"")</f>
        <v>1.0025753181208152</v>
      </c>
      <c r="AB13" s="25">
        <f>IFERROR(IF(AB8="","",IF($M$25=0,((AB9-$M$26)/3/AB10),IF($M$26=0,(($M$25-AB9)/3/AB10),MIN(((($M$25)-AB9)/(3*AB10)),((AB9-($M$26))/(3*AB10)))))),"")</f>
        <v>1.1244647908684511</v>
      </c>
      <c r="AC13" s="25">
        <f>IFERROR(IF(AC8="","",IF($N$25=0,((AC9-$N$26)/3/AC10),IF($N$26=0,(($N$25-AC9)/3/AC10),MIN(((($N$25)-AC9)/(3*AC10)),((AC9-($N$26))/(3*AC10)))))),"")</f>
        <v>0.93789952887107531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0.73167714800730754</v>
      </c>
      <c r="AG13" s="25">
        <f t="shared" si="1"/>
        <v>0.72889062388743642</v>
      </c>
      <c r="AH13" s="25">
        <f t="shared" si="1"/>
        <v>0.69800667287300378</v>
      </c>
      <c r="AI13" s="25">
        <f t="shared" si="1"/>
        <v>0.86287301568986707</v>
      </c>
      <c r="AJ13" s="25">
        <f t="shared" si="1"/>
        <v>0.97720377335966158</v>
      </c>
      <c r="AK13" s="25">
        <f t="shared" si="1"/>
        <v>0.74137620007009175</v>
      </c>
      <c r="AL13" s="25">
        <f t="shared" si="1"/>
        <v>0.65724942083516014</v>
      </c>
      <c r="AM13" s="25">
        <f t="shared" si="1"/>
        <v>0.70517096848126926</v>
      </c>
      <c r="AN13" s="25">
        <f t="shared" si="1"/>
        <v>0.6004888042323433</v>
      </c>
      <c r="AO13" s="25">
        <f t="shared" si="1"/>
        <v>0.77488892257662589</v>
      </c>
      <c r="AP13" s="25">
        <f t="shared" si="1"/>
        <v>0.58417926148907262</v>
      </c>
      <c r="AQ13" s="25">
        <f>IFERROR(IF(AQ8="","",IF($M$25=0,((AQ9-$M$26)/3/AQ10),IF($M$26=0,(($M$25-AQ9)/3/AQ10),MIN(((($M$25)-AQ9)/(3*AQ10)),((AQ9-($M$26))/(3*AQ10)))))),"")</f>
        <v>0.88502095148044368</v>
      </c>
      <c r="AR13" s="25">
        <f>IFERROR(IF(AR8="","",IF($M$25=0,((AR9-$M$26)/3/AR10),IF($M$26=0,(($M$25-AR9)/3/AR10),MIN(((($M$25)-AR9)/(3*AR10)),((AR9-($M$26))/(3*AR10)))))),"")</f>
        <v>0.78729172710757933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0.11896842105263028</v>
      </c>
      <c r="AE17" s="27" t="s">
        <v>30</v>
      </c>
      <c r="AR17" s="16">
        <f>AR19-AQ19</f>
        <v>0.1901866666666665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3.7748848484848483</v>
      </c>
      <c r="C19" s="30">
        <v>3.5899785714285724</v>
      </c>
      <c r="D19" s="30">
        <v>4.4945714285714278</v>
      </c>
      <c r="E19" s="30">
        <v>4.1915875000000007</v>
      </c>
      <c r="F19" s="30">
        <v>4.2056714285714305</v>
      </c>
      <c r="G19" s="30">
        <v>4.167409090909092</v>
      </c>
      <c r="H19" s="30">
        <v>4.1627789473684205</v>
      </c>
      <c r="I19" s="30">
        <v>4.1217533333333343</v>
      </c>
      <c r="J19" s="30">
        <v>4.2559999999999985</v>
      </c>
      <c r="K19" s="30">
        <v>4.1711500000000008</v>
      </c>
      <c r="L19" s="30">
        <v>4.2727354838709664</v>
      </c>
      <c r="M19" s="30">
        <v>4.1404523809523806</v>
      </c>
      <c r="N19" s="30">
        <v>4.1895733333333345</v>
      </c>
      <c r="P19" s="30" t="s">
        <v>18</v>
      </c>
      <c r="Q19" s="30"/>
      <c r="R19" s="30"/>
      <c r="S19" s="30"/>
      <c r="T19" s="30"/>
      <c r="U19" s="30">
        <v>4.2691599999999994</v>
      </c>
      <c r="V19" s="30">
        <v>4.3705999999999978</v>
      </c>
      <c r="W19" s="30">
        <v>4.2766666666666664</v>
      </c>
      <c r="X19" s="30"/>
      <c r="Y19" s="30">
        <v>4.0124249999999995</v>
      </c>
      <c r="Z19" s="30">
        <v>3.9318777777777782</v>
      </c>
      <c r="AA19" s="30">
        <v>3.9767866666666669</v>
      </c>
      <c r="AB19" s="30">
        <v>3.9656315789473697</v>
      </c>
      <c r="AC19" s="30">
        <v>4.0846</v>
      </c>
      <c r="AD19" s="29"/>
      <c r="AE19" s="30" t="s">
        <v>18</v>
      </c>
      <c r="AF19" s="30">
        <v>3.5000875000000002</v>
      </c>
      <c r="AG19" s="30">
        <v>3.3142545454545447</v>
      </c>
      <c r="AH19" s="30">
        <v>4.0625874999999994</v>
      </c>
      <c r="AI19" s="30">
        <v>4.1529529411764718</v>
      </c>
      <c r="AJ19" s="30">
        <v>4.3051285714285692</v>
      </c>
      <c r="AK19" s="30">
        <v>4.3192307692307672</v>
      </c>
      <c r="AL19" s="30">
        <v>4.2696000000000023</v>
      </c>
      <c r="AM19" s="30">
        <v>4.3797000000000006</v>
      </c>
      <c r="AN19" s="30">
        <v>4.2966190476190445</v>
      </c>
      <c r="AO19" s="30">
        <v>4.2117894736842096</v>
      </c>
      <c r="AP19" s="30">
        <v>4.3388799999999996</v>
      </c>
      <c r="AQ19" s="30">
        <v>4.1095333333333324</v>
      </c>
      <c r="AR19" s="30">
        <v>4.2997199999999989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0.32769843003822829</v>
      </c>
      <c r="C20" s="22">
        <v>0.33640345911910152</v>
      </c>
      <c r="D20" s="22">
        <v>0.35190258392263685</v>
      </c>
      <c r="E20" s="22">
        <v>0.35198587356409511</v>
      </c>
      <c r="F20" s="22">
        <v>0.44078010379009852</v>
      </c>
      <c r="G20" s="22">
        <v>0.36851978387768786</v>
      </c>
      <c r="H20" s="22">
        <v>0.38544908677572526</v>
      </c>
      <c r="I20" s="22">
        <v>0.41762043935210635</v>
      </c>
      <c r="J20" s="22">
        <v>0.36425362185011673</v>
      </c>
      <c r="K20" s="22">
        <v>0.34935379251751186</v>
      </c>
      <c r="L20" s="22">
        <v>0.41416119387496897</v>
      </c>
      <c r="M20" s="22">
        <v>0.34493719020379854</v>
      </c>
      <c r="N20" s="22">
        <v>0.37925818350289414</v>
      </c>
      <c r="P20" s="21" t="s">
        <v>8</v>
      </c>
      <c r="Q20" s="22"/>
      <c r="R20" s="22"/>
      <c r="S20" s="22"/>
      <c r="T20" s="22"/>
      <c r="U20" s="22">
        <v>0.30301052697795733</v>
      </c>
      <c r="V20" s="22">
        <v>0.34320335141943448</v>
      </c>
      <c r="W20" s="22">
        <v>0.21306828773446143</v>
      </c>
      <c r="X20" s="22"/>
      <c r="Y20" s="22">
        <v>0.31099581889004324</v>
      </c>
      <c r="Z20" s="22">
        <v>0.34027912626296536</v>
      </c>
      <c r="AA20" s="22">
        <v>0.30004604571556936</v>
      </c>
      <c r="AB20" s="22">
        <v>0.32140254644993355</v>
      </c>
      <c r="AC20" s="22">
        <v>0.3237414300232726</v>
      </c>
      <c r="AD20" s="29"/>
      <c r="AE20" s="21" t="s">
        <v>8</v>
      </c>
      <c r="AF20" s="22">
        <v>0.37471052772587576</v>
      </c>
      <c r="AG20" s="22">
        <v>0.29170915361542959</v>
      </c>
      <c r="AH20" s="22">
        <v>0.48815002606067909</v>
      </c>
      <c r="AI20" s="22">
        <v>0.33064485716343367</v>
      </c>
      <c r="AJ20" s="22">
        <v>0.43278437652386087</v>
      </c>
      <c r="AK20" s="22">
        <v>0.41919598523657353</v>
      </c>
      <c r="AL20" s="22">
        <v>0.42159402605707963</v>
      </c>
      <c r="AM20" s="22">
        <v>0.35372393026282473</v>
      </c>
      <c r="AN20" s="22">
        <v>0.50530933749219797</v>
      </c>
      <c r="AO20" s="22">
        <v>0.37857270851541686</v>
      </c>
      <c r="AP20" s="22">
        <v>0.37484436265764515</v>
      </c>
      <c r="AQ20" s="22">
        <v>0.3962057318893582</v>
      </c>
      <c r="AR20" s="22">
        <v>0.40004778633477206</v>
      </c>
      <c r="AS20" s="29"/>
      <c r="AT20" s="29"/>
      <c r="AU20" s="29"/>
      <c r="AV20" s="29"/>
      <c r="BD20" s="32">
        <f>F5</f>
        <v>0</v>
      </c>
      <c r="BE20" s="32"/>
      <c r="BF20" s="32"/>
      <c r="BG20" s="32"/>
      <c r="BH20" s="32"/>
      <c r="BI20" s="32"/>
      <c r="BJ20" s="32">
        <f>E5</f>
        <v>5.5</v>
      </c>
    </row>
    <row r="21" spans="1:62" x14ac:dyDescent="0.2">
      <c r="A21" s="21" t="s">
        <v>19</v>
      </c>
      <c r="B21" s="22">
        <v>4.6820000000000004</v>
      </c>
      <c r="C21" s="22">
        <v>4.532</v>
      </c>
      <c r="D21" s="22">
        <v>5.2069999999999999</v>
      </c>
      <c r="E21" s="22">
        <v>5.085</v>
      </c>
      <c r="F21" s="22">
        <v>5.101</v>
      </c>
      <c r="G21" s="22">
        <v>5.0679999999999996</v>
      </c>
      <c r="H21" s="22">
        <v>5.0720000000000001</v>
      </c>
      <c r="I21" s="22">
        <v>5.0010000000000003</v>
      </c>
      <c r="J21" s="22">
        <v>5.1420000000000003</v>
      </c>
      <c r="K21" s="22">
        <v>4.9320000000000004</v>
      </c>
      <c r="L21" s="22">
        <v>5.15</v>
      </c>
      <c r="M21" s="22">
        <v>4.9710000000000001</v>
      </c>
      <c r="N21" s="22">
        <v>5.085</v>
      </c>
      <c r="P21" s="21" t="s">
        <v>19</v>
      </c>
      <c r="Q21" s="22"/>
      <c r="R21" s="22"/>
      <c r="S21" s="22"/>
      <c r="T21" s="22"/>
      <c r="U21" s="22">
        <v>4.7629999999999999</v>
      </c>
      <c r="V21" s="22">
        <v>5.0389999999999997</v>
      </c>
      <c r="W21" s="22">
        <v>4.54</v>
      </c>
      <c r="X21" s="22"/>
      <c r="Y21" s="22">
        <v>4.7480000000000002</v>
      </c>
      <c r="Z21" s="22">
        <v>4.7450000000000001</v>
      </c>
      <c r="AA21" s="22">
        <v>4.5170000000000003</v>
      </c>
      <c r="AB21" s="22">
        <v>4.6980000000000004</v>
      </c>
      <c r="AC21" s="22">
        <v>4.6639999999999997</v>
      </c>
      <c r="AD21" s="29"/>
      <c r="AE21" s="21" t="s">
        <v>19</v>
      </c>
      <c r="AF21" s="22">
        <v>4.2640000000000002</v>
      </c>
      <c r="AG21" s="22">
        <v>4.0519999999999996</v>
      </c>
      <c r="AH21" s="22">
        <v>4.8540000000000001</v>
      </c>
      <c r="AI21" s="22">
        <v>4.9290000000000003</v>
      </c>
      <c r="AJ21" s="22">
        <v>5.2990000000000004</v>
      </c>
      <c r="AK21" s="22">
        <v>5.1829999999999998</v>
      </c>
      <c r="AL21" s="22">
        <v>5.2770000000000001</v>
      </c>
      <c r="AM21" s="22">
        <v>5.0880000000000001</v>
      </c>
      <c r="AN21" s="22">
        <v>5.2629999999999999</v>
      </c>
      <c r="AO21" s="22">
        <v>4.9690000000000003</v>
      </c>
      <c r="AP21" s="22">
        <v>5.0789999999999997</v>
      </c>
      <c r="AQ21" s="22">
        <v>5.0839999999999996</v>
      </c>
      <c r="AR21" s="22">
        <v>5.2009999999999996</v>
      </c>
      <c r="BD21" s="33" t="e">
        <f>BE21-$BG$22</f>
        <v>#VALUE!</v>
      </c>
      <c r="BE21" s="32" t="e">
        <f>BF21-$BG$22</f>
        <v>#VALUE!</v>
      </c>
      <c r="BF21" s="32" t="e">
        <f>BG21-$BG$22</f>
        <v>#VALUE!</v>
      </c>
      <c r="BG21" s="33" t="str">
        <f>D5</f>
        <v/>
      </c>
      <c r="BH21" s="32" t="e">
        <f>BG21+$BG$22</f>
        <v>#VALUE!</v>
      </c>
      <c r="BI21" s="32" t="e">
        <f>BH21+$BG$22</f>
        <v>#VALUE!</v>
      </c>
      <c r="BJ21" s="33" t="e">
        <f>BI21+$BG$22</f>
        <v>#VALUE!</v>
      </c>
    </row>
    <row r="22" spans="1:62" x14ac:dyDescent="0.2">
      <c r="A22" s="21" t="s">
        <v>20</v>
      </c>
      <c r="B22" s="22">
        <v>2.9049999999999998</v>
      </c>
      <c r="C22" s="22">
        <v>2.6779999999999999</v>
      </c>
      <c r="D22" s="22">
        <v>3.7</v>
      </c>
      <c r="E22" s="22">
        <v>3.383</v>
      </c>
      <c r="F22" s="22">
        <v>2.8660000000000001</v>
      </c>
      <c r="G22" s="22">
        <v>3.242</v>
      </c>
      <c r="H22" s="22">
        <v>3.242</v>
      </c>
      <c r="I22" s="22">
        <v>3.1560000000000001</v>
      </c>
      <c r="J22" s="22">
        <v>3.3370000000000002</v>
      </c>
      <c r="K22" s="22">
        <v>3.3490000000000002</v>
      </c>
      <c r="L22" s="22">
        <v>3.2890000000000001</v>
      </c>
      <c r="M22" s="22">
        <v>2.9260000000000002</v>
      </c>
      <c r="N22" s="22">
        <v>3.29</v>
      </c>
      <c r="P22" s="21" t="s">
        <v>20</v>
      </c>
      <c r="Q22" s="22"/>
      <c r="R22" s="22"/>
      <c r="S22" s="22"/>
      <c r="T22" s="22"/>
      <c r="U22" s="22">
        <v>3.621</v>
      </c>
      <c r="V22" s="22">
        <v>3.5750000000000002</v>
      </c>
      <c r="W22" s="22">
        <v>3.94</v>
      </c>
      <c r="X22" s="22"/>
      <c r="Y22" s="22">
        <v>3.3620000000000001</v>
      </c>
      <c r="Z22" s="22">
        <v>3.11</v>
      </c>
      <c r="AA22" s="22">
        <v>3.29</v>
      </c>
      <c r="AB22" s="22">
        <v>3.2349999999999999</v>
      </c>
      <c r="AC22" s="22">
        <v>3.3839999999999999</v>
      </c>
      <c r="AD22" s="29"/>
      <c r="AE22" s="21" t="s">
        <v>20</v>
      </c>
      <c r="AF22" s="22">
        <v>2.5790000000000002</v>
      </c>
      <c r="AG22" s="22">
        <v>2.5369999999999999</v>
      </c>
      <c r="AH22" s="22">
        <v>2.52</v>
      </c>
      <c r="AI22" s="22">
        <v>3.4329999999999998</v>
      </c>
      <c r="AJ22" s="22">
        <v>3.4710000000000001</v>
      </c>
      <c r="AK22" s="22">
        <v>3.3039999999999998</v>
      </c>
      <c r="AL22" s="22">
        <v>3.25</v>
      </c>
      <c r="AM22" s="22">
        <v>3.5750000000000002</v>
      </c>
      <c r="AN22" s="22">
        <v>3.1930000000000001</v>
      </c>
      <c r="AO22" s="22">
        <v>3.4180000000000001</v>
      </c>
      <c r="AP22" s="22">
        <v>3.3220000000000001</v>
      </c>
      <c r="AQ22" s="22">
        <v>3.2690000000000001</v>
      </c>
      <c r="AR22" s="22">
        <v>3.4990000000000001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1.7547791845426348</v>
      </c>
      <c r="C23" s="25">
        <f>IFERROR(IF(C18="","",IF($C$25=0,((C19-$C$26)/3/C20),IF($C$26=0,(($C$25-C19)/3/C20),MIN(((($C$25)-C19)/(3*C20)),((C19-($C$26))/(3*C20)))))),"")</f>
        <v>1.8925899608493588</v>
      </c>
      <c r="D23" s="25">
        <f>IFERROR(IF(D18="","",IF($D$25=0,((D19-$D$26)/3/D20),IF($D$26=0,(($D$25-D19)/3/D20),MIN(((($D$25)-D19)/(3*D20)),((D19-($D$26))/(3*D20)))))),"")</f>
        <v>0.95237395931294455</v>
      </c>
      <c r="E23" s="25">
        <f>IFERROR(IF(E18="","",IF($E$25=0,((E19-$E$26)/3/E20),IF($E$26=0,(($E$25-E19)/3/E20),MIN(((($E$25)-E19)/(3*E20)),((E19-($E$26))/(3*E20)))))),"")</f>
        <v>1.2390767151641984</v>
      </c>
      <c r="F23" s="25">
        <f>IFERROR(IF(F18="","",IF($K$25=0,((F19-$K$26)/3/F20),IF($K$26=0,(($K$25-F19)/3/F20),MIN(((($K$25)-F19)/(3*F20)),((F19-($K$26))/(3*F20)))))),"")</f>
        <v>0.97881654238257443</v>
      </c>
      <c r="G23" s="25">
        <f>IFERROR(IF(G18="","",IF($G$25=0,((G19-$G$26)/3/G20),IF($G$26=0,(($G$25-G19)/3/G20),MIN(((($G$25)-G19)/(3*G20)),((G19-($G$26))/(3*G20)))))),"")</f>
        <v>1.205354472487151</v>
      </c>
      <c r="H23" s="25">
        <f>IFERROR(IF(H18="","",IF($H$25=0,((H19-$H$26)/3/H20),IF($H$26=0,(($H$25-H19)/3/H20),MIN(((($H$25)-H19)/(3*H20)),((H19-($H$26))/(3*H20)))))),"")</f>
        <v>1.1564182305004358</v>
      </c>
      <c r="I23" s="25">
        <f>IFERROR(IF(I18="","",IF($I$25=0,((I19-$I$26)/3/I20),IF($I$26=0,(($I$25-I19)/3/I20),MIN(((($I$25)-I19)/(3*I20)),((I19-($I$26))/(3*I20)))))),"")</f>
        <v>1.1000791921685862</v>
      </c>
      <c r="J23" s="25">
        <f>IFERROR(IF(J18="","",IF($J$25=0,((J19-$J$26)/3/J20),IF($J$26=0,(($J$25-J19)/3/J20),MIN(((($J$25)-J19)/(3*J20)),((J19-($J$26))/(3*J20)))))),"")</f>
        <v>1.1384009431683686</v>
      </c>
      <c r="K23" s="25">
        <f>IFERROR(IF(K18="","",IF($K$25=0,((K19-$K$26)/3/K20),IF($K$26=0,(($K$25-K19)/3/K20),MIN(((($K$25)-K19)/(3*K20)),((K19-($K$26))/(3*K20)))))),"")</f>
        <v>1.2679123841994537</v>
      </c>
      <c r="L23" s="25">
        <f>IFERROR(IF(L18="","",IF($L$25=0,((L19-$L$26)/3/L20),IF($L$26=0,(($L$25-L19)/3/L20),MIN(((($L$25)-L19)/(3*L20)),((L19-($L$26))/(3*L20)))))),"")</f>
        <v>0.98775109327724886</v>
      </c>
      <c r="M23" s="25">
        <f>IFERROR(IF(M18="","",IF($M$25=0,((M19-$M$26)/3/M20),IF($M$26=0,(($M$25-M19)/3/M20),MIN(((($M$25)-M19)/(3*M20)),((M19-($M$26))/(3*M20)))))),"")</f>
        <v>1.3138117679186372</v>
      </c>
      <c r="N23" s="25">
        <f>IFERROR(IF(N18="","",IF($N$25=0,((N19-$N$26)/3/N20),IF($N$26=0,(($N$25-N19)/3/N20),MIN(((($N$25)-N19)/(3*N20)),((N19-($N$26))/(3*N20)))))),"")</f>
        <v>1.151745454387948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1.3540123641639892</v>
      </c>
      <c r="V23" s="25">
        <f>IFERROR(IF(V18="","",IF($G$25=0,((V19-$G$26)/3/V20),IF($G$26=0,(($G$25-V19)/3/V20),MIN(((($G$25)-V19)/(3*V20)),((V19-($G$26))/(3*V20)))))),"")</f>
        <v>1.0969201352774125</v>
      </c>
      <c r="W23" s="25">
        <f>IFERROR(IF(W18="","",IF($H$25=0,((W19-$H$26)/3/W20),IF($H$26=0,(($H$25-W19)/3/W20),MIN(((($H$25)-W19)/(3*W20)),((W19-($H$26))/(3*W20)))))),"")</f>
        <v>1.9138360856683427</v>
      </c>
      <c r="X23" s="25"/>
      <c r="Y23" s="25">
        <f>IFERROR(IF(Y18="","",IF($J$25=0,((Y19-$J$26)/3/Y20),IF($J$26=0,(($J$25-Y19)/3/Y20),MIN(((($J$25)-Y19)/(3*Y20)),((Y19-($J$26))/(3*Y20)))))),"")</f>
        <v>1.5944212211696998</v>
      </c>
      <c r="Z23" s="25">
        <f>IFERROR(IF(Z18="","",IF($K$25=0,((Z19-$K$26)/3/Z20),IF($K$26=0,(($K$25-Z19)/3/Z20),MIN(((($K$25)-Z19)/(3*Z20)),((Z19-($K$26))/(3*Z20)))))),"")</f>
        <v>1.5361136404337143</v>
      </c>
      <c r="AA23" s="25">
        <f>IFERROR(IF(AA18="","",IF($L$25=0,((AA19-$L$26)/3/AA20),IF($L$26=0,(($L$25-AA19)/3/AA20),MIN(((($L$25)-AA19)/(3*AA20)),((AA19-($L$26))/(3*AA20)))))),"")</f>
        <v>1.69219953079832</v>
      </c>
      <c r="AB23" s="25">
        <f>IFERROR(IF(AB18="","",IF($M$25=0,((AB19-$M$26)/3/AB20),IF($M$26=0,(($M$25-AB19)/3/AB20),MIN(((($M$25)-AB19)/(3*AB20)),((AB19-($M$26))/(3*AB20)))))),"")</f>
        <v>1.5913257253254176</v>
      </c>
      <c r="AC23" s="25">
        <f>IFERROR(IF(AC18="","",IF($N$25=0,((AC19-$N$26)/3/AC20),IF($N$26=0,(($N$25-AC19)/3/AC20),MIN(((($N$25)-AC19)/(3*AC20)),((AC19-($N$26))/(3*AC20)))))),"")</f>
        <v>1.457335874392363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1.7790733130607075</v>
      </c>
      <c r="AG23" s="25">
        <f t="shared" si="2"/>
        <v>2.497630976442835</v>
      </c>
      <c r="AH23" s="25">
        <f t="shared" si="2"/>
        <v>0.98153738486217235</v>
      </c>
      <c r="AI23" s="25">
        <f t="shared" si="2"/>
        <v>1.3579999100139231</v>
      </c>
      <c r="AJ23" s="25">
        <f t="shared" si="2"/>
        <v>0.92029772282807398</v>
      </c>
      <c r="AK23" s="25">
        <f t="shared" si="2"/>
        <v>0.93891582326968526</v>
      </c>
      <c r="AL23" s="25">
        <f t="shared" si="2"/>
        <v>0.97281580853758254</v>
      </c>
      <c r="AM23" s="25">
        <f t="shared" si="2"/>
        <v>1.0557197333408115</v>
      </c>
      <c r="AN23" s="25">
        <f t="shared" si="2"/>
        <v>0.79382460280219658</v>
      </c>
      <c r="AO23" s="25">
        <f t="shared" si="2"/>
        <v>1.1342695844500985</v>
      </c>
      <c r="AP23" s="25">
        <f t="shared" si="2"/>
        <v>1.0325352027595878</v>
      </c>
      <c r="AQ23" s="25">
        <f>IFERROR(IF(AQ18="","",IF($M$25=0,((AQ19-$M$26)/3/AQ20),IF($M$26=0,(($M$25-AQ19)/3/AQ20),MIN(((($M$25)-AQ19)/(3*AQ20)),((AQ19-($M$26))/(3*AQ20)))))),"")</f>
        <v>1.169818737045228</v>
      </c>
      <c r="AR23" s="25">
        <f>IFERROR(IF(AR18="","",IF($M$25=0,((AR19-$M$26)/3/AR20),IF($M$26=0,(($M$25-AR19)/3/AR20),MIN(((($M$25)-AR19)/(3*AR20)),((AR19-($M$26))/(3*AR20)))))),"")</f>
        <v>1.0001138538947532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3">$E$5</f>
        <v>5.5</v>
      </c>
      <c r="C25" s="32">
        <f t="shared" si="3"/>
        <v>5.5</v>
      </c>
      <c r="D25" s="32">
        <f t="shared" si="3"/>
        <v>5.5</v>
      </c>
      <c r="E25" s="32">
        <f t="shared" si="3"/>
        <v>5.5</v>
      </c>
      <c r="F25" s="32">
        <f t="shared" si="3"/>
        <v>5.5</v>
      </c>
      <c r="G25" s="32">
        <f t="shared" si="3"/>
        <v>5.5</v>
      </c>
      <c r="H25" s="32">
        <f t="shared" si="3"/>
        <v>5.5</v>
      </c>
      <c r="I25" s="32">
        <f t="shared" si="3"/>
        <v>5.5</v>
      </c>
      <c r="J25" s="32">
        <f t="shared" si="3"/>
        <v>5.5</v>
      </c>
      <c r="K25" s="32">
        <f t="shared" si="3"/>
        <v>5.5</v>
      </c>
      <c r="L25" s="32">
        <f t="shared" si="3"/>
        <v>5.5</v>
      </c>
      <c r="M25" s="32">
        <f t="shared" si="3"/>
        <v>5.5</v>
      </c>
      <c r="N25" s="32">
        <f>$E$5</f>
        <v>5.5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0.41977333059179328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1.0413642795078384</v>
      </c>
      <c r="Q37" s="40">
        <v>8</v>
      </c>
      <c r="R37" s="41">
        <f>ROUND(Q37/5,5)</f>
        <v>1.6</v>
      </c>
      <c r="T37" s="20">
        <v>4.7879999999999994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0.31650987346368836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0.74984495976730292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3">
    <tabColor rgb="FFFFFF00"/>
  </sheetPr>
  <dimension ref="A1:BJ85"/>
  <sheetViews>
    <sheetView showGridLines="0" topLeftCell="A5" zoomScale="75" zoomScaleNormal="75" workbookViewId="0">
      <selection activeCell="X9" sqref="X9:Y13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19" width="9.28515625" style="1" bestFit="1" customWidth="1"/>
    <col min="20" max="23" width="9.85546875" style="1" bestFit="1" customWidth="1"/>
    <col min="24" max="24" width="9.140625" style="1"/>
    <col min="25" max="29" width="9.85546875" style="1" bestFit="1" customWidth="1"/>
    <col min="30" max="30" width="2.85546875" style="1" customWidth="1"/>
    <col min="31" max="31" width="9.140625" style="1"/>
    <col min="32" max="43" width="9.85546875" style="1" bestFit="1" customWidth="1"/>
    <col min="44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55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2.4823752085209394</v>
      </c>
      <c r="R2" s="7">
        <f>IF(N19="","",(ABS(N19-AVERAGE(B19:M19))/STDEV(B19:M19)))</f>
        <v>0.62623431805193996</v>
      </c>
      <c r="S2" s="7">
        <f>IF(AC9="","",(ABS(AC9-AVERAGE(Q9:AB9))/STDEV(Q9:AB9)))</f>
        <v>1.400161951781564</v>
      </c>
      <c r="T2" s="7">
        <f>IF(AC19="","",(ABS(AC19-AVERAGE(Q19:AB19))/STDEV(Q19:AB19)))</f>
        <v>3.0610620505733603</v>
      </c>
      <c r="U2" s="7">
        <f>IF(AR9="","",(ABS(AR9-AVERAGE(AF9:AQ9))/STDEV(AF9:AQ9)))</f>
        <v>3.3362985728926322</v>
      </c>
      <c r="V2" s="7">
        <f>IF(AR19="","",(ABS(AR19-AVERAGE(AF19:AQ19))/STDEV(AF19:AQ19)))</f>
        <v>0.65946366364282838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1.2395520967633584</v>
      </c>
      <c r="R3" s="7">
        <f>IF(N20="","",(ABS(N20-AVERAGE(B20:M20))/STDEV(B20:M20)))</f>
        <v>0.1808459997930198</v>
      </c>
      <c r="S3" s="7">
        <f>IF(AC10="","",(ABS(AC10-AVERAGE(Q10:AB10))/STDEV(Q10:AB10)))</f>
        <v>5.8222124665840334E-2</v>
      </c>
      <c r="T3" s="7">
        <f>IF(AC20="","",(ABS(AC20-AVERAGE(Q20:AB20))/STDEV(Q20:AB20)))</f>
        <v>2.1623722643598735</v>
      </c>
      <c r="U3" s="7">
        <f t="shared" ref="U3" si="0">IF(AR10="","",(ABS(AR10-AVERAGE(AF10:AQ10))/STDEV(AF10:AQ10)))</f>
        <v>4.3065029995699726</v>
      </c>
      <c r="V3" s="7">
        <f>IF(AR20="","",(ABS(AR20-AVERAGE(AF20:AQ20))/STDEV(AF20:AQ20)))</f>
        <v>0.86334810981710897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0.80734445716211767</v>
      </c>
      <c r="R4" s="7">
        <f>IF(N23="","",(ABS(N23-AVERAGE(B23:M23))/STDEV(B23:M23)))</f>
        <v>1.2096411249415231</v>
      </c>
      <c r="S4" s="7">
        <f>IF(AC13="","",(ABS(AC13-AVERAGE(Q13:AB13))/STDEV(Q13:AB13)))</f>
        <v>0.10690777924766372</v>
      </c>
      <c r="T4" s="7">
        <f>IF(AC23="","",(ABS(AC23-AVERAGE(Q23:AB23))/STDEV(Q23:AB23)))</f>
        <v>0.72307539509432395</v>
      </c>
      <c r="U4" s="7">
        <f>IF(AR13="","",(ABS(AR13-AVERAGE(AF13:AQ13))/STDEV(AF13:AQ13)))</f>
        <v>0.44216374719759971</v>
      </c>
      <c r="V4" s="7">
        <f>IF(AR23="","",(ABS(AR23-AVERAGE(AF23:AQ23))/STDEV(AF23:AQ23)))</f>
        <v>2.2191945455146156</v>
      </c>
    </row>
    <row r="5" spans="1:44" ht="25.5" customHeight="1" x14ac:dyDescent="0.2">
      <c r="C5" s="42" t="s">
        <v>56</v>
      </c>
      <c r="D5" s="12">
        <v>25055</v>
      </c>
      <c r="E5" s="12">
        <v>26172</v>
      </c>
      <c r="F5" s="12">
        <v>24034</v>
      </c>
      <c r="G5" s="13">
        <v>26500</v>
      </c>
      <c r="H5" s="13">
        <v>24100</v>
      </c>
      <c r="I5" s="13">
        <v>1200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-16.016822356481327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-78.008888888885849</v>
      </c>
      <c r="AE7" s="14" t="s">
        <v>29</v>
      </c>
      <c r="AR7" s="16">
        <f>AR9-AQ9</f>
        <v>-292.66666666666788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25478.472727272729</v>
      </c>
      <c r="C9" s="20">
        <v>25227.040000000001</v>
      </c>
      <c r="D9" s="20">
        <v>25296.571428571428</v>
      </c>
      <c r="E9" s="20">
        <v>25537.296551724139</v>
      </c>
      <c r="F9" s="20">
        <v>25547.889655172414</v>
      </c>
      <c r="G9" s="20">
        <v>25566.560000000001</v>
      </c>
      <c r="H9" s="20">
        <v>25559.455072463767</v>
      </c>
      <c r="I9" s="20">
        <v>25530.554838709679</v>
      </c>
      <c r="J9" s="20">
        <v>25445.192727272726</v>
      </c>
      <c r="K9" s="20">
        <v>25203.341176470589</v>
      </c>
      <c r="L9" s="20">
        <v>25104.945454545454</v>
      </c>
      <c r="M9" s="20">
        <v>25155.619047619046</v>
      </c>
      <c r="N9" s="20">
        <v>24949.142857142859</v>
      </c>
      <c r="P9" s="19" t="s">
        <v>18</v>
      </c>
      <c r="Q9" s="20"/>
      <c r="R9" s="20"/>
      <c r="S9" s="20"/>
      <c r="T9" s="20"/>
      <c r="U9" s="20">
        <v>25412.533333333333</v>
      </c>
      <c r="V9" s="20">
        <v>25576.423529411764</v>
      </c>
      <c r="W9" s="20">
        <v>25465.538461538461</v>
      </c>
      <c r="X9" s="20"/>
      <c r="Y9" s="20"/>
      <c r="Z9" s="20">
        <v>25038.346666666668</v>
      </c>
      <c r="AA9" s="20">
        <v>25041.942857142858</v>
      </c>
      <c r="AB9" s="20">
        <v>24952.088888888888</v>
      </c>
      <c r="AC9" s="20">
        <v>24874.080000000002</v>
      </c>
      <c r="AE9" s="19" t="s">
        <v>18</v>
      </c>
      <c r="AF9" s="30">
        <v>25502.560000000001</v>
      </c>
      <c r="AG9" s="30">
        <v>25560.50909090909</v>
      </c>
      <c r="AH9" s="30">
        <v>25578.720000000001</v>
      </c>
      <c r="AI9" s="30">
        <v>25552.438709677419</v>
      </c>
      <c r="AJ9" s="30">
        <v>25749.066666666666</v>
      </c>
      <c r="AK9" s="30">
        <v>25878.799999999999</v>
      </c>
      <c r="AL9" s="30">
        <v>25763.733333333334</v>
      </c>
      <c r="AM9" s="30">
        <v>25629.279999999999</v>
      </c>
      <c r="AN9" s="30">
        <v>25624.647619047621</v>
      </c>
      <c r="AO9" s="30">
        <v>25494.819047619047</v>
      </c>
      <c r="AP9" s="30">
        <v>25468</v>
      </c>
      <c r="AQ9" s="30">
        <v>25459.466666666667</v>
      </c>
      <c r="AR9" s="30">
        <v>25166.799999999999</v>
      </c>
    </row>
    <row r="10" spans="1:44" x14ac:dyDescent="0.2">
      <c r="A10" s="21" t="s">
        <v>8</v>
      </c>
      <c r="B10" s="22">
        <v>160.35720658231276</v>
      </c>
      <c r="C10" s="22">
        <v>212.04239713278602</v>
      </c>
      <c r="D10" s="22">
        <v>153.90459791312011</v>
      </c>
      <c r="E10" s="22">
        <v>168.57104190394719</v>
      </c>
      <c r="F10" s="22">
        <v>167.64509127425271</v>
      </c>
      <c r="G10" s="22">
        <v>189.88091858647422</v>
      </c>
      <c r="H10" s="22">
        <v>178.76925456244285</v>
      </c>
      <c r="I10" s="22">
        <v>255.09820217400352</v>
      </c>
      <c r="J10" s="22">
        <v>389.97926571055115</v>
      </c>
      <c r="K10" s="22">
        <v>324.88160985910417</v>
      </c>
      <c r="L10" s="22">
        <v>260.17700950496112</v>
      </c>
      <c r="M10" s="22">
        <v>296.47577116695521</v>
      </c>
      <c r="N10" s="22">
        <v>323.93063853502036</v>
      </c>
      <c r="P10" s="21" t="s">
        <v>8</v>
      </c>
      <c r="Q10" s="22"/>
      <c r="R10" s="22"/>
      <c r="S10" s="22"/>
      <c r="T10" s="22"/>
      <c r="U10" s="22">
        <v>180.91064061299895</v>
      </c>
      <c r="V10" s="22">
        <v>207.6242242306879</v>
      </c>
      <c r="W10" s="22">
        <v>216.46673221039327</v>
      </c>
      <c r="X10" s="22"/>
      <c r="Y10" s="22"/>
      <c r="Z10" s="22">
        <v>135.06689967341148</v>
      </c>
      <c r="AA10" s="22">
        <v>137.99179619747477</v>
      </c>
      <c r="AB10" s="22">
        <v>192.40872019088198</v>
      </c>
      <c r="AC10" s="22">
        <v>176.39189783440065</v>
      </c>
      <c r="AE10" s="21" t="s">
        <v>8</v>
      </c>
      <c r="AF10" s="22">
        <v>189.73510980282981</v>
      </c>
      <c r="AG10" s="22">
        <v>177.6005581330144</v>
      </c>
      <c r="AH10" s="22">
        <v>211.00101943848912</v>
      </c>
      <c r="AI10" s="22">
        <v>218.00920640249655</v>
      </c>
      <c r="AJ10" s="22">
        <v>224.81916399002799</v>
      </c>
      <c r="AK10" s="22">
        <v>126.51736259492091</v>
      </c>
      <c r="AL10" s="22">
        <v>207.96362534776873</v>
      </c>
      <c r="AM10" s="22">
        <v>165.95733899815028</v>
      </c>
      <c r="AN10" s="22">
        <v>212.95512261761687</v>
      </c>
      <c r="AO10" s="22">
        <v>221.48583827589647</v>
      </c>
      <c r="AP10" s="22">
        <v>202.07575867703173</v>
      </c>
      <c r="AQ10" s="22">
        <v>202.20169948031418</v>
      </c>
      <c r="AR10" s="22">
        <v>318.4852757759391</v>
      </c>
    </row>
    <row r="11" spans="1:44" x14ac:dyDescent="0.2">
      <c r="A11" s="21" t="s">
        <v>19</v>
      </c>
      <c r="B11" s="22">
        <v>25852</v>
      </c>
      <c r="C11" s="22">
        <v>25820</v>
      </c>
      <c r="D11" s="22">
        <v>25596</v>
      </c>
      <c r="E11" s="22">
        <v>25948</v>
      </c>
      <c r="F11" s="23">
        <v>26012</v>
      </c>
      <c r="G11" s="23">
        <v>25948</v>
      </c>
      <c r="H11" s="23">
        <v>26044</v>
      </c>
      <c r="I11" s="23">
        <v>26012</v>
      </c>
      <c r="J11" s="23">
        <v>26140</v>
      </c>
      <c r="K11" s="23">
        <v>25884</v>
      </c>
      <c r="L11" s="23">
        <v>25724</v>
      </c>
      <c r="M11" s="23">
        <v>25788</v>
      </c>
      <c r="N11" s="23">
        <v>25724</v>
      </c>
      <c r="P11" s="21" t="s">
        <v>19</v>
      </c>
      <c r="Q11" s="22"/>
      <c r="R11" s="22"/>
      <c r="S11" s="22"/>
      <c r="T11" s="22"/>
      <c r="U11" s="23">
        <v>25756</v>
      </c>
      <c r="V11" s="23">
        <v>25980</v>
      </c>
      <c r="W11" s="23">
        <v>25884</v>
      </c>
      <c r="X11" s="23"/>
      <c r="Y11" s="23"/>
      <c r="Z11" s="23">
        <v>25372</v>
      </c>
      <c r="AA11" s="23">
        <v>25436</v>
      </c>
      <c r="AB11" s="23">
        <v>25436</v>
      </c>
      <c r="AC11" s="23">
        <v>25372</v>
      </c>
      <c r="AE11" s="21" t="s">
        <v>19</v>
      </c>
      <c r="AF11" s="22">
        <v>26076</v>
      </c>
      <c r="AG11" s="22">
        <v>26044</v>
      </c>
      <c r="AH11" s="22">
        <v>25916</v>
      </c>
      <c r="AI11" s="22">
        <v>26044</v>
      </c>
      <c r="AJ11" s="22">
        <v>26172</v>
      </c>
      <c r="AK11" s="22">
        <v>26172</v>
      </c>
      <c r="AL11" s="22">
        <v>26140</v>
      </c>
      <c r="AM11" s="22">
        <v>25980</v>
      </c>
      <c r="AN11" s="22">
        <v>26140</v>
      </c>
      <c r="AO11" s="22">
        <v>26012</v>
      </c>
      <c r="AP11" s="22">
        <v>25852</v>
      </c>
      <c r="AQ11" s="22">
        <v>25820</v>
      </c>
      <c r="AR11" s="22">
        <v>25916</v>
      </c>
    </row>
    <row r="12" spans="1:44" x14ac:dyDescent="0.2">
      <c r="A12" s="21" t="s">
        <v>20</v>
      </c>
      <c r="B12" s="22">
        <v>24988</v>
      </c>
      <c r="C12" s="22">
        <v>24732</v>
      </c>
      <c r="D12" s="22">
        <v>24956</v>
      </c>
      <c r="E12" s="22">
        <v>25052</v>
      </c>
      <c r="F12" s="23">
        <v>25084</v>
      </c>
      <c r="G12" s="23">
        <v>24956</v>
      </c>
      <c r="H12" s="23">
        <v>24956</v>
      </c>
      <c r="I12" s="23">
        <v>24636</v>
      </c>
      <c r="J12" s="23">
        <v>24540</v>
      </c>
      <c r="K12" s="23">
        <v>24380</v>
      </c>
      <c r="L12" s="23">
        <v>24380</v>
      </c>
      <c r="M12" s="23">
        <v>24412</v>
      </c>
      <c r="N12" s="23">
        <v>24380</v>
      </c>
      <c r="P12" s="21" t="s">
        <v>20</v>
      </c>
      <c r="Q12" s="22"/>
      <c r="R12" s="22"/>
      <c r="S12" s="22"/>
      <c r="T12" s="22"/>
      <c r="U12" s="23">
        <v>25020</v>
      </c>
      <c r="V12" s="23">
        <v>25052</v>
      </c>
      <c r="W12" s="23">
        <v>25052</v>
      </c>
      <c r="X12" s="23"/>
      <c r="Y12" s="23"/>
      <c r="Z12" s="23">
        <v>24732</v>
      </c>
      <c r="AA12" s="23">
        <v>24732</v>
      </c>
      <c r="AB12" s="23">
        <v>24540</v>
      </c>
      <c r="AC12" s="23">
        <v>24412</v>
      </c>
      <c r="AE12" s="21" t="s">
        <v>20</v>
      </c>
      <c r="AF12" s="22">
        <v>25084</v>
      </c>
      <c r="AG12" s="22">
        <v>25212</v>
      </c>
      <c r="AH12" s="22">
        <v>25180</v>
      </c>
      <c r="AI12" s="22">
        <v>24988</v>
      </c>
      <c r="AJ12" s="22">
        <v>25116</v>
      </c>
      <c r="AK12" s="22">
        <v>25532</v>
      </c>
      <c r="AL12" s="22">
        <v>25084</v>
      </c>
      <c r="AM12" s="22">
        <v>25308</v>
      </c>
      <c r="AN12" s="22">
        <v>25052</v>
      </c>
      <c r="AO12" s="22">
        <v>25020</v>
      </c>
      <c r="AP12" s="22">
        <v>24924</v>
      </c>
      <c r="AQ12" s="22">
        <v>24988</v>
      </c>
      <c r="AR12" s="22">
        <v>24380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1.4416299865955358</v>
      </c>
      <c r="C13" s="25">
        <f>IFERROR(IF(C8="","",IF($C$25=0,((C9-$C$26)/3/C10),IF($C$26=0,(($C$25-C9)/3/C10),MIN(((($C$25)-C9)/(3*C10)),((C9-($C$26))/(3*C10)))))),"")</f>
        <v>1.4854890857954892</v>
      </c>
      <c r="D13" s="25">
        <f>IFERROR(IF(D8="","",IF($D$25=0,((D9-$D$26)/3/D10),IF($D$26=0,(($D$25-D9)/3/D10),MIN(((($D$25)-D9)/(3*D10)),((D9-($D$26))/(3*D10)))))),"")</f>
        <v>1.89604162426812</v>
      </c>
      <c r="E13" s="25">
        <f>IFERROR(IF(E8="","",IF($E$25=0,((E9-$E$26)/3/E10),IF($E$26=0,(($E$25-E9)/3/E10),MIN(((($E$25)-E9)/(3*E10)),((E9-($E$26))/(3*E10)))))),"")</f>
        <v>1.2550661946581918</v>
      </c>
      <c r="F13" s="25">
        <f>IFERROR(IF(F8="","",IF($K$25=0,((F9-$K$26)/3/F10),IF($K$26=0,(($K$25-F9)/3/F10),MIN(((($K$25)-F9)/(3*F10)),((F9-($K$26))/(3*F10)))))),"")</f>
        <v>1.2409357174011462</v>
      </c>
      <c r="G13" s="25">
        <f>IFERROR(IF(G8="","",IF($G$25=0,((G9-$G$26)/3/G10),IF($G$26=0,(($G$25-G9)/3/G10),MIN(((($G$25)-G9)/(3*G10)),((G9-($G$26))/(3*G10)))))),"")</f>
        <v>1.0628415684718973</v>
      </c>
      <c r="H13" s="25">
        <f>IFERROR(IF(H8="","",IF($H$25=0,((H9-$H$26)/3/H10),IF($H$26=0,(($H$25-H9)/3/H10),MIN(((($H$25)-H9)/(3*H10)),((H9-($H$26))/(3*H10)))))),"")</f>
        <v>1.1421518930189341</v>
      </c>
      <c r="I13" s="25">
        <f>IFERROR(IF(I8="","",IF($I$25=0,((I9-$I$26)/3/I10),IF($I$26=0,(($I$25-I9)/3/I10),MIN(((($I$25)-I9)/(3*I10)),((I9-($I$26))/(3*I10)))))),"")</f>
        <v>0.83816762306147619</v>
      </c>
      <c r="J13" s="25">
        <f>IFERROR(IF(J8="","",IF($J$25=0,((J9-$J$26)/3/J10),IF($J$26=0,(($J$25-J9)/3/J10),MIN(((($J$25)-J9)/(3*J10)),((J9-($J$26))/(3*J10)))))),"")</f>
        <v>0.62123582510898734</v>
      </c>
      <c r="K13" s="25">
        <f>IFERROR(IF(K8="","",IF($K$25=0,((K9-$K$26)/3/K10),IF($K$26=0,(($K$25-K9)/3/K10),MIN(((($K$25)-K9)/(3*K10)),((K9-($K$26))/(3*K10)))))),"")</f>
        <v>0.99385826932412147</v>
      </c>
      <c r="L13" s="25">
        <f>IFERROR(IF(L8="","",IF($L$25=0,((L9-$L$26)/3/L10),IF($L$26=0,(($L$25-L9)/3/L10),MIN(((($L$25)-L9)/(3*L10)),((L9-($L$26))/(3*L10)))))),"")</f>
        <v>1.3670879266450577</v>
      </c>
      <c r="M13" s="25">
        <f>IFERROR(IF(M8="","",IF($M$25=0,((M9-$M$26)/3/M10),IF($M$26=0,(($M$25-M9)/3/M10),MIN(((($M$25)-M9)/(3*M10)),((M9-($M$26))/(3*M10)))))),"")</f>
        <v>1.1427363843599401</v>
      </c>
      <c r="N13" s="25">
        <f>IFERROR(IF(N8="","",IF($N$25=0,((N9-$N$26)/3/N10),IF($N$26=0,(($N$25-N9)/3/N10),MIN(((($N$25)-N9)/(3*N10)),((N9-($N$26))/(3*N10)))))),"")</f>
        <v>0.94170659628616959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1.3993403301086191</v>
      </c>
      <c r="V13" s="25">
        <f>IFERROR(IF(V8="","",IF($G$25=0,((V9-$G$26)/3/V10),IF($G$26=0,(($G$25-V9)/3/V10),MIN(((($G$25)-V9)/(3*V10)),((V9-($G$26))/(3*V10)))))),"")</f>
        <v>0.95617691496104096</v>
      </c>
      <c r="W13" s="25">
        <f>IFERROR(IF(W8="","",IF($H$25=0,((W9-$H$26)/3/W10),IF($H$26=0,(($H$25-W9)/3/W10),MIN(((($H$25)-W9)/(3*W10)),((W9-($H$26))/(3*W10)))))),"")</f>
        <v>1.0878677618614374</v>
      </c>
      <c r="X13" s="25"/>
      <c r="Y13" s="25"/>
      <c r="Z13" s="25">
        <f>IFERROR(IF(Z8="","",IF($K$25=0,((Z9-$K$26)/3/Z10),IF($K$26=0,(($K$25-Z9)/3/Z10),MIN(((($K$25)-Z9)/(3*Z10)),((Z9-($K$26))/(3*Z10)))))),"")</f>
        <v>2.4786400149238497</v>
      </c>
      <c r="AA13" s="25">
        <f>IFERROR(IF(AA8="","",IF($L$25=0,((AA9-$L$26)/3/AA10),IF($L$26=0,(($L$25-AA9)/3/AA10),MIN(((($L$25)-AA9)/(3*AA10)),((AA9-($L$26))/(3*AA10)))))),"")</f>
        <v>2.4347893254476025</v>
      </c>
      <c r="AB13" s="25">
        <f>IFERROR(IF(AB8="","",IF($M$25=0,((AB9-$M$26)/3/AB10),IF($M$26=0,(($M$25-AB9)/3/AB10),MIN(((($M$25)-AB9)/(3*AB10)),((AB9-($M$26))/(3*AB10)))))),"")</f>
        <v>1.5905185031428297</v>
      </c>
      <c r="AC13" s="25">
        <f>IFERROR(IF(AC8="","",IF($N$25=0,((AC9-$N$26)/3/AC10),IF($N$26=0,(($N$25-AC9)/3/AC10),MIN(((($N$25)-AC9)/(3*AC10)),((AC9-($N$26))/(3*AC10)))))),"")</f>
        <v>1.5875256749579307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1.1760958048226144</v>
      </c>
      <c r="AG13" s="25">
        <f t="shared" si="1"/>
        <v>1.1476895409171177</v>
      </c>
      <c r="AH13" s="25">
        <f t="shared" si="1"/>
        <v>0.93724665656248396</v>
      </c>
      <c r="AI13" s="25">
        <f t="shared" si="1"/>
        <v>0.94730141683210156</v>
      </c>
      <c r="AJ13" s="25">
        <f t="shared" si="1"/>
        <v>0.62707188869375596</v>
      </c>
      <c r="AK13" s="25">
        <f t="shared" si="1"/>
        <v>0.7724894933690083</v>
      </c>
      <c r="AL13" s="25">
        <f t="shared" si="1"/>
        <v>0.65438794241691611</v>
      </c>
      <c r="AM13" s="25">
        <f t="shared" si="1"/>
        <v>1.0900793406230946</v>
      </c>
      <c r="AN13" s="25">
        <f t="shared" si="1"/>
        <v>0.85675700780583053</v>
      </c>
      <c r="AO13" s="25">
        <f t="shared" si="1"/>
        <v>1.0191486096090936</v>
      </c>
      <c r="AP13" s="25">
        <f t="shared" si="1"/>
        <v>1.1612806414930918</v>
      </c>
      <c r="AQ13" s="25">
        <f>IFERROR(IF(AQ8="","",IF($M$25=0,((AQ9-$M$26)/3/AQ10),IF($M$26=0,(($M$25-AQ9)/3/AQ10),MIN(((($M$25)-AQ9)/(3*AQ10)),((AQ9-($M$26))/(3*AQ10)))))),"")</f>
        <v>1.1746247025694974</v>
      </c>
      <c r="AR13" s="25">
        <f>IFERROR(IF(AR8="","",IF($M$25=0,((AR9-$M$26)/3/AR10),IF($M$26=0,(($M$25-AR9)/3/AR10),MIN(((($M$25)-AR9)/(3*AR10)),((AR9-($M$26))/(3*AR10)))))),"")</f>
        <v>1.0520632887982964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-198.10807017543993</v>
      </c>
      <c r="AE17" s="27" t="s">
        <v>30</v>
      </c>
      <c r="AR17" s="16">
        <f>AR19-AQ19</f>
        <v>-154.45333333333474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25363.272727272728</v>
      </c>
      <c r="C19" s="30">
        <v>25267.314285714285</v>
      </c>
      <c r="D19" s="30">
        <v>25646.285714285714</v>
      </c>
      <c r="E19" s="30">
        <v>25344.6</v>
      </c>
      <c r="F19" s="30">
        <v>25466.400000000001</v>
      </c>
      <c r="G19" s="30">
        <v>25704.50909090909</v>
      </c>
      <c r="H19" s="30">
        <v>25759.031578947368</v>
      </c>
      <c r="I19" s="30">
        <v>25708.213333333333</v>
      </c>
      <c r="J19" s="30">
        <v>25726.625641025643</v>
      </c>
      <c r="K19" s="30">
        <v>25845.955555555556</v>
      </c>
      <c r="L19" s="30">
        <v>25688.283870967742</v>
      </c>
      <c r="M19" s="30">
        <v>25626.17142857143</v>
      </c>
      <c r="N19" s="30">
        <v>25478.453333333335</v>
      </c>
      <c r="P19" s="30" t="s">
        <v>18</v>
      </c>
      <c r="Q19" s="30"/>
      <c r="R19" s="30"/>
      <c r="S19" s="30"/>
      <c r="T19" s="30"/>
      <c r="U19" s="30">
        <v>25436.853333333333</v>
      </c>
      <c r="V19" s="30">
        <v>25373.684210526317</v>
      </c>
      <c r="W19" s="30">
        <v>25433.866666666665</v>
      </c>
      <c r="X19" s="30"/>
      <c r="Y19" s="30">
        <v>25569.200000000001</v>
      </c>
      <c r="Z19" s="30">
        <v>25572.177777777779</v>
      </c>
      <c r="AA19" s="30">
        <v>25427.466666666667</v>
      </c>
      <c r="AB19" s="30">
        <v>25425.894736842107</v>
      </c>
      <c r="AC19" s="30">
        <v>25227.786666666667</v>
      </c>
      <c r="AD19" s="29"/>
      <c r="AE19" s="30" t="s">
        <v>18</v>
      </c>
      <c r="AF19" s="30">
        <v>25260.400000000001</v>
      </c>
      <c r="AG19" s="30">
        <v>25181.745454545453</v>
      </c>
      <c r="AH19" s="30">
        <v>25255.200000000001</v>
      </c>
      <c r="AI19" s="30">
        <v>25059.529411764706</v>
      </c>
      <c r="AJ19" s="30">
        <v>25588.228571428572</v>
      </c>
      <c r="AK19" s="30">
        <v>25672.307692307691</v>
      </c>
      <c r="AL19" s="30">
        <v>25695.060869565219</v>
      </c>
      <c r="AM19" s="30">
        <v>25653.142857142859</v>
      </c>
      <c r="AN19" s="30">
        <v>25638.971428571429</v>
      </c>
      <c r="AO19" s="30">
        <v>25730.736842105263</v>
      </c>
      <c r="AP19" s="30">
        <v>25609.226666666666</v>
      </c>
      <c r="AQ19" s="30">
        <v>25487.200000000001</v>
      </c>
      <c r="AR19" s="30">
        <v>25332.746666666666</v>
      </c>
      <c r="BD19" s="32"/>
      <c r="BE19" s="32"/>
      <c r="BF19" s="32"/>
      <c r="BG19" s="32">
        <f>I5/3</f>
        <v>400</v>
      </c>
      <c r="BH19" s="32"/>
      <c r="BI19" s="32"/>
      <c r="BJ19" s="32"/>
    </row>
    <row r="20" spans="1:62" x14ac:dyDescent="0.2">
      <c r="A20" s="21" t="s">
        <v>8</v>
      </c>
      <c r="B20" s="22">
        <v>196.89257822838081</v>
      </c>
      <c r="C20" s="22">
        <v>241.23898075894681</v>
      </c>
      <c r="D20" s="22">
        <v>164.50792425551157</v>
      </c>
      <c r="E20" s="22">
        <v>334.59731171408004</v>
      </c>
      <c r="F20" s="22">
        <v>334.90084004354247</v>
      </c>
      <c r="G20" s="22">
        <v>148.77911374665254</v>
      </c>
      <c r="H20" s="22">
        <v>172.03097128758515</v>
      </c>
      <c r="I20" s="22">
        <v>140.33194523908716</v>
      </c>
      <c r="J20" s="22">
        <v>158.25334757774058</v>
      </c>
      <c r="K20" s="22">
        <v>155.40352311610033</v>
      </c>
      <c r="L20" s="22">
        <v>164.82914234666302</v>
      </c>
      <c r="M20" s="22">
        <v>157.6604344053917</v>
      </c>
      <c r="N20" s="22">
        <v>184.90689065118912</v>
      </c>
      <c r="P20" s="21" t="s">
        <v>8</v>
      </c>
      <c r="Q20" s="22"/>
      <c r="R20" s="22"/>
      <c r="S20" s="22"/>
      <c r="T20" s="22"/>
      <c r="U20" s="22">
        <v>237.20014888408213</v>
      </c>
      <c r="V20" s="22">
        <v>253.87923344293489</v>
      </c>
      <c r="W20" s="22">
        <v>147.37215605721585</v>
      </c>
      <c r="X20" s="22"/>
      <c r="Y20" s="22">
        <v>156.22431130601279</v>
      </c>
      <c r="Z20" s="22">
        <v>158.99449342296893</v>
      </c>
      <c r="AA20" s="22">
        <v>207.87244876355041</v>
      </c>
      <c r="AB20" s="22">
        <v>172.40510641128168</v>
      </c>
      <c r="AC20" s="22">
        <v>282.53668947749236</v>
      </c>
      <c r="AD20" s="29"/>
      <c r="AE20" s="21" t="s">
        <v>8</v>
      </c>
      <c r="AF20" s="22">
        <v>203.66226696995619</v>
      </c>
      <c r="AG20" s="22">
        <v>197.68551701215662</v>
      </c>
      <c r="AH20" s="22">
        <v>183.51548756771231</v>
      </c>
      <c r="AI20" s="22">
        <v>259.34232700627717</v>
      </c>
      <c r="AJ20" s="22">
        <v>234.03989325670685</v>
      </c>
      <c r="AK20" s="22">
        <v>160.56822178175179</v>
      </c>
      <c r="AL20" s="22">
        <v>159.43613839812917</v>
      </c>
      <c r="AM20" s="22">
        <v>156.75720039531336</v>
      </c>
      <c r="AN20" s="22">
        <v>135.09771799180558</v>
      </c>
      <c r="AO20" s="22">
        <v>152.74761623841246</v>
      </c>
      <c r="AP20" s="22">
        <v>173.93129843871276</v>
      </c>
      <c r="AQ20" s="22">
        <v>154.72381671694725</v>
      </c>
      <c r="AR20" s="22">
        <v>149.22168284344824</v>
      </c>
      <c r="AS20" s="29"/>
      <c r="AT20" s="29"/>
      <c r="AU20" s="29"/>
      <c r="AV20" s="29"/>
      <c r="BD20" s="32">
        <f>F5</f>
        <v>24034</v>
      </c>
      <c r="BE20" s="32"/>
      <c r="BF20" s="32"/>
      <c r="BG20" s="32"/>
      <c r="BH20" s="32"/>
      <c r="BI20" s="32"/>
      <c r="BJ20" s="32">
        <f>E5</f>
        <v>26172</v>
      </c>
    </row>
    <row r="21" spans="1:62" x14ac:dyDescent="0.2">
      <c r="A21" s="21" t="s">
        <v>19</v>
      </c>
      <c r="B21" s="22">
        <v>25820</v>
      </c>
      <c r="C21" s="22">
        <v>25884</v>
      </c>
      <c r="D21" s="22">
        <v>26044</v>
      </c>
      <c r="E21" s="22">
        <v>26044</v>
      </c>
      <c r="F21" s="22">
        <v>26108</v>
      </c>
      <c r="G21" s="22">
        <v>26108</v>
      </c>
      <c r="H21" s="22">
        <v>26108</v>
      </c>
      <c r="I21" s="22">
        <v>25980</v>
      </c>
      <c r="J21" s="22">
        <v>26172</v>
      </c>
      <c r="K21" s="22">
        <v>26172</v>
      </c>
      <c r="L21" s="22">
        <v>26172</v>
      </c>
      <c r="M21" s="22">
        <v>26012</v>
      </c>
      <c r="N21" s="22">
        <v>25884</v>
      </c>
      <c r="P21" s="21" t="s">
        <v>19</v>
      </c>
      <c r="Q21" s="22"/>
      <c r="R21" s="22"/>
      <c r="S21" s="22"/>
      <c r="T21" s="22"/>
      <c r="U21" s="22">
        <v>25916</v>
      </c>
      <c r="V21" s="22">
        <v>25884</v>
      </c>
      <c r="W21" s="22">
        <v>25724</v>
      </c>
      <c r="X21" s="22"/>
      <c r="Y21" s="22">
        <v>25980</v>
      </c>
      <c r="Z21" s="22">
        <v>25948</v>
      </c>
      <c r="AA21" s="22">
        <v>26012</v>
      </c>
      <c r="AB21" s="22">
        <v>25884</v>
      </c>
      <c r="AC21" s="22">
        <v>25692</v>
      </c>
      <c r="AD21" s="29"/>
      <c r="AE21" s="21" t="s">
        <v>19</v>
      </c>
      <c r="AF21" s="22">
        <v>25820</v>
      </c>
      <c r="AG21" s="22">
        <v>25724</v>
      </c>
      <c r="AH21" s="22">
        <v>25692</v>
      </c>
      <c r="AI21" s="22">
        <v>25564</v>
      </c>
      <c r="AJ21" s="22">
        <v>25948</v>
      </c>
      <c r="AK21" s="22">
        <v>26012</v>
      </c>
      <c r="AL21" s="22">
        <v>26044</v>
      </c>
      <c r="AM21" s="22">
        <v>26012</v>
      </c>
      <c r="AN21" s="22">
        <v>25916</v>
      </c>
      <c r="AO21" s="22">
        <v>26076</v>
      </c>
      <c r="AP21" s="22">
        <v>25948</v>
      </c>
      <c r="AQ21" s="22">
        <v>25788</v>
      </c>
      <c r="AR21" s="22">
        <v>25660</v>
      </c>
      <c r="BD21" s="33">
        <f>BE21-$BG$22</f>
        <v>25054.94</v>
      </c>
      <c r="BE21" s="32">
        <f>BF21-$BG$22</f>
        <v>25054.959999999999</v>
      </c>
      <c r="BF21" s="32">
        <f>BG21-$BG$22</f>
        <v>25054.98</v>
      </c>
      <c r="BG21" s="33">
        <f>D5</f>
        <v>25055</v>
      </c>
      <c r="BH21" s="32">
        <f>BG21+$BG$22</f>
        <v>25055.02</v>
      </c>
      <c r="BI21" s="32">
        <f>BH21+$BG$22</f>
        <v>25055.040000000001</v>
      </c>
      <c r="BJ21" s="33">
        <f>BI21+$BG$22</f>
        <v>25055.06</v>
      </c>
    </row>
    <row r="22" spans="1:62" x14ac:dyDescent="0.2">
      <c r="A22" s="21" t="s">
        <v>20</v>
      </c>
      <c r="B22" s="22">
        <v>24700</v>
      </c>
      <c r="C22" s="22">
        <v>24604</v>
      </c>
      <c r="D22" s="22">
        <v>25340</v>
      </c>
      <c r="E22" s="22">
        <v>24380</v>
      </c>
      <c r="F22" s="22">
        <v>24668</v>
      </c>
      <c r="G22" s="22">
        <v>25148</v>
      </c>
      <c r="H22" s="22">
        <v>25180</v>
      </c>
      <c r="I22" s="22">
        <v>25180</v>
      </c>
      <c r="J22" s="22">
        <v>25180</v>
      </c>
      <c r="K22" s="22">
        <v>25244</v>
      </c>
      <c r="L22" s="22">
        <v>25020</v>
      </c>
      <c r="M22" s="22">
        <v>24924</v>
      </c>
      <c r="N22" s="22">
        <v>24796</v>
      </c>
      <c r="P22" s="21" t="s">
        <v>20</v>
      </c>
      <c r="Q22" s="22"/>
      <c r="R22" s="22"/>
      <c r="S22" s="22"/>
      <c r="T22" s="22"/>
      <c r="U22" s="22">
        <v>24668</v>
      </c>
      <c r="V22" s="22">
        <v>24796</v>
      </c>
      <c r="W22" s="22">
        <v>25212</v>
      </c>
      <c r="X22" s="22"/>
      <c r="Y22" s="22">
        <v>25116</v>
      </c>
      <c r="Z22" s="22">
        <v>25084</v>
      </c>
      <c r="AA22" s="22">
        <v>25052</v>
      </c>
      <c r="AB22" s="22">
        <v>25052</v>
      </c>
      <c r="AC22" s="22">
        <v>24444</v>
      </c>
      <c r="AD22" s="29"/>
      <c r="AE22" s="21" t="s">
        <v>20</v>
      </c>
      <c r="AF22" s="22">
        <v>24892</v>
      </c>
      <c r="AG22" s="22">
        <v>24860</v>
      </c>
      <c r="AH22" s="22">
        <v>24764</v>
      </c>
      <c r="AI22" s="22">
        <v>24348</v>
      </c>
      <c r="AJ22" s="22">
        <v>24988</v>
      </c>
      <c r="AK22" s="22">
        <v>25180</v>
      </c>
      <c r="AL22" s="22">
        <v>25372</v>
      </c>
      <c r="AM22" s="22">
        <v>25244</v>
      </c>
      <c r="AN22" s="22">
        <v>25276</v>
      </c>
      <c r="AO22" s="22">
        <v>25308</v>
      </c>
      <c r="AP22" s="22">
        <v>25212</v>
      </c>
      <c r="AQ22" s="22">
        <v>25052</v>
      </c>
      <c r="AR22" s="22">
        <v>24988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1.3691514428901908</v>
      </c>
      <c r="C23" s="25">
        <f>IFERROR(IF(C18="","",IF($C$25=0,((C19-$C$26)/3/C20),IF($C$26=0,(($C$25-C19)/3/C20),MIN(((($C$25)-C19)/(3*C20)),((C19-($C$26))/(3*C20)))))),"")</f>
        <v>1.2500546297003083</v>
      </c>
      <c r="D23" s="25">
        <f>IFERROR(IF(D18="","",IF($D$25=0,((D19-$D$26)/3/D20),IF($D$26=0,(($D$25-D19)/3/D20),MIN(((($D$25)-D19)/(3*D20)),((D19-($D$26))/(3*D20)))))),"")</f>
        <v>1.0652258608887306</v>
      </c>
      <c r="E23" s="25">
        <f>IFERROR(IF(E18="","",IF($E$25=0,((E19-$E$26)/3/E20),IF($E$26=0,(($E$25-E19)/3/E20),MIN(((($E$25)-E19)/(3*E20)),((E19-($E$26))/(3*E20)))))),"")</f>
        <v>0.82427440491714699</v>
      </c>
      <c r="F23" s="25">
        <f>IFERROR(IF(F18="","",IF($K$25=0,((F19-$K$26)/3/F20),IF($K$26=0,(($K$25-F19)/3/F20),MIN(((($K$25)-F19)/(3*F20)),((F19-($K$26))/(3*F20)))))),"")</f>
        <v>0.70229743218744911</v>
      </c>
      <c r="G23" s="25">
        <f>IFERROR(IF(G18="","",IF($G$25=0,((G19-$G$26)/3/G20),IF($G$26=0,(($G$25-G19)/3/G20),MIN(((($G$25)-G19)/(3*G20)),((G19-($G$26))/(3*G20)))))),"")</f>
        <v>1.0473936771505288</v>
      </c>
      <c r="H23" s="25">
        <f>IFERROR(IF(H18="","",IF($H$25=0,((H19-$H$26)/3/H20),IF($H$26=0,(($H$25-H19)/3/H20),MIN(((($H$25)-H19)/(3*H20)),((H19-($H$26))/(3*H20)))))),"")</f>
        <v>0.80018231206029045</v>
      </c>
      <c r="I23" s="25">
        <f>IFERROR(IF(I18="","",IF($I$25=0,((I19-$I$26)/3/I20),IF($I$26=0,(($I$25-I19)/3/I20),MIN(((($I$25)-I19)/(3*I20)),((I19-($I$26))/(3*I20)))))),"")</f>
        <v>1.1016419340027475</v>
      </c>
      <c r="J23" s="25">
        <f>IFERROR(IF(J18="","",IF($J$25=0,((J19-$J$26)/3/J20),IF($J$26=0,(($J$25-J19)/3/J20),MIN(((($J$25)-J19)/(3*J20)),((J19-($J$26))/(3*J20)))))),"")</f>
        <v>0.93810413448088537</v>
      </c>
      <c r="K23" s="25">
        <f>IFERROR(IF(K18="","",IF($K$25=0,((K19-$K$26)/3/K20),IF($K$26=0,(($K$25-K19)/3/K20),MIN(((($K$25)-K19)/(3*K20)),((K19-($K$26))/(3*K20)))))),"")</f>
        <v>0.69935017753932438</v>
      </c>
      <c r="L23" s="25">
        <f>IFERROR(IF(L18="","",IF($L$25=0,((L19-$L$26)/3/L20),IF($L$26=0,(($L$25-L19)/3/L20),MIN(((($L$25)-L19)/(3*L20)),((L19-($L$26))/(3*L20)))))),"")</f>
        <v>0.97821724594251491</v>
      </c>
      <c r="M23" s="25">
        <f>IFERROR(IF(M18="","",IF($M$25=0,((M19-$M$26)/3/M20),IF($M$26=0,(($M$25-M19)/3/M20),MIN(((($M$25)-M19)/(3*M20)),((M19-($M$26))/(3*M20)))))),"")</f>
        <v>1.1540172258756294</v>
      </c>
      <c r="N23" s="25">
        <f>IFERROR(IF(N18="","",IF($N$25=0,((N19-$N$26)/3/N20),IF($N$26=0,(($N$25-N19)/3/N20),MIN(((($N$25)-N19)/(3*N20)),((N19-($N$26))/(3*N20)))))),"")</f>
        <v>1.2502628831627862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1.0330891023539899</v>
      </c>
      <c r="V23" s="25">
        <f>IFERROR(IF(V18="","",IF($G$25=0,((V19-$G$26)/3/V20),IF($G$26=0,(($G$25-V19)/3/V20),MIN(((($G$25)-V19)/(3*V20)),((V19-($G$26))/(3*V20)))))),"")</f>
        <v>1.048156871868402</v>
      </c>
      <c r="W23" s="25">
        <f>IFERROR(IF(W18="","",IF($H$25=0,((W19-$H$26)/3/W20),IF($H$26=0,(($H$25-W19)/3/W20),MIN(((($H$25)-W19)/(3*W20)),((W19-($H$26))/(3*W20)))))),"")</f>
        <v>1.6695449875139277</v>
      </c>
      <c r="X23" s="25"/>
      <c r="Y23" s="25">
        <f>IFERROR(IF(Y18="","",IF($J$25=0,((Y19-$J$26)/3/Y20),IF($J$26=0,(($J$25-Y19)/3/Y20),MIN(((($J$25)-Y19)/(3*Y20)),((Y19-($J$26))/(3*Y20)))))),"")</f>
        <v>1.2861847919415315</v>
      </c>
      <c r="Z23" s="25">
        <f>IFERROR(IF(Z18="","",IF($K$25=0,((Z19-$K$26)/3/Z20),IF($K$26=0,(($K$25-Z19)/3/Z20),MIN(((($K$25)-Z19)/(3*Z20)),((Z19-($K$26))/(3*Z20)))))),"")</f>
        <v>1.2575324870455937</v>
      </c>
      <c r="AA23" s="25">
        <f>IFERROR(IF(AA18="","",IF($L$25=0,((AA19-$L$26)/3/AA20),IF($L$26=0,(($L$25-AA19)/3/AA20),MIN(((($L$25)-AA19)/(3*AA20)),((AA19-($L$26))/(3*AA20)))))),"")</f>
        <v>1.1938945216355896</v>
      </c>
      <c r="AB23" s="25">
        <f>IFERROR(IF(AB18="","",IF($M$25=0,((AB19-$M$26)/3/AB20),IF($M$26=0,(($M$25-AB19)/3/AB20),MIN(((($M$25)-AB19)/(3*AB20)),((AB19-($M$26))/(3*AB20)))))),"")</f>
        <v>1.442542854807751</v>
      </c>
      <c r="AC23" s="25">
        <f>IFERROR(IF(AC18="","",IF($N$25=0,((AC19-$N$26)/3/AC20),IF($N$26=0,(($N$25-AC19)/3/AC20),MIN(((($N$25)-AC19)/(3*AC20)),((AC19-($N$26))/(3*AC20)))))),"")</f>
        <v>1.1139713513308174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1.4920125911762139</v>
      </c>
      <c r="AG23" s="25">
        <f t="shared" si="2"/>
        <v>1.6697472504500699</v>
      </c>
      <c r="AH23" s="25">
        <f t="shared" si="2"/>
        <v>1.6652545463621511</v>
      </c>
      <c r="AI23" s="25">
        <f t="shared" si="2"/>
        <v>1.3181154854318402</v>
      </c>
      <c r="AJ23" s="25">
        <f t="shared" si="2"/>
        <v>0.83144148411074237</v>
      </c>
      <c r="AK23" s="25">
        <f t="shared" si="2"/>
        <v>1.0373416403060178</v>
      </c>
      <c r="AL23" s="25">
        <f t="shared" si="2"/>
        <v>0.99713723464587156</v>
      </c>
      <c r="AM23" s="25">
        <f t="shared" si="2"/>
        <v>1.1033137904748602</v>
      </c>
      <c r="AN23" s="25">
        <f t="shared" si="2"/>
        <v>1.3151679622520889</v>
      </c>
      <c r="AO23" s="25">
        <f t="shared" si="2"/>
        <v>0.96294608662610615</v>
      </c>
      <c r="AP23" s="25">
        <f t="shared" si="2"/>
        <v>1.0785356792884055</v>
      </c>
      <c r="AQ23" s="25">
        <f>IFERROR(IF(AQ18="","",IF($M$25=0,((AQ19-$M$26)/3/AQ20),IF($M$26=0,(($M$25-AQ19)/3/AQ20),MIN(((($M$25)-AQ19)/(3*AQ20)),((AQ19-($M$26))/(3*AQ20)))))),"")</f>
        <v>1.4753169325202138</v>
      </c>
      <c r="AR23" s="25">
        <f>IFERROR(IF(AR18="","",IF($M$25=0,((AR19-$M$26)/3/AR20),IF($M$26=0,(($M$25-AR19)/3/AR20),MIN(((($M$25)-AR19)/(3*AR20)),((AR19-($M$26))/(3*AR20)))))),"")</f>
        <v>1.8747349968208333</v>
      </c>
    </row>
    <row r="24" spans="1:62" x14ac:dyDescent="0.2">
      <c r="A24" s="35" t="s">
        <v>10</v>
      </c>
      <c r="B24" s="32">
        <f t="shared" ref="B24:M24" si="3">$D$5</f>
        <v>25055</v>
      </c>
      <c r="C24" s="32">
        <f t="shared" si="3"/>
        <v>25055</v>
      </c>
      <c r="D24" s="32">
        <f t="shared" si="3"/>
        <v>25055</v>
      </c>
      <c r="E24" s="32">
        <f t="shared" si="3"/>
        <v>25055</v>
      </c>
      <c r="F24" s="32">
        <f t="shared" si="3"/>
        <v>25055</v>
      </c>
      <c r="G24" s="32">
        <f t="shared" si="3"/>
        <v>25055</v>
      </c>
      <c r="H24" s="32">
        <f t="shared" si="3"/>
        <v>25055</v>
      </c>
      <c r="I24" s="32">
        <f t="shared" si="3"/>
        <v>25055</v>
      </c>
      <c r="J24" s="32">
        <f t="shared" si="3"/>
        <v>25055</v>
      </c>
      <c r="K24" s="32">
        <f t="shared" si="3"/>
        <v>25055</v>
      </c>
      <c r="L24" s="32">
        <f t="shared" si="3"/>
        <v>25055</v>
      </c>
      <c r="M24" s="32">
        <f t="shared" si="3"/>
        <v>25055</v>
      </c>
      <c r="N24" s="32">
        <f>$D$5</f>
        <v>25055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4">$E$5</f>
        <v>26172</v>
      </c>
      <c r="C25" s="32">
        <f t="shared" si="4"/>
        <v>26172</v>
      </c>
      <c r="D25" s="32">
        <f t="shared" si="4"/>
        <v>26172</v>
      </c>
      <c r="E25" s="32">
        <f t="shared" si="4"/>
        <v>26172</v>
      </c>
      <c r="F25" s="32">
        <f t="shared" si="4"/>
        <v>26172</v>
      </c>
      <c r="G25" s="32">
        <f t="shared" si="4"/>
        <v>26172</v>
      </c>
      <c r="H25" s="32">
        <f t="shared" si="4"/>
        <v>26172</v>
      </c>
      <c r="I25" s="32">
        <f t="shared" si="4"/>
        <v>26172</v>
      </c>
      <c r="J25" s="32">
        <f t="shared" si="4"/>
        <v>26172</v>
      </c>
      <c r="K25" s="32">
        <f t="shared" si="4"/>
        <v>26172</v>
      </c>
      <c r="L25" s="32">
        <f t="shared" si="4"/>
        <v>26172</v>
      </c>
      <c r="M25" s="32">
        <f t="shared" si="4"/>
        <v>26172</v>
      </c>
      <c r="N25" s="32">
        <f>$E$5</f>
        <v>26172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5">$F$5</f>
        <v>24034</v>
      </c>
      <c r="C26" s="32">
        <f t="shared" si="5"/>
        <v>24034</v>
      </c>
      <c r="D26" s="32">
        <f t="shared" si="5"/>
        <v>24034</v>
      </c>
      <c r="E26" s="32">
        <f t="shared" si="5"/>
        <v>24034</v>
      </c>
      <c r="F26" s="32">
        <f t="shared" si="5"/>
        <v>24034</v>
      </c>
      <c r="G26" s="32">
        <f t="shared" si="5"/>
        <v>24034</v>
      </c>
      <c r="H26" s="32">
        <f t="shared" si="5"/>
        <v>24034</v>
      </c>
      <c r="I26" s="32">
        <f t="shared" si="5"/>
        <v>24034</v>
      </c>
      <c r="J26" s="32">
        <f t="shared" si="5"/>
        <v>24034</v>
      </c>
      <c r="K26" s="32">
        <f t="shared" si="5"/>
        <v>24034</v>
      </c>
      <c r="L26" s="32">
        <f t="shared" si="5"/>
        <v>24034</v>
      </c>
      <c r="M26" s="32">
        <f t="shared" si="5"/>
        <v>24034</v>
      </c>
      <c r="N26" s="32">
        <f>$F$5</f>
        <v>24034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389.97926571055115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1.89604162426812</v>
      </c>
      <c r="Q37" s="40">
        <v>8</v>
      </c>
      <c r="R37" s="41">
        <f>ROUND(Q37/5,5)</f>
        <v>1.6</v>
      </c>
      <c r="T37" s="20">
        <v>25372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137.63720427268203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1.9374606457303214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4">
    <tabColor rgb="FFFFFF00"/>
  </sheetPr>
  <dimension ref="A1:BJ85"/>
  <sheetViews>
    <sheetView showGridLines="0" zoomScale="75" zoomScaleNormal="75" workbookViewId="0">
      <selection activeCell="Q54" sqref="Q54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53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1.774532391157464</v>
      </c>
      <c r="R2" s="7">
        <f>IF(N19="","",(ABS(N19-AVERAGE(B19:M19))/STDEV(B19:M19)))</f>
        <v>2.431485907676231</v>
      </c>
      <c r="S2" s="7">
        <f>IF(AC9="","",(ABS(AC9-AVERAGE(Q9:AB9))/STDEV(Q9:AB9)))</f>
        <v>0.60297180317178034</v>
      </c>
      <c r="T2" s="7">
        <f>IF(AC19="","",(ABS(AC19-AVERAGE(Q19:AB19))/STDEV(Q19:AB19)))</f>
        <v>1.0654612905960084</v>
      </c>
      <c r="U2" s="7">
        <f>IF(AR9="","",(ABS(AR9-AVERAGE(AF9:AQ9))/STDEV(AF9:AQ9)))</f>
        <v>3.1490075356648228</v>
      </c>
      <c r="V2" s="7">
        <f>IF(AR19="","",(ABS(AR19-AVERAGE(AF19:AQ19))/STDEV(AF19:AQ19)))</f>
        <v>1.9194257670443127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1.1512099101660529</v>
      </c>
      <c r="R3" s="7">
        <f>IF(N20="","",(ABS(N20-AVERAGE(B20:M20))/STDEV(B20:M20)))</f>
        <v>1.0360288844568106</v>
      </c>
      <c r="S3" s="7">
        <f>IF(AC10="","",(ABS(AC10-AVERAGE(Q10:AB10))/STDEV(Q10:AB10)))</f>
        <v>4.9153463423496477</v>
      </c>
      <c r="T3" s="7">
        <f>IF(AC20="","",(ABS(AC20-AVERAGE(Q20:AB20))/STDEV(Q20:AB20)))</f>
        <v>0.76583511939547244</v>
      </c>
      <c r="U3" s="7">
        <f t="shared" ref="U3" si="0">IF(AR10="","",(ABS(AR10-AVERAGE(AF10:AQ10))/STDEV(AF10:AQ10)))</f>
        <v>0.73906375156594373</v>
      </c>
      <c r="V3" s="7">
        <f>IF(AR20="","",(ABS(AR20-AVERAGE(AF20:AQ20))/STDEV(AF20:AQ20)))</f>
        <v>0.50185761694659137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1.4416115242596776</v>
      </c>
      <c r="R4" s="7">
        <f>IF(N23="","",(ABS(N23-AVERAGE(B23:M23))/STDEV(B23:M23)))</f>
        <v>0.24593180973928339</v>
      </c>
      <c r="S4" s="7">
        <f>IF(AC13="","",(ABS(AC13-AVERAGE(Q13:AB13))/STDEV(Q13:AB13)))</f>
        <v>1.5313248034744749</v>
      </c>
      <c r="T4" s="7">
        <f>IF(AC23="","",(ABS(AC23-AVERAGE(Q23:AB23))/STDEV(Q23:AB23)))</f>
        <v>0.96184512258024724</v>
      </c>
      <c r="U4" s="7">
        <f>IF(AR13="","",(ABS(AR13-AVERAGE(AF13:AQ13))/STDEV(AF13:AQ13)))</f>
        <v>1.6678198687175174</v>
      </c>
      <c r="V4" s="7">
        <f>IF(AR23="","",(ABS(AR23-AVERAGE(AF23:AQ23))/STDEV(AF23:AQ23)))</f>
        <v>0.95094191991126453</v>
      </c>
    </row>
    <row r="5" spans="1:44" ht="25.5" customHeight="1" x14ac:dyDescent="0.2">
      <c r="C5" s="42" t="s">
        <v>54</v>
      </c>
      <c r="D5" s="12" t="s">
        <v>54</v>
      </c>
      <c r="E5" s="12">
        <v>46</v>
      </c>
      <c r="F5" s="12">
        <v>0</v>
      </c>
      <c r="G5" s="13">
        <v>50</v>
      </c>
      <c r="H5" s="13">
        <v>0</v>
      </c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0.26230126364284057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-0.33661999999996084</v>
      </c>
      <c r="AE7" s="14" t="s">
        <v>29</v>
      </c>
      <c r="AR7" s="16">
        <f>AR9-AQ9</f>
        <v>0.82450138888888347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40.487969696969685</v>
      </c>
      <c r="C9" s="20">
        <v>40.666680000000007</v>
      </c>
      <c r="D9" s="20">
        <v>40.608757142857137</v>
      </c>
      <c r="E9" s="20">
        <v>39.99615172413796</v>
      </c>
      <c r="F9" s="20">
        <v>39.907413793103444</v>
      </c>
      <c r="G9" s="20">
        <v>39.776053333333344</v>
      </c>
      <c r="H9" s="20">
        <v>39.870646376811585</v>
      </c>
      <c r="I9" s="20">
        <v>40.199838709677429</v>
      </c>
      <c r="J9" s="20">
        <v>40.520803636363638</v>
      </c>
      <c r="K9" s="20">
        <v>41.051647058823519</v>
      </c>
      <c r="L9" s="20">
        <v>41.29638787878789</v>
      </c>
      <c r="M9" s="20">
        <v>40.828152380952396</v>
      </c>
      <c r="N9" s="20">
        <v>41.305157142857155</v>
      </c>
      <c r="P9" s="19" t="s">
        <v>18</v>
      </c>
      <c r="Q9" s="20"/>
      <c r="R9" s="20"/>
      <c r="S9" s="20"/>
      <c r="T9" s="20"/>
      <c r="U9" s="20">
        <v>39.853733333333324</v>
      </c>
      <c r="V9" s="20">
        <v>39.59908235294116</v>
      </c>
      <c r="W9" s="20">
        <v>40.31833846153846</v>
      </c>
      <c r="X9" s="20"/>
      <c r="Y9" s="20"/>
      <c r="Z9" s="20">
        <v>41.44186666666667</v>
      </c>
      <c r="AA9" s="20">
        <v>41.438914285714297</v>
      </c>
      <c r="AB9" s="20">
        <v>41.576499999999989</v>
      </c>
      <c r="AC9" s="20">
        <v>41.239880000000028</v>
      </c>
      <c r="AE9" s="19" t="s">
        <v>18</v>
      </c>
      <c r="AF9" s="30">
        <v>39.628773333333342</v>
      </c>
      <c r="AG9" s="30">
        <v>39.250145454545439</v>
      </c>
      <c r="AH9" s="30">
        <v>39.111519999999992</v>
      </c>
      <c r="AI9" s="30">
        <v>39.669606451612921</v>
      </c>
      <c r="AJ9" s="30">
        <v>38.967750000000002</v>
      </c>
      <c r="AK9" s="30">
        <v>39.086775000000003</v>
      </c>
      <c r="AL9" s="30">
        <v>39.57351666666667</v>
      </c>
      <c r="AM9" s="30">
        <v>39.425820000000002</v>
      </c>
      <c r="AN9" s="30">
        <v>39.659847619047618</v>
      </c>
      <c r="AO9" s="30">
        <v>39.906857142857156</v>
      </c>
      <c r="AP9" s="30">
        <v>40.328879999999998</v>
      </c>
      <c r="AQ9" s="30">
        <v>40.012511111111117</v>
      </c>
      <c r="AR9" s="30">
        <v>40.8370125</v>
      </c>
    </row>
    <row r="10" spans="1:44" x14ac:dyDescent="0.2">
      <c r="A10" s="21" t="s">
        <v>8</v>
      </c>
      <c r="B10" s="22">
        <v>0.99526724211262407</v>
      </c>
      <c r="C10" s="22">
        <v>1.1382932721110735</v>
      </c>
      <c r="D10" s="22">
        <v>0.82030709053032502</v>
      </c>
      <c r="E10" s="22">
        <v>0.88507613711284194</v>
      </c>
      <c r="F10" s="22">
        <v>0.9643358436005961</v>
      </c>
      <c r="G10" s="22">
        <v>0.74104199635402623</v>
      </c>
      <c r="H10" s="22">
        <v>0.8674060750339081</v>
      </c>
      <c r="I10" s="22">
        <v>0.96029639961587188</v>
      </c>
      <c r="J10" s="22">
        <v>1.2436357069172523</v>
      </c>
      <c r="K10" s="22">
        <v>1.1134365556478001</v>
      </c>
      <c r="L10" s="22">
        <v>0.8849912813948303</v>
      </c>
      <c r="M10" s="22">
        <v>1.0446752273965008</v>
      </c>
      <c r="N10" s="22">
        <v>1.1379843424308071</v>
      </c>
      <c r="P10" s="21" t="s">
        <v>8</v>
      </c>
      <c r="Q10" s="22"/>
      <c r="R10" s="22"/>
      <c r="S10" s="22"/>
      <c r="T10" s="22"/>
      <c r="U10" s="22">
        <v>1.1154264042404753</v>
      </c>
      <c r="V10" s="22">
        <v>1.0009732075259927</v>
      </c>
      <c r="W10" s="22">
        <v>1.0655696873756533</v>
      </c>
      <c r="X10" s="22"/>
      <c r="Y10" s="22"/>
      <c r="Z10" s="22">
        <v>1.0614697018417101</v>
      </c>
      <c r="AA10" s="22">
        <v>1.0423337631037397</v>
      </c>
      <c r="AB10" s="22">
        <v>1.0002731115814367</v>
      </c>
      <c r="AC10" s="22">
        <v>1.2625743752242773</v>
      </c>
      <c r="AE10" s="21" t="s">
        <v>8</v>
      </c>
      <c r="AF10" s="22">
        <v>1.0439929788173006</v>
      </c>
      <c r="AG10" s="22">
        <v>0.98659660821435391</v>
      </c>
      <c r="AH10" s="22">
        <v>1.0507443278214641</v>
      </c>
      <c r="AI10" s="22">
        <v>1.0599164234190503</v>
      </c>
      <c r="AJ10" s="22">
        <v>0.91837185749785888</v>
      </c>
      <c r="AK10" s="22">
        <v>1.1087961081703306</v>
      </c>
      <c r="AL10" s="22">
        <v>0.91952314992570994</v>
      </c>
      <c r="AM10" s="22">
        <v>1.1293518222269563</v>
      </c>
      <c r="AN10" s="22">
        <v>1.0699635488125503</v>
      </c>
      <c r="AO10" s="22">
        <v>0.94042293501556884</v>
      </c>
      <c r="AP10" s="22">
        <v>0.92646734449097745</v>
      </c>
      <c r="AQ10" s="22">
        <v>0.83682782040877446</v>
      </c>
      <c r="AR10" s="22">
        <v>0.93222722950829384</v>
      </c>
    </row>
    <row r="11" spans="1:44" x14ac:dyDescent="0.2">
      <c r="A11" s="21" t="s">
        <v>19</v>
      </c>
      <c r="B11" s="22">
        <v>42.911999999999999</v>
      </c>
      <c r="C11" s="22">
        <v>43.613</v>
      </c>
      <c r="D11" s="22">
        <v>42.652000000000001</v>
      </c>
      <c r="E11" s="22">
        <v>42.277000000000001</v>
      </c>
      <c r="F11" s="23">
        <v>42.402999999999999</v>
      </c>
      <c r="G11" s="23">
        <v>41.923999999999999</v>
      </c>
      <c r="H11" s="23">
        <v>42.402999999999999</v>
      </c>
      <c r="I11" s="23">
        <v>42.73</v>
      </c>
      <c r="J11" s="23">
        <v>43.802999999999997</v>
      </c>
      <c r="K11" s="23">
        <v>43.16</v>
      </c>
      <c r="L11" s="23">
        <v>43.945</v>
      </c>
      <c r="M11" s="23">
        <v>43.238999999999997</v>
      </c>
      <c r="N11" s="23">
        <v>43.994</v>
      </c>
      <c r="P11" s="21" t="s">
        <v>19</v>
      </c>
      <c r="Q11" s="22"/>
      <c r="R11" s="22"/>
      <c r="S11" s="22"/>
      <c r="T11" s="22"/>
      <c r="U11" s="23">
        <v>42.363</v>
      </c>
      <c r="V11" s="23">
        <v>42.52</v>
      </c>
      <c r="W11" s="23">
        <v>42.529000000000003</v>
      </c>
      <c r="X11" s="23"/>
      <c r="Y11" s="23"/>
      <c r="Z11" s="23">
        <v>43.207000000000001</v>
      </c>
      <c r="AA11" s="23">
        <v>43.555999999999997</v>
      </c>
      <c r="AB11" s="23">
        <v>43.709000000000003</v>
      </c>
      <c r="AC11" s="23">
        <v>43.95</v>
      </c>
      <c r="AE11" s="21" t="s">
        <v>19</v>
      </c>
      <c r="AF11" s="22">
        <v>41.844000000000001</v>
      </c>
      <c r="AG11" s="22">
        <v>41.174999999999997</v>
      </c>
      <c r="AH11" s="22">
        <v>41.587000000000003</v>
      </c>
      <c r="AI11" s="22">
        <v>42.83</v>
      </c>
      <c r="AJ11" s="22">
        <v>40.963000000000001</v>
      </c>
      <c r="AK11" s="22">
        <v>41.542999999999999</v>
      </c>
      <c r="AL11" s="22">
        <v>41.472999999999999</v>
      </c>
      <c r="AM11" s="22">
        <v>42.334000000000003</v>
      </c>
      <c r="AN11" s="22">
        <v>42.823</v>
      </c>
      <c r="AO11" s="22">
        <v>42.026000000000003</v>
      </c>
      <c r="AP11" s="22">
        <v>42.179000000000002</v>
      </c>
      <c r="AQ11" s="22">
        <v>42.171999999999997</v>
      </c>
      <c r="AR11" s="22">
        <v>43.704999999999998</v>
      </c>
    </row>
    <row r="12" spans="1:44" x14ac:dyDescent="0.2">
      <c r="A12" s="21" t="s">
        <v>20</v>
      </c>
      <c r="B12" s="22">
        <v>38.317</v>
      </c>
      <c r="C12" s="22">
        <v>37.119999999999997</v>
      </c>
      <c r="D12" s="22">
        <v>38.758000000000003</v>
      </c>
      <c r="E12" s="22">
        <v>37.652000000000001</v>
      </c>
      <c r="F12" s="23">
        <v>37.94</v>
      </c>
      <c r="G12" s="23">
        <v>38.167999999999999</v>
      </c>
      <c r="H12" s="23">
        <v>37.652000000000001</v>
      </c>
      <c r="I12" s="23">
        <v>37.192</v>
      </c>
      <c r="J12" s="23">
        <v>37.439</v>
      </c>
      <c r="K12" s="23">
        <v>38.652000000000001</v>
      </c>
      <c r="L12" s="23">
        <v>38.078000000000003</v>
      </c>
      <c r="M12" s="23">
        <v>37.456000000000003</v>
      </c>
      <c r="N12" s="23">
        <v>37.853999999999999</v>
      </c>
      <c r="P12" s="21" t="s">
        <v>20</v>
      </c>
      <c r="Q12" s="22"/>
      <c r="R12" s="22"/>
      <c r="S12" s="22"/>
      <c r="T12" s="22"/>
      <c r="U12" s="23">
        <v>37.31</v>
      </c>
      <c r="V12" s="23">
        <v>37.917999999999999</v>
      </c>
      <c r="W12" s="23">
        <v>37.174999999999997</v>
      </c>
      <c r="X12" s="23"/>
      <c r="Y12" s="23"/>
      <c r="Z12" s="23">
        <v>38.427</v>
      </c>
      <c r="AA12" s="23">
        <v>38.472000000000001</v>
      </c>
      <c r="AB12" s="23">
        <v>37.895000000000003</v>
      </c>
      <c r="AC12" s="23">
        <v>37.646999999999998</v>
      </c>
      <c r="AE12" s="21" t="s">
        <v>20</v>
      </c>
      <c r="AF12" s="22">
        <v>37.061</v>
      </c>
      <c r="AG12" s="22">
        <v>36.332999999999998</v>
      </c>
      <c r="AH12" s="22">
        <v>37.372</v>
      </c>
      <c r="AI12" s="22">
        <v>35.283000000000001</v>
      </c>
      <c r="AJ12" s="22">
        <v>37.054000000000002</v>
      </c>
      <c r="AK12" s="22">
        <v>36.255000000000003</v>
      </c>
      <c r="AL12" s="22">
        <v>36.749000000000002</v>
      </c>
      <c r="AM12" s="22">
        <v>37.375</v>
      </c>
      <c r="AN12" s="22">
        <v>37.546999999999997</v>
      </c>
      <c r="AO12" s="22">
        <v>37.134999999999998</v>
      </c>
      <c r="AP12" s="22">
        <v>37.600999999999999</v>
      </c>
      <c r="AQ12" s="22">
        <v>37.526000000000003</v>
      </c>
      <c r="AR12" s="22">
        <v>38.206000000000003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1.8460804863258276</v>
      </c>
      <c r="C13" s="25">
        <f>IFERROR(IF(C8="","",IF($C$25=0,((C9-$C$26)/3/C10),IF($C$26=0,(($C$25-C9)/3/C10),MIN(((($C$25)-C9)/(3*C10)),((C9-($C$26))/(3*C10)))))),"")</f>
        <v>1.5617884923770839</v>
      </c>
      <c r="D13" s="25">
        <f>IFERROR(IF(D8="","",IF($D$25=0,((D9-$D$26)/3/D10),IF($D$26=0,(($D$25-D9)/3/D10),MIN(((($D$25)-D9)/(3*D10)),((D9-($D$26))/(3*D10)))))),"")</f>
        <v>2.1907417028653859</v>
      </c>
      <c r="E13" s="25">
        <f>IFERROR(IF(E8="","",IF($E$25=0,((E9-$E$26)/3/E10),IF($E$26=0,(($E$25-E9)/3/E10),MIN(((($E$25)-E9)/(3*E10)),((E9-($E$26))/(3*E10)))))),"")</f>
        <v>2.2611419229411771</v>
      </c>
      <c r="F13" s="25">
        <f>IFERROR(IF(F8="","",IF($K$25=0,((F9-$K$26)/3/F10),IF($K$26=0,(($K$25-F9)/3/F10),MIN(((($K$25)-F9)/(3*F10)),((F9-($K$26))/(3*F10)))))),"")</f>
        <v>2.1059697017822883</v>
      </c>
      <c r="G13" s="25">
        <f>IFERROR(IF(G8="","",IF($G$25=0,((G9-$G$26)/3/G10),IF($G$26=0,(($G$25-G9)/3/G10),MIN(((($G$25)-G9)/(3*G10)),((G9-($G$26))/(3*G10)))))),"")</f>
        <v>2.7996374012489036</v>
      </c>
      <c r="H13" s="25">
        <f>IFERROR(IF(H8="","",IF($H$25=0,((H9-$H$26)/3/H10),IF($H$26=0,(($H$25-H9)/3/H10),MIN(((($H$25)-H9)/(3*H10)),((H9-($H$26))/(3*H10)))))),"")</f>
        <v>2.3554341307977005</v>
      </c>
      <c r="I13" s="25">
        <f>IFERROR(IF(I8="","",IF($I$25=0,((I9-$I$26)/3/I10),IF($I$26=0,(($I$25-I9)/3/I10),MIN(((($I$25)-I9)/(3*I10)),((I9-($I$26))/(3*I10)))))),"")</f>
        <v>2.0133232797161003</v>
      </c>
      <c r="J13" s="25">
        <f>IFERROR(IF(J8="","",IF($J$25=0,((J9-$J$26)/3/J10),IF($J$26=0,(($J$25-J9)/3/J10),MIN(((($J$25)-J9)/(3*J10)),((J9-($J$26))/(3*J10)))))),"")</f>
        <v>1.4685962920814641</v>
      </c>
      <c r="K13" s="25">
        <f>IFERROR(IF(K8="","",IF($K$25=0,((K9-$K$26)/3/K10),IF($K$26=0,(($K$25-K9)/3/K10),MIN(((($K$25)-K9)/(3*K10)),((K9-($K$26))/(3*K10)))))),"")</f>
        <v>1.4814054487662349</v>
      </c>
      <c r="L13" s="25">
        <f>IFERROR(IF(L8="","",IF($L$25=0,((L9-$L$26)/3/L10),IF($L$26=0,(($L$25-L9)/3/L10),MIN(((($L$25)-L9)/(3*L10)),((L9-($L$26))/(3*L10)))))),"")</f>
        <v>1.7716227719210864</v>
      </c>
      <c r="M13" s="25">
        <f>IFERROR(IF(M8="","",IF($M$25=0,((M9-$M$26)/3/M10),IF($M$26=0,(($M$25-M9)/3/M10),MIN(((($M$25)-M9)/(3*M10)),((M9-($M$26))/(3*M10)))))),"")</f>
        <v>1.6502250279692769</v>
      </c>
      <c r="N13" s="25">
        <f>IFERROR(IF(N8="","",IF($N$25=0,((N9-$N$26)/3/N10),IF($N$26=0,(($N$25-N9)/3/N10),MIN(((($N$25)-N9)/(3*N10)),((N9-($N$26))/(3*N10)))))),"")</f>
        <v>1.3751925757649592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1.8367465103631047</v>
      </c>
      <c r="V13" s="25">
        <f>IFERROR(IF(V8="","",IF($G$25=0,((V9-$G$26)/3/V10),IF($G$26=0,(($G$25-V9)/3/V10),MIN(((($G$25)-V9)/(3*V10)),((V9-($G$26))/(3*V10)))))),"")</f>
        <v>2.1315647608189101</v>
      </c>
      <c r="W13" s="25">
        <f>IFERROR(IF(W8="","",IF($H$25=0,((W9-$H$26)/3/W10),IF($H$26=0,(($H$25-W9)/3/W10),MIN(((($H$25)-W9)/(3*W10)),((W9-($H$26))/(3*W10)))))),"")</f>
        <v>1.7773470866570493</v>
      </c>
      <c r="X13" s="25"/>
      <c r="Y13" s="25"/>
      <c r="Z13" s="25">
        <f>IFERROR(IF(Z8="","",IF($K$25=0,((Z9-$K$26)/3/Z10),IF($K$26=0,(($K$25-Z9)/3/Z10),MIN(((($K$25)-Z9)/(3*Z10)),((Z9-($K$26))/(3*Z10)))))),"")</f>
        <v>1.431390622965093</v>
      </c>
      <c r="AA13" s="25">
        <f>IFERROR(IF(AA8="","",IF($L$25=0,((AA9-$L$26)/3/AA10),IF($L$26=0,(($L$25-AA9)/3/AA10),MIN(((($L$25)-AA9)/(3*AA10)),((AA9-($L$26))/(3*AA10)))))),"")</f>
        <v>1.4586133142562177</v>
      </c>
      <c r="AB13" s="25">
        <f>IFERROR(IF(AB8="","",IF($M$25=0,((AB9-$M$26)/3/AB10),IF($M$26=0,(($M$25-AB9)/3/AB10),MIN(((($M$25)-AB9)/(3*AB10)),((AB9-($M$26))/(3*AB10)))))),"")</f>
        <v>1.4740974069260064</v>
      </c>
      <c r="AC13" s="25">
        <f>IFERROR(IF(AC8="","",IF($N$25=0,((AC9-$N$26)/3/AC10),IF($N$26=0,(($N$25-AC9)/3/AC10),MIN(((($N$25)-AC9)/(3*AC10)),((AC9-($N$26))/(3*AC10)))))),"")</f>
        <v>1.2567233248217975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2.0342495259193458</v>
      </c>
      <c r="AG13" s="25">
        <f t="shared" si="1"/>
        <v>2.2805181939797246</v>
      </c>
      <c r="AH13" s="25">
        <f t="shared" si="1"/>
        <v>2.1852699455068119</v>
      </c>
      <c r="AI13" s="25">
        <f t="shared" si="1"/>
        <v>1.9908467650580293</v>
      </c>
      <c r="AJ13" s="25">
        <f t="shared" si="1"/>
        <v>2.5524337600238338</v>
      </c>
      <c r="AK13" s="25">
        <f t="shared" si="1"/>
        <v>2.0782976386307217</v>
      </c>
      <c r="AL13" s="25">
        <f t="shared" si="1"/>
        <v>2.3296434801931625</v>
      </c>
      <c r="AM13" s="25">
        <f t="shared" si="1"/>
        <v>1.9403991654364612</v>
      </c>
      <c r="AN13" s="25">
        <f t="shared" si="1"/>
        <v>1.975192640281596</v>
      </c>
      <c r="AO13" s="25">
        <f t="shared" si="1"/>
        <v>2.1597172329851677</v>
      </c>
      <c r="AP13" s="25">
        <f t="shared" si="1"/>
        <v>2.0404101068148806</v>
      </c>
      <c r="AQ13" s="25">
        <f>IFERROR(IF(AQ8="","",IF($M$25=0,((AQ9-$M$26)/3/AQ10),IF($M$26=0,(($M$25-AQ9)/3/AQ10),MIN(((($M$25)-AQ9)/(3*AQ10)),((AQ9-($M$26))/(3*AQ10)))))),"")</f>
        <v>2.3849943572080372</v>
      </c>
      <c r="AR13" s="25">
        <f>IFERROR(IF(AR8="","",IF($M$25=0,((AR9-$M$26)/3/AR10),IF($M$26=0,(($M$25-AR9)/3/AR10),MIN(((($M$25)-AR9)/(3*AR10)),((AR9-($M$26))/(3*AR10)))))),"")</f>
        <v>1.8461119551732874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0.29976140350878211</v>
      </c>
      <c r="AE17" s="27" t="s">
        <v>30</v>
      </c>
      <c r="AR17" s="16">
        <f>AR19-AQ19</f>
        <v>0.40492000000001838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39.100593939393953</v>
      </c>
      <c r="C19" s="30">
        <v>39.080014285714299</v>
      </c>
      <c r="D19" s="30">
        <v>39.502542857142856</v>
      </c>
      <c r="E19" s="30">
        <v>39.635550000000038</v>
      </c>
      <c r="F19" s="30">
        <v>39.60765714285715</v>
      </c>
      <c r="G19" s="30">
        <v>40.306118181818171</v>
      </c>
      <c r="H19" s="30">
        <v>39.834184210526317</v>
      </c>
      <c r="I19" s="30">
        <v>39.703959999999988</v>
      </c>
      <c r="J19" s="30">
        <v>40.303779487179476</v>
      </c>
      <c r="K19" s="30">
        <v>40.338183333333333</v>
      </c>
      <c r="L19" s="30">
        <v>40.542541935483889</v>
      </c>
      <c r="M19" s="30">
        <v>40.503785714285726</v>
      </c>
      <c r="N19" s="30">
        <v>41.131873333333331</v>
      </c>
      <c r="P19" s="30" t="s">
        <v>18</v>
      </c>
      <c r="Q19" s="30"/>
      <c r="R19" s="30"/>
      <c r="S19" s="30"/>
      <c r="T19" s="30"/>
      <c r="U19" s="30">
        <v>39.988906666666686</v>
      </c>
      <c r="V19" s="30">
        <v>40.498494736842098</v>
      </c>
      <c r="W19" s="30">
        <v>40.896799999999999</v>
      </c>
      <c r="X19" s="30"/>
      <c r="Y19" s="30">
        <v>40.653212500000002</v>
      </c>
      <c r="Z19" s="30">
        <v>40.84173333333333</v>
      </c>
      <c r="AA19" s="30">
        <v>40.820920000000001</v>
      </c>
      <c r="AB19" s="30">
        <v>40.653905263157888</v>
      </c>
      <c r="AC19" s="30">
        <v>40.95366666666667</v>
      </c>
      <c r="AD19" s="29"/>
      <c r="AE19" s="30" t="s">
        <v>18</v>
      </c>
      <c r="AF19" s="30">
        <v>39.404037500000008</v>
      </c>
      <c r="AG19" s="30">
        <v>39.43490909090908</v>
      </c>
      <c r="AH19" s="30">
        <v>40.133212499999999</v>
      </c>
      <c r="AI19" s="30">
        <v>40.071035294117628</v>
      </c>
      <c r="AJ19" s="30">
        <v>39.776099999999992</v>
      </c>
      <c r="AK19" s="30">
        <v>40.634076923076933</v>
      </c>
      <c r="AL19" s="30">
        <v>39.98717391304347</v>
      </c>
      <c r="AM19" s="30">
        <v>40.230899999999998</v>
      </c>
      <c r="AN19" s="30">
        <v>40.533876190476207</v>
      </c>
      <c r="AO19" s="30">
        <v>41.007021052631572</v>
      </c>
      <c r="AP19" s="30">
        <v>40.775373333333327</v>
      </c>
      <c r="AQ19" s="30">
        <v>40.86323999999999</v>
      </c>
      <c r="AR19" s="30">
        <v>41.268160000000009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0.86105322557906849</v>
      </c>
      <c r="C20" s="22">
        <v>1.0442937373490242</v>
      </c>
      <c r="D20" s="22">
        <v>0.80608627267284227</v>
      </c>
      <c r="E20" s="22">
        <v>1.012196135317756</v>
      </c>
      <c r="F20" s="22">
        <v>1.22222553683772</v>
      </c>
      <c r="G20" s="22">
        <v>0.69018029464476194</v>
      </c>
      <c r="H20" s="22">
        <v>0.89191672373457376</v>
      </c>
      <c r="I20" s="22">
        <v>0.76915504829790216</v>
      </c>
      <c r="J20" s="22">
        <v>0.70671232980812526</v>
      </c>
      <c r="K20" s="22">
        <v>0.77347095856471304</v>
      </c>
      <c r="L20" s="22">
        <v>0.73771129254748025</v>
      </c>
      <c r="M20" s="22">
        <v>0.74320390524473079</v>
      </c>
      <c r="N20" s="22">
        <v>0.68703376915203906</v>
      </c>
      <c r="P20" s="21" t="s">
        <v>8</v>
      </c>
      <c r="Q20" s="22"/>
      <c r="R20" s="22"/>
      <c r="S20" s="22"/>
      <c r="T20" s="22"/>
      <c r="U20" s="22">
        <v>0.99151460952469084</v>
      </c>
      <c r="V20" s="22">
        <v>1.0882653176352488</v>
      </c>
      <c r="W20" s="22">
        <v>0.48385833227741959</v>
      </c>
      <c r="X20" s="22"/>
      <c r="Y20" s="22">
        <v>0.70358376816773849</v>
      </c>
      <c r="Z20" s="22">
        <v>0.75756242446830191</v>
      </c>
      <c r="AA20" s="22">
        <v>0.82074589938138032</v>
      </c>
      <c r="AB20" s="22">
        <v>0.89952228543448609</v>
      </c>
      <c r="AC20" s="22">
        <v>0.9732962846213159</v>
      </c>
      <c r="AD20" s="29"/>
      <c r="AE20" s="21" t="s">
        <v>8</v>
      </c>
      <c r="AF20" s="22">
        <v>1.028159907817993</v>
      </c>
      <c r="AG20" s="22">
        <v>0.7043812696714572</v>
      </c>
      <c r="AH20" s="22">
        <v>0.92448141732595823</v>
      </c>
      <c r="AI20" s="22">
        <v>0.9495465389815696</v>
      </c>
      <c r="AJ20" s="22">
        <v>0.9369657032066363</v>
      </c>
      <c r="AK20" s="22">
        <v>0.91585698098304846</v>
      </c>
      <c r="AL20" s="22">
        <v>0.74430109994791538</v>
      </c>
      <c r="AM20" s="22">
        <v>0.86260228379016035</v>
      </c>
      <c r="AN20" s="22">
        <v>0.717807434741354</v>
      </c>
      <c r="AO20" s="22">
        <v>0.78662122841865911</v>
      </c>
      <c r="AP20" s="22">
        <v>0.76312844325244533</v>
      </c>
      <c r="AQ20" s="22">
        <v>0.77397529187463898</v>
      </c>
      <c r="AR20" s="22">
        <v>0.78866174779333109</v>
      </c>
      <c r="AS20" s="29"/>
      <c r="AT20" s="29"/>
      <c r="AU20" s="29"/>
      <c r="AV20" s="29"/>
      <c r="BD20" s="32">
        <f>F5</f>
        <v>0</v>
      </c>
      <c r="BE20" s="32"/>
      <c r="BF20" s="32"/>
      <c r="BG20" s="32"/>
      <c r="BH20" s="32"/>
      <c r="BI20" s="32"/>
      <c r="BJ20" s="32">
        <f>E5</f>
        <v>46</v>
      </c>
    </row>
    <row r="21" spans="1:62" x14ac:dyDescent="0.2">
      <c r="A21" s="21" t="s">
        <v>19</v>
      </c>
      <c r="B21" s="22">
        <v>41.994</v>
      </c>
      <c r="C21" s="22">
        <v>41.485999999999997</v>
      </c>
      <c r="D21" s="22">
        <v>40.972999999999999</v>
      </c>
      <c r="E21" s="22">
        <v>42.161000000000001</v>
      </c>
      <c r="F21" s="22">
        <v>42.600999999999999</v>
      </c>
      <c r="G21" s="22">
        <v>42.081000000000003</v>
      </c>
      <c r="H21" s="22">
        <v>41.783999999999999</v>
      </c>
      <c r="I21" s="22">
        <v>41.517000000000003</v>
      </c>
      <c r="J21" s="22">
        <v>42.110999999999997</v>
      </c>
      <c r="K21" s="22">
        <v>42.110999999999997</v>
      </c>
      <c r="L21" s="22">
        <v>42.430999999999997</v>
      </c>
      <c r="M21" s="22">
        <v>42.445</v>
      </c>
      <c r="N21" s="22">
        <v>42.66</v>
      </c>
      <c r="P21" s="21" t="s">
        <v>19</v>
      </c>
      <c r="Q21" s="22"/>
      <c r="R21" s="22"/>
      <c r="S21" s="22"/>
      <c r="T21" s="22"/>
      <c r="U21" s="22">
        <v>42.247</v>
      </c>
      <c r="V21" s="22">
        <v>42.814999999999998</v>
      </c>
      <c r="W21" s="22">
        <v>41.811999999999998</v>
      </c>
      <c r="X21" s="22"/>
      <c r="Y21" s="22">
        <v>42.14</v>
      </c>
      <c r="Z21" s="22">
        <v>42.445999999999998</v>
      </c>
      <c r="AA21" s="22">
        <v>42.576999999999998</v>
      </c>
      <c r="AB21" s="22">
        <v>42.661999999999999</v>
      </c>
      <c r="AC21" s="22">
        <v>43.3</v>
      </c>
      <c r="AD21" s="29"/>
      <c r="AE21" s="21" t="s">
        <v>19</v>
      </c>
      <c r="AF21" s="22">
        <v>41.262999999999998</v>
      </c>
      <c r="AG21" s="22">
        <v>41.298000000000002</v>
      </c>
      <c r="AH21" s="22">
        <v>42.326000000000001</v>
      </c>
      <c r="AI21" s="22">
        <v>42.16</v>
      </c>
      <c r="AJ21" s="22">
        <v>41.518000000000001</v>
      </c>
      <c r="AK21" s="22">
        <v>42.494999999999997</v>
      </c>
      <c r="AL21" s="22">
        <v>41.591000000000001</v>
      </c>
      <c r="AM21" s="22">
        <v>41.661000000000001</v>
      </c>
      <c r="AN21" s="22">
        <v>42.481999999999999</v>
      </c>
      <c r="AO21" s="22">
        <v>42.996000000000002</v>
      </c>
      <c r="AP21" s="22">
        <v>42.290999999999997</v>
      </c>
      <c r="AQ21" s="22">
        <v>42.935000000000002</v>
      </c>
      <c r="AR21" s="22">
        <v>42.734000000000002</v>
      </c>
      <c r="BD21" s="33" t="e">
        <f>BE21-$BG$22</f>
        <v>#VALUE!</v>
      </c>
      <c r="BE21" s="32" t="e">
        <f>BF21-$BG$22</f>
        <v>#VALUE!</v>
      </c>
      <c r="BF21" s="32" t="e">
        <f>BG21-$BG$22</f>
        <v>#VALUE!</v>
      </c>
      <c r="BG21" s="33" t="str">
        <f>D5</f>
        <v/>
      </c>
      <c r="BH21" s="32" t="e">
        <f>BG21+$BG$22</f>
        <v>#VALUE!</v>
      </c>
      <c r="BI21" s="32" t="e">
        <f>BH21+$BG$22</f>
        <v>#VALUE!</v>
      </c>
      <c r="BJ21" s="33" t="e">
        <f>BI21+$BG$22</f>
        <v>#VALUE!</v>
      </c>
    </row>
    <row r="22" spans="1:62" x14ac:dyDescent="0.2">
      <c r="A22" s="21" t="s">
        <v>20</v>
      </c>
      <c r="B22" s="22">
        <v>35.954000000000001</v>
      </c>
      <c r="C22" s="22">
        <v>35.39</v>
      </c>
      <c r="D22" s="22">
        <v>37.734999999999999</v>
      </c>
      <c r="E22" s="22">
        <v>36.542000000000002</v>
      </c>
      <c r="F22" s="22">
        <v>36.99</v>
      </c>
      <c r="G22" s="22">
        <v>38.646999999999998</v>
      </c>
      <c r="H22" s="22">
        <v>37.143000000000001</v>
      </c>
      <c r="I22" s="22">
        <v>37.648000000000003</v>
      </c>
      <c r="J22" s="22">
        <v>37.579000000000001</v>
      </c>
      <c r="K22" s="22">
        <v>37.829000000000001</v>
      </c>
      <c r="L22" s="22">
        <v>38.707000000000001</v>
      </c>
      <c r="M22" s="22">
        <v>38.630000000000003</v>
      </c>
      <c r="N22" s="22">
        <v>38.901000000000003</v>
      </c>
      <c r="P22" s="21" t="s">
        <v>20</v>
      </c>
      <c r="Q22" s="22"/>
      <c r="R22" s="22"/>
      <c r="S22" s="22"/>
      <c r="T22" s="22"/>
      <c r="U22" s="22">
        <v>36.639000000000003</v>
      </c>
      <c r="V22" s="22">
        <v>37.015000000000001</v>
      </c>
      <c r="W22" s="22">
        <v>40.125</v>
      </c>
      <c r="X22" s="22"/>
      <c r="Y22" s="22">
        <v>38.387999999999998</v>
      </c>
      <c r="Z22" s="22">
        <v>38.616999999999997</v>
      </c>
      <c r="AA22" s="22">
        <v>37.991999999999997</v>
      </c>
      <c r="AB22" s="22">
        <v>38.305</v>
      </c>
      <c r="AC22" s="22">
        <v>37.238999999999997</v>
      </c>
      <c r="AD22" s="29"/>
      <c r="AE22" s="21" t="s">
        <v>20</v>
      </c>
      <c r="AF22" s="22">
        <v>35.725999999999999</v>
      </c>
      <c r="AG22" s="22">
        <v>38.177999999999997</v>
      </c>
      <c r="AH22" s="22">
        <v>38.222999999999999</v>
      </c>
      <c r="AI22" s="22">
        <v>37.323999999999998</v>
      </c>
      <c r="AJ22" s="22">
        <v>37.555</v>
      </c>
      <c r="AK22" s="22">
        <v>37.945</v>
      </c>
      <c r="AL22" s="22">
        <v>38.298000000000002</v>
      </c>
      <c r="AM22" s="22">
        <v>37.360999999999997</v>
      </c>
      <c r="AN22" s="22">
        <v>38.375999999999998</v>
      </c>
      <c r="AO22" s="22">
        <v>39.106999999999999</v>
      </c>
      <c r="AP22" s="22">
        <v>39.097999999999999</v>
      </c>
      <c r="AQ22" s="22">
        <v>39.238</v>
      </c>
      <c r="AR22" s="22">
        <v>38.917000000000002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2.6709173740744907</v>
      </c>
      <c r="C23" s="25">
        <f>IFERROR(IF(C18="","",IF($C$25=0,((C19-$C$26)/3/C20),IF($C$26=0,(($C$25-C19)/3/C20),MIN(((($C$25)-C19)/(3*C20)),((C19-($C$26))/(3*C20)))))),"")</f>
        <v>2.208824799253744</v>
      </c>
      <c r="D23" s="25">
        <f>IFERROR(IF(D18="","",IF($D$25=0,((D19-$D$26)/3/D20),IF($D$26=0,(($D$25-D19)/3/D20),MIN(((($D$25)-D19)/(3*D20)),((D19-($D$26))/(3*D20)))))),"")</f>
        <v>2.6868328131151116</v>
      </c>
      <c r="E23" s="25">
        <f>IFERROR(IF(E18="","",IF($E$25=0,((E19-$E$26)/3/E20),IF($E$26=0,(($E$25-E19)/3/E20),MIN(((($E$25)-E19)/(3*E20)),((E19-($E$26))/(3*E20)))))),"")</f>
        <v>2.095921194825872</v>
      </c>
      <c r="F23" s="25">
        <f>IFERROR(IF(F18="","",IF($K$25=0,((F19-$K$26)/3/F20),IF($K$26=0,(($K$25-F19)/3/F20),MIN(((($K$25)-F19)/(3*F20)),((F19-($K$26))/(3*F20)))))),"")</f>
        <v>1.7433615058428149</v>
      </c>
      <c r="G23" s="25">
        <f>IFERROR(IF(G18="","",IF($G$25=0,((G19-$G$26)/3/G20),IF($G$26=0,(($G$25-G19)/3/G20),MIN(((($G$25)-G19)/(3*G20)),((G19-($G$26))/(3*G20)))))),"")</f>
        <v>2.7499489927302205</v>
      </c>
      <c r="H23" s="25">
        <f>IFERROR(IF(H18="","",IF($H$25=0,((H19-$H$26)/3/H20),IF($H$26=0,(($H$25-H19)/3/H20),MIN(((($H$25)-H19)/(3*H20)),((H19-($H$26))/(3*H20)))))),"")</f>
        <v>2.3043316434508196</v>
      </c>
      <c r="I23" s="25">
        <f>IFERROR(IF(I18="","",IF($I$25=0,((I19-$I$26)/3/I20),IF($I$26=0,(($I$25-I19)/3/I20),MIN(((($I$25)-I19)/(3*I20)),((I19-($I$26))/(3*I20)))))),"")</f>
        <v>2.7285525911118538</v>
      </c>
      <c r="J23" s="25">
        <f>IFERROR(IF(J18="","",IF($J$25=0,((J19-$J$26)/3/J20),IF($J$26=0,(($J$25-J19)/3/J20),MIN(((($J$25)-J19)/(3*J20)),((J19-($J$26))/(3*J20)))))),"")</f>
        <v>2.6867228585861649</v>
      </c>
      <c r="K23" s="25">
        <f>IFERROR(IF(K18="","",IF($K$25=0,((K19-$K$26)/3/K20),IF($K$26=0,(($K$25-K19)/3/K20),MIN(((($K$25)-K19)/(3*K20)),((K19-($K$26))/(3*K20)))))),"")</f>
        <v>2.4400039863478886</v>
      </c>
      <c r="L23" s="25">
        <f>IFERROR(IF(L18="","",IF($L$25=0,((L19-$L$26)/3/L20),IF($L$26=0,(($L$25-L19)/3/L20),MIN(((($L$25)-L19)/(3*L20)),((L19-($L$26))/(3*L20)))))),"")</f>
        <v>2.4659412246355892</v>
      </c>
      <c r="M23" s="25">
        <f>IFERROR(IF(M18="","",IF($M$25=0,((M19-$M$26)/3/M20),IF($M$26=0,(($M$25-M19)/3/M20),MIN(((($M$25)-M19)/(3*M20)),((M19-($M$26))/(3*M20)))))),"")</f>
        <v>2.4650993026848251</v>
      </c>
      <c r="N23" s="25">
        <f>IFERROR(IF(N18="","",IF($N$25=0,((N19-$N$26)/3/N20),IF($N$26=0,(($N$25-N19)/3/N20),MIN(((($N$25)-N19)/(3*N20)),((N19-($N$26))/(3*N20)))))),"")</f>
        <v>2.3619055740035795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2.0208454404300684</v>
      </c>
      <c r="V23" s="25">
        <f>IFERROR(IF(V18="","",IF($G$25=0,((V19-$G$26)/3/V20),IF($G$26=0,(($G$25-V19)/3/V20),MIN(((($G$25)-V19)/(3*V20)),((V19-($G$26))/(3*V20)))))),"")</f>
        <v>1.685099265778442</v>
      </c>
      <c r="W23" s="25">
        <f>IFERROR(IF(W18="","",IF($H$25=0,((W19-$H$26)/3/W20),IF($H$26=0,(($H$25-W19)/3/W20),MIN(((($H$25)-W19)/(3*W20)),((W19-($H$26))/(3*W20)))))),"")</f>
        <v>3.5156295824443142</v>
      </c>
      <c r="X23" s="25"/>
      <c r="Y23" s="25">
        <f>IFERROR(IF(Y18="","",IF($J$25=0,((Y19-$J$26)/3/Y20),IF($J$26=0,(($J$25-Y19)/3/Y20),MIN(((($J$25)-Y19)/(3*Y20)),((Y19-($J$26))/(3*Y20)))))),"")</f>
        <v>2.5331205474528478</v>
      </c>
      <c r="Z23" s="25">
        <f>IFERROR(IF(Z18="","",IF($K$25=0,((Z19-$K$26)/3/Z20),IF($K$26=0,(($K$25-Z19)/3/Z20),MIN(((($K$25)-Z19)/(3*Z20)),((Z19-($K$26))/(3*Z20)))))),"")</f>
        <v>2.269677278976721</v>
      </c>
      <c r="AA23" s="25">
        <f>IFERROR(IF(AA18="","",IF($L$25=0,((AA19-$L$26)/3/AA20),IF($L$26=0,(($L$25-AA19)/3/AA20),MIN(((($L$25)-AA19)/(3*AA20)),((AA19-($L$26))/(3*AA20)))))),"")</f>
        <v>2.1034037468858591</v>
      </c>
      <c r="AB23" s="25">
        <f>IFERROR(IF(AB18="","",IF($M$25=0,((AB19-$M$26)/3/AB20),IF($M$26=0,(($M$25-AB19)/3/AB20),MIN(((($M$25)-AB19)/(3*AB20)),((AB19-($M$26))/(3*AB20)))))),"")</f>
        <v>1.9810866365435471</v>
      </c>
      <c r="AC23" s="25">
        <f>IFERROR(IF(AC18="","",IF($N$25=0,((AC19-$N$26)/3/AC20),IF($N$26=0,(($N$25-AC19)/3/AC20),MIN(((($N$25)-AC19)/(3*AC20)),((AC19-($N$26))/(3*AC20)))))),"")</f>
        <v>1.7282621311614019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2.1384360058667782</v>
      </c>
      <c r="AG23" s="25">
        <f t="shared" si="2"/>
        <v>3.1067885115462439</v>
      </c>
      <c r="AH23" s="25">
        <f t="shared" si="2"/>
        <v>2.1153435825566409</v>
      </c>
      <c r="AI23" s="25">
        <f t="shared" si="2"/>
        <v>2.081331970044511</v>
      </c>
      <c r="AJ23" s="25">
        <f t="shared" si="2"/>
        <v>2.2142041338687091</v>
      </c>
      <c r="AK23" s="25">
        <f t="shared" si="2"/>
        <v>1.9529698007227707</v>
      </c>
      <c r="AL23" s="25">
        <f t="shared" si="2"/>
        <v>2.6928286985725243</v>
      </c>
      <c r="AM23" s="25">
        <f t="shared" si="2"/>
        <v>2.229339487583756</v>
      </c>
      <c r="AN23" s="25">
        <f t="shared" si="2"/>
        <v>2.538342710949764</v>
      </c>
      <c r="AO23" s="25">
        <f t="shared" si="2"/>
        <v>2.1157912546236051</v>
      </c>
      <c r="AP23" s="25">
        <f t="shared" si="2"/>
        <v>2.2821089131467698</v>
      </c>
      <c r="AQ23" s="25">
        <f>IFERROR(IF(AQ18="","",IF($M$25=0,((AQ19-$M$26)/3/AQ20),IF($M$26=0,(($M$25-AQ19)/3/AQ20),MIN(((($M$25)-AQ19)/(3*AQ20)),((AQ19-($M$26))/(3*AQ20)))))),"")</f>
        <v>2.2122842309165995</v>
      </c>
      <c r="AR23" s="25">
        <f>IFERROR(IF(AR18="","",IF($M$25=0,((AR19-$M$26)/3/AR20),IF($M$26=0,(($M$25-AR19)/3/AR20),MIN(((($M$25)-AR19)/(3*AR20)),((AR19-($M$26))/(3*AR20)))))),"")</f>
        <v>1.9999448488698903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3">$E$5</f>
        <v>46</v>
      </c>
      <c r="C25" s="32">
        <f t="shared" si="3"/>
        <v>46</v>
      </c>
      <c r="D25" s="32">
        <f t="shared" si="3"/>
        <v>46</v>
      </c>
      <c r="E25" s="32">
        <f t="shared" si="3"/>
        <v>46</v>
      </c>
      <c r="F25" s="32">
        <f t="shared" si="3"/>
        <v>46</v>
      </c>
      <c r="G25" s="32">
        <f t="shared" si="3"/>
        <v>46</v>
      </c>
      <c r="H25" s="32">
        <f t="shared" si="3"/>
        <v>46</v>
      </c>
      <c r="I25" s="32">
        <f t="shared" si="3"/>
        <v>46</v>
      </c>
      <c r="J25" s="32">
        <f t="shared" si="3"/>
        <v>46</v>
      </c>
      <c r="K25" s="32">
        <f t="shared" si="3"/>
        <v>46</v>
      </c>
      <c r="L25" s="32">
        <f t="shared" si="3"/>
        <v>46</v>
      </c>
      <c r="M25" s="32">
        <f t="shared" si="3"/>
        <v>46</v>
      </c>
      <c r="N25" s="32">
        <f>$E$5</f>
        <v>46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1.2436357069172523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2.7996374012489036</v>
      </c>
      <c r="Q37" s="40">
        <v>8</v>
      </c>
      <c r="R37" s="41">
        <f>ROUND(Q37/5,5)</f>
        <v>1.6</v>
      </c>
      <c r="T37" s="20">
        <v>40.117200000000004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0.34787310904983509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5.6369212862969977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5"/>
  <dimension ref="A1:BJ85"/>
  <sheetViews>
    <sheetView showGridLines="0" topLeftCell="A7" zoomScale="75" zoomScaleNormal="75" workbookViewId="0">
      <selection activeCell="X19" sqref="X19:X23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47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5.2673668503187505E-2</v>
      </c>
      <c r="R2" s="7">
        <f>IF(N19="","",(ABS(N19-AVERAGE(B19:M19))/STDEV(B19:M19)))</f>
        <v>0.72549661064645443</v>
      </c>
      <c r="S2" s="7">
        <f>IF(AC9="","",(ABS(AC9-AVERAGE(Q9:AB9))/STDEV(Q9:AB9)))</f>
        <v>0.37997247008097768</v>
      </c>
      <c r="T2" s="7">
        <f>IF(AC19="","",(ABS(AC19-AVERAGE(Q19:AB19))/STDEV(Q19:AB19)))</f>
        <v>0.5448281353326303</v>
      </c>
      <c r="U2" s="7">
        <f>IF(AR9="","",(ABS(AR9-AVERAGE(AF9:AQ9))/STDEV(AF9:AQ9)))</f>
        <v>0.14645117065447846</v>
      </c>
      <c r="V2" s="7">
        <f>IF(AR19="","",(ABS(AR19-AVERAGE(AF19:AQ19))/STDEV(AF19:AQ19)))</f>
        <v>1.3776760427859662</v>
      </c>
    </row>
    <row r="3" spans="1:44" x14ac:dyDescent="0.2">
      <c r="C3" s="8"/>
      <c r="D3" s="8"/>
      <c r="E3" s="9"/>
      <c r="F3" s="9"/>
      <c r="G3" s="136" t="s">
        <v>7</v>
      </c>
      <c r="H3" s="137"/>
      <c r="P3" s="6" t="s">
        <v>8</v>
      </c>
      <c r="Q3" s="7">
        <f>IF(N10="","",(ABS(N10-AVERAGE(B10:M10))/STDEV(B10:M10)))</f>
        <v>0.21723800080609793</v>
      </c>
      <c r="R3" s="7">
        <f>IF(N20="","",(ABS(N20-AVERAGE(B20:M20))/STDEV(B20:M20)))</f>
        <v>0.5712406605998136</v>
      </c>
      <c r="S3" s="7">
        <f>IF(AC10="","",(ABS(AC10-AVERAGE(Q10:AB10))/STDEV(Q10:AB10)))</f>
        <v>0.2074715944880221</v>
      </c>
      <c r="T3" s="7">
        <f>IF(AC20="","",(ABS(AC20-AVERAGE(Q20:AB20))/STDEV(Q20:AB20)))</f>
        <v>0.134645278100815</v>
      </c>
      <c r="U3" s="7">
        <f t="shared" ref="U3" si="0">IF(AR10="","",(ABS(AR10-AVERAGE(AF10:AQ10))/STDEV(AF10:AQ10)))</f>
        <v>0.76648798368387105</v>
      </c>
      <c r="V3" s="7">
        <f>IF(AR20="","",(ABS(AR20-AVERAGE(AF20:AQ20))/STDEV(AF20:AQ20)))</f>
        <v>0.96722570623369497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G4" s="10" t="s">
        <v>13</v>
      </c>
      <c r="H4" s="10" t="s">
        <v>14</v>
      </c>
      <c r="P4" s="6" t="s">
        <v>15</v>
      </c>
      <c r="Q4" s="7">
        <f>IF(N13="","",(ABS(N13-AVERAGE(B13:M13))/STDEV(B13:M13)))</f>
        <v>0.80264120390831262</v>
      </c>
      <c r="R4" s="7">
        <f>IF(N23="","",(ABS(N23-AVERAGE(B23:M23))/STDEV(B23:M23)))</f>
        <v>0.21335184324577278</v>
      </c>
      <c r="S4" s="7">
        <f>IF(AC13="","",(ABS(AC13-AVERAGE(Q13:AB13))/STDEV(Q13:AB13)))</f>
        <v>5.4015450688532241E-3</v>
      </c>
      <c r="T4" s="7">
        <f>IF(AC23="","",(ABS(AC23-AVERAGE(Q23:AB23))/STDEV(Q23:AB23)))</f>
        <v>0.46546799021875113</v>
      </c>
      <c r="U4" s="7">
        <f>IF(AR13="","",(ABS(AR13-AVERAGE(AF13:AQ13))/STDEV(AF13:AQ13)))</f>
        <v>0.76832095986978965</v>
      </c>
      <c r="V4" s="7">
        <f>IF(AR23="","",(ABS(AR23-AVERAGE(AF23:AQ23))/STDEV(AF23:AQ23)))</f>
        <v>0.38771015074698056</v>
      </c>
    </row>
    <row r="5" spans="1:44" ht="25.5" customHeight="1" x14ac:dyDescent="0.2">
      <c r="C5" s="11" t="s">
        <v>48</v>
      </c>
      <c r="D5" s="12">
        <v>0.61</v>
      </c>
      <c r="E5" s="12">
        <v>0.71</v>
      </c>
      <c r="F5" s="12">
        <v>0.51</v>
      </c>
      <c r="G5" s="12">
        <v>0.68499999999999994</v>
      </c>
      <c r="H5" s="12">
        <v>0.53500000000000003</v>
      </c>
      <c r="I5" s="13">
        <f>I4/3</f>
        <v>0</v>
      </c>
      <c r="J5" s="13"/>
    </row>
    <row r="6" spans="1:44" x14ac:dyDescent="0.2">
      <c r="AG6" s="1">
        <v>0.01</v>
      </c>
    </row>
    <row r="7" spans="1:44" ht="15.75" x14ac:dyDescent="0.25">
      <c r="A7" s="14" t="s">
        <v>31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/>
      <c r="AE7" s="14" t="s">
        <v>29</v>
      </c>
      <c r="AR7" s="16"/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0.59831313131313135</v>
      </c>
      <c r="C9" s="20">
        <v>0.58963333333333312</v>
      </c>
      <c r="D9" s="20">
        <v>0.58378571428571413</v>
      </c>
      <c r="E9" s="20">
        <v>0.6140459770114941</v>
      </c>
      <c r="F9" s="20">
        <v>0.61458620689655175</v>
      </c>
      <c r="G9" s="20">
        <v>0.61326666666666652</v>
      </c>
      <c r="H9" s="20">
        <v>0.61628019323671512</v>
      </c>
      <c r="I9" s="20">
        <v>0.62705376344086028</v>
      </c>
      <c r="J9" s="20">
        <v>0.61787878787878736</v>
      </c>
      <c r="K9" s="20">
        <v>0.620705882352941</v>
      </c>
      <c r="L9" s="20">
        <v>0.61236363636363633</v>
      </c>
      <c r="M9" s="20">
        <v>0.61828571428571422</v>
      </c>
      <c r="N9" s="20">
        <v>0.611202380952381</v>
      </c>
      <c r="P9" s="19" t="s">
        <v>18</v>
      </c>
      <c r="Q9" s="20"/>
      <c r="R9" s="20"/>
      <c r="S9" s="20"/>
      <c r="T9" s="20"/>
      <c r="U9" s="20">
        <v>0.60602777777777772</v>
      </c>
      <c r="V9" s="20">
        <v>0.62092156862745096</v>
      </c>
      <c r="W9" s="20">
        <v>0.60428205128205126</v>
      </c>
      <c r="X9" s="20"/>
      <c r="Y9" s="20"/>
      <c r="Z9" s="20">
        <v>0.59157777777777765</v>
      </c>
      <c r="AA9" s="20">
        <v>0.59738095238095235</v>
      </c>
      <c r="AB9" s="20">
        <v>0.60705555555555557</v>
      </c>
      <c r="AC9" s="20">
        <v>0.60075555555555571</v>
      </c>
      <c r="AE9" s="19" t="s">
        <v>18</v>
      </c>
      <c r="AF9" s="30">
        <v>0.6134666666666666</v>
      </c>
      <c r="AG9" s="30">
        <v>0.61784848484848476</v>
      </c>
      <c r="AH9" s="30">
        <v>0.60806666666666664</v>
      </c>
      <c r="AI9" s="30">
        <v>0.60806451612903245</v>
      </c>
      <c r="AJ9" s="30">
        <v>0.64288888888888884</v>
      </c>
      <c r="AK9" s="30">
        <v>0.63204166666666672</v>
      </c>
      <c r="AL9" s="30">
        <v>0.63006944444444435</v>
      </c>
      <c r="AM9" s="30">
        <v>0.64170000000000005</v>
      </c>
      <c r="AN9" s="30">
        <v>0.63442857142857145</v>
      </c>
      <c r="AO9" s="30">
        <v>0.64315873015873015</v>
      </c>
      <c r="AP9" s="30">
        <v>0.63640000000000008</v>
      </c>
      <c r="AQ9" s="30">
        <v>0.64488888888888896</v>
      </c>
      <c r="AR9" s="30">
        <v>0.62737500000000002</v>
      </c>
    </row>
    <row r="10" spans="1:44" x14ac:dyDescent="0.2">
      <c r="A10" s="21" t="s">
        <v>8</v>
      </c>
      <c r="B10" s="22">
        <v>2.7262385863162614E-2</v>
      </c>
      <c r="C10" s="22">
        <v>2.8750219846862698E-2</v>
      </c>
      <c r="D10" s="22">
        <v>1.6722317079332697E-2</v>
      </c>
      <c r="E10" s="22">
        <v>2.6471093512866209E-2</v>
      </c>
      <c r="F10" s="22">
        <v>2.0330725815603704E-2</v>
      </c>
      <c r="G10" s="22">
        <v>2.5753552270423887E-2</v>
      </c>
      <c r="H10" s="22">
        <v>2.2749133003032534E-2</v>
      </c>
      <c r="I10" s="22">
        <v>2.0196515837810007E-2</v>
      </c>
      <c r="J10" s="22">
        <v>2.7553006094857724E-2</v>
      </c>
      <c r="K10" s="22">
        <v>2.6082727578353792E-2</v>
      </c>
      <c r="L10" s="22">
        <v>2.2879656120513497E-2</v>
      </c>
      <c r="M10" s="22">
        <v>2.2247645140232593E-2</v>
      </c>
      <c r="N10" s="22">
        <v>2.312500329503319E-2</v>
      </c>
      <c r="P10" s="21" t="s">
        <v>8</v>
      </c>
      <c r="Q10" s="22"/>
      <c r="R10" s="22"/>
      <c r="S10" s="22"/>
      <c r="T10" s="22"/>
      <c r="U10" s="22">
        <v>2.1070610691687024E-2</v>
      </c>
      <c r="V10" s="22">
        <v>2.6708682586196512E-2</v>
      </c>
      <c r="W10" s="22">
        <v>2.5545571990329183E-2</v>
      </c>
      <c r="X10" s="22"/>
      <c r="Y10" s="22"/>
      <c r="Z10" s="22">
        <v>2.7781197769263816E-2</v>
      </c>
      <c r="AA10" s="22">
        <v>1.5701409570018941E-2</v>
      </c>
      <c r="AB10" s="22">
        <v>1.88483687965115E-2</v>
      </c>
      <c r="AC10" s="22">
        <v>2.1608242909041956E-2</v>
      </c>
      <c r="AE10" s="21" t="s">
        <v>8</v>
      </c>
      <c r="AF10" s="22">
        <v>2.7889065957826566E-2</v>
      </c>
      <c r="AG10" s="22">
        <v>2.2843381443157146E-2</v>
      </c>
      <c r="AH10" s="22">
        <v>2.3923633291894814E-2</v>
      </c>
      <c r="AI10" s="22">
        <v>3.1447266574935642E-2</v>
      </c>
      <c r="AJ10" s="22">
        <v>2.2795711097582477E-2</v>
      </c>
      <c r="AK10" s="22">
        <v>2.2847280515421425E-2</v>
      </c>
      <c r="AL10" s="22">
        <v>2.6171873080314347E-2</v>
      </c>
      <c r="AM10" s="22">
        <v>2.0715061986473729E-2</v>
      </c>
      <c r="AN10" s="22">
        <v>2.8171544946993254E-2</v>
      </c>
      <c r="AO10" s="22">
        <v>1.7825503973517346E-2</v>
      </c>
      <c r="AP10" s="22">
        <v>2.04477466931588E-2</v>
      </c>
      <c r="AQ10" s="22">
        <v>1.8698690479309676E-2</v>
      </c>
      <c r="AR10" s="22">
        <v>2.6791253733182134E-2</v>
      </c>
    </row>
    <row r="11" spans="1:44" x14ac:dyDescent="0.2">
      <c r="A11" s="21" t="s">
        <v>19</v>
      </c>
      <c r="B11" s="22">
        <v>0.68899999999999995</v>
      </c>
      <c r="C11" s="22">
        <v>0.66900000000000004</v>
      </c>
      <c r="D11" s="22">
        <v>0.63300000000000001</v>
      </c>
      <c r="E11" s="22">
        <v>0.66500000000000004</v>
      </c>
      <c r="F11" s="23">
        <v>0.66700000000000004</v>
      </c>
      <c r="G11" s="23">
        <v>0.66</v>
      </c>
      <c r="H11" s="23">
        <v>0.66700000000000004</v>
      </c>
      <c r="I11" s="23">
        <v>0.68100000000000005</v>
      </c>
      <c r="J11" s="23">
        <v>0.67</v>
      </c>
      <c r="K11" s="23">
        <v>0.68200000000000005</v>
      </c>
      <c r="L11" s="23">
        <v>0.67</v>
      </c>
      <c r="M11" s="23">
        <v>0.66900000000000004</v>
      </c>
      <c r="N11" s="23">
        <v>0.65200000000000002</v>
      </c>
      <c r="P11" s="21" t="s">
        <v>19</v>
      </c>
      <c r="Q11" s="22"/>
      <c r="R11" s="22"/>
      <c r="S11" s="22"/>
      <c r="T11" s="22"/>
      <c r="U11" s="23">
        <v>0.64800000000000002</v>
      </c>
      <c r="V11" s="23">
        <v>0.66600000000000004</v>
      </c>
      <c r="W11" s="23">
        <v>0.65400000000000003</v>
      </c>
      <c r="X11" s="23"/>
      <c r="Y11" s="23"/>
      <c r="Z11" s="23">
        <v>0.64500000000000002</v>
      </c>
      <c r="AA11" s="23">
        <v>0.63100000000000001</v>
      </c>
      <c r="AB11" s="23">
        <v>0.64</v>
      </c>
      <c r="AC11" s="23">
        <v>0.64300000000000002</v>
      </c>
      <c r="AE11" s="21" t="s">
        <v>19</v>
      </c>
      <c r="AF11" s="22">
        <v>0.66400000000000003</v>
      </c>
      <c r="AG11" s="22">
        <v>0.66200000000000003</v>
      </c>
      <c r="AH11" s="22">
        <v>0.66400000000000003</v>
      </c>
      <c r="AI11" s="22">
        <v>0.67500000000000004</v>
      </c>
      <c r="AJ11" s="22">
        <v>0.67799999999999994</v>
      </c>
      <c r="AK11" s="22">
        <v>0.66700000000000004</v>
      </c>
      <c r="AL11" s="22">
        <v>0.67100000000000004</v>
      </c>
      <c r="AM11" s="22">
        <v>0.66600000000000004</v>
      </c>
      <c r="AN11" s="22">
        <v>0.68099999999999994</v>
      </c>
      <c r="AO11" s="22">
        <v>0.68200000000000005</v>
      </c>
      <c r="AP11" s="22">
        <v>0.67299999999999993</v>
      </c>
      <c r="AQ11" s="22">
        <v>0.68500000000000005</v>
      </c>
      <c r="AR11" s="22">
        <v>0.69799999999999995</v>
      </c>
    </row>
    <row r="12" spans="1:44" x14ac:dyDescent="0.2">
      <c r="A12" s="21" t="s">
        <v>20</v>
      </c>
      <c r="B12" s="22">
        <v>0.55400000000000005</v>
      </c>
      <c r="C12" s="22">
        <v>0.54100000000000004</v>
      </c>
      <c r="D12" s="22">
        <v>0.54800000000000004</v>
      </c>
      <c r="E12" s="22">
        <v>0.54900000000000004</v>
      </c>
      <c r="F12" s="23">
        <v>0.57199999999999995</v>
      </c>
      <c r="G12" s="23">
        <v>0.56200000000000006</v>
      </c>
      <c r="H12" s="23">
        <v>0.56000000000000005</v>
      </c>
      <c r="I12" s="23">
        <v>0.58399999999999996</v>
      </c>
      <c r="J12" s="23">
        <v>0.55300000000000005</v>
      </c>
      <c r="K12" s="23">
        <v>0.55700000000000005</v>
      </c>
      <c r="L12" s="23">
        <v>0.57099999999999995</v>
      </c>
      <c r="M12" s="23">
        <v>0.56899999999999995</v>
      </c>
      <c r="N12" s="23">
        <v>0.56400000000000006</v>
      </c>
      <c r="P12" s="21" t="s">
        <v>20</v>
      </c>
      <c r="Q12" s="22"/>
      <c r="R12" s="22"/>
      <c r="S12" s="22"/>
      <c r="T12" s="22"/>
      <c r="U12" s="23">
        <v>0.56299999999999994</v>
      </c>
      <c r="V12" s="23">
        <v>0.55500000000000005</v>
      </c>
      <c r="W12" s="23">
        <v>0.56000000000000005</v>
      </c>
      <c r="X12" s="23"/>
      <c r="Y12" s="23"/>
      <c r="Z12" s="23">
        <v>0.54</v>
      </c>
      <c r="AA12" s="23">
        <v>0.56699999999999995</v>
      </c>
      <c r="AB12" s="23">
        <v>0.57300000000000006</v>
      </c>
      <c r="AC12" s="23">
        <v>0.56100000000000005</v>
      </c>
      <c r="AE12" s="21" t="s">
        <v>20</v>
      </c>
      <c r="AF12" s="22">
        <v>0.56299999999999994</v>
      </c>
      <c r="AG12" s="22">
        <v>0.57499999999999996</v>
      </c>
      <c r="AH12" s="22">
        <v>0.57599999999999996</v>
      </c>
      <c r="AI12" s="22">
        <v>0.55900000000000005</v>
      </c>
      <c r="AJ12" s="22">
        <v>0.58599999999999997</v>
      </c>
      <c r="AK12" s="22">
        <v>0.58599999999999997</v>
      </c>
      <c r="AL12" s="22">
        <v>0.56100000000000005</v>
      </c>
      <c r="AM12" s="22">
        <v>0.59599999999999997</v>
      </c>
      <c r="AN12" s="22">
        <v>0.54600000000000004</v>
      </c>
      <c r="AO12" s="22">
        <v>0.60199999999999998</v>
      </c>
      <c r="AP12" s="22">
        <v>0.59899999999999998</v>
      </c>
      <c r="AQ12" s="22">
        <v>0.60499999999999998</v>
      </c>
      <c r="AR12" s="22">
        <v>0.57399999999999995</v>
      </c>
    </row>
    <row r="13" spans="1:44" x14ac:dyDescent="0.2">
      <c r="A13" s="24" t="s">
        <v>21</v>
      </c>
      <c r="B13" s="25">
        <f>IFERROR(IF(B8="","",IF($E$5=0,((B9-$F$5)/3/B10),IF($F$5=0,(($E$5-B9)/3/B10),MIN(((($E$5)-B9)/(3*B10)),((B9-($F$5))/(3*B10)))))),"")</f>
        <v>1.0797921570572135</v>
      </c>
      <c r="C13" s="25">
        <f>IFERROR(IF(C8="","",IF($E$5=0,((C9-$F$5)/3/C10),IF($F$5=0,(($E$5-C9)/3/C10),MIN(((($E$5)-C9)/(3*C10)),((C9-($F$5))/(3*C10)))))),"")</f>
        <v>0.92327796398889006</v>
      </c>
      <c r="D13" s="25">
        <f t="shared" ref="D13:N13" si="1">IFERROR(IF(D8="","",IF($E$5=0,((D9-$F$5)/3/D10),IF($F$5=0,(($E$5-D9)/3/D10),MIN(((($E$5)-D9)/(3*D10)),((D9-($F$5))/(3*D10)))))),"")</f>
        <v>1.4708032372879458</v>
      </c>
      <c r="E13" s="25">
        <f t="shared" si="1"/>
        <v>1.2082868550162418</v>
      </c>
      <c r="F13" s="25">
        <f t="shared" si="1"/>
        <v>1.5643611541275904</v>
      </c>
      <c r="G13" s="25">
        <f t="shared" si="1"/>
        <v>1.2520387131788</v>
      </c>
      <c r="H13" s="25">
        <f t="shared" si="1"/>
        <v>1.3732363155816631</v>
      </c>
      <c r="I13" s="25">
        <f t="shared" si="1"/>
        <v>1.3689859053783853</v>
      </c>
      <c r="J13" s="25">
        <f t="shared" si="1"/>
        <v>1.1144726133095799</v>
      </c>
      <c r="K13" s="25">
        <f t="shared" si="1"/>
        <v>1.1411653859029258</v>
      </c>
      <c r="L13" s="25">
        <f t="shared" si="1"/>
        <v>1.4224625743511443</v>
      </c>
      <c r="M13" s="25">
        <f t="shared" si="1"/>
        <v>1.374142223985013</v>
      </c>
      <c r="N13" s="25">
        <f t="shared" si="1"/>
        <v>1.4241096211914028</v>
      </c>
      <c r="P13" s="24" t="s">
        <v>21</v>
      </c>
      <c r="Q13" s="25"/>
      <c r="R13" s="25"/>
      <c r="S13" s="25"/>
      <c r="T13" s="25"/>
      <c r="U13" s="25">
        <f t="shared" ref="U13:AC13" si="2">IFERROR(IF(U8="","",IF($E$5=0,((U9-$F$5)/3/U10),IF($F$5=0,(($E$5-U9)/3/U10),MIN(((($E$5)-U9)/(3*U10)),((U9-($F$5))/(3*U10)))))),"")</f>
        <v>1.5191424552249848</v>
      </c>
      <c r="V13" s="25">
        <f t="shared" si="2"/>
        <v>1.1117287556841935</v>
      </c>
      <c r="W13" s="25">
        <f t="shared" si="2"/>
        <v>1.2302464959190542</v>
      </c>
      <c r="X13" s="25"/>
      <c r="Y13" s="25"/>
      <c r="Z13" s="25">
        <f t="shared" si="2"/>
        <v>0.97881282219867116</v>
      </c>
      <c r="AA13" s="25">
        <f t="shared" si="2"/>
        <v>1.8550553692071465</v>
      </c>
      <c r="AB13" s="25">
        <f t="shared" si="2"/>
        <v>1.7164271455596523</v>
      </c>
      <c r="AC13" s="25">
        <f t="shared" si="2"/>
        <v>1.4000144287156746</v>
      </c>
      <c r="AE13" s="24" t="s">
        <v>21</v>
      </c>
      <c r="AF13" s="25">
        <f t="shared" ref="AF13:AP13" si="3">IFERROR(IF(AF8="","",IF($E$5=0,((AF9-$F$5)/3/AF10),IF($F$5=0,(($E$5-AF9)/3/AF10),MIN(((($E$5)-AF9)/(3*AF10)),((AF9-($F$5))/(3*AF10)))))),"")</f>
        <v>1.153777535125649</v>
      </c>
      <c r="AG13" s="25">
        <f t="shared" si="3"/>
        <v>1.3446858466907587</v>
      </c>
      <c r="AH13" s="25">
        <f t="shared" si="3"/>
        <v>1.3663847999193199</v>
      </c>
      <c r="AI13" s="25">
        <f t="shared" si="3"/>
        <v>1.0394598832657911</v>
      </c>
      <c r="AJ13" s="25">
        <f t="shared" si="3"/>
        <v>0.98134119504360584</v>
      </c>
      <c r="AK13" s="25">
        <f t="shared" si="3"/>
        <v>1.13738311627815</v>
      </c>
      <c r="AL13" s="25">
        <f t="shared" si="3"/>
        <v>1.0180210807517232</v>
      </c>
      <c r="AM13" s="25">
        <f t="shared" si="3"/>
        <v>1.099039273043573</v>
      </c>
      <c r="AN13" s="25">
        <f t="shared" si="3"/>
        <v>0.89418156646622771</v>
      </c>
      <c r="AO13" s="25">
        <f t="shared" si="3"/>
        <v>1.2499182807691958</v>
      </c>
      <c r="AP13" s="25">
        <f t="shared" si="3"/>
        <v>1.1998062036606414</v>
      </c>
      <c r="AQ13" s="25">
        <f t="shared" ref="AQ13:AR13" si="4">IFERROR(IF(AQ8="","",IF($E$5=0,((AQ9-$F$5)/3/AQ10),IF($F$5=0,(($E$5-AQ9)/3/AQ10),MIN(((($E$5)-AQ9)/(3*AQ10)),((AQ9-($F$5))/(3*AQ10)))))),"")</f>
        <v>1.1607071483277975</v>
      </c>
      <c r="AR13" s="25">
        <f t="shared" si="4"/>
        <v>1.0280096236241121</v>
      </c>
    </row>
    <row r="15" spans="1:44" s="26" customFormat="1" ht="6.75" customHeight="1" x14ac:dyDescent="0.2"/>
    <row r="17" spans="1:62" ht="15.75" x14ac:dyDescent="0.25">
      <c r="A17" s="27" t="s">
        <v>32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28"/>
      <c r="AE17" s="27" t="s">
        <v>30</v>
      </c>
      <c r="AR17" s="28"/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0.60854545454545428</v>
      </c>
      <c r="C19" s="30">
        <v>0.62841666666666673</v>
      </c>
      <c r="D19" s="30">
        <v>0.61319047619047617</v>
      </c>
      <c r="E19" s="30">
        <v>0.60471874999999975</v>
      </c>
      <c r="F19" s="30">
        <v>0.62663095238095246</v>
      </c>
      <c r="G19" s="30">
        <v>0.62083333333333324</v>
      </c>
      <c r="H19" s="30">
        <v>0.63611403508771924</v>
      </c>
      <c r="I19" s="30">
        <v>0.63416666666666688</v>
      </c>
      <c r="J19" s="30">
        <v>0.62657264957264958</v>
      </c>
      <c r="K19" s="30">
        <v>0.63675925925925925</v>
      </c>
      <c r="L19" s="30">
        <v>0.64016129032258062</v>
      </c>
      <c r="M19" s="30">
        <v>0.63842857142857157</v>
      </c>
      <c r="N19" s="30">
        <v>0.61747777777777757</v>
      </c>
      <c r="P19" s="30" t="s">
        <v>18</v>
      </c>
      <c r="Q19" s="30"/>
      <c r="R19" s="30"/>
      <c r="S19" s="30"/>
      <c r="T19" s="30"/>
      <c r="U19" s="30">
        <v>0.61311111111111105</v>
      </c>
      <c r="V19" s="30">
        <v>0.59452631578947379</v>
      </c>
      <c r="W19" s="30">
        <v>0.59777777777777774</v>
      </c>
      <c r="X19" s="30"/>
      <c r="Y19" s="30">
        <v>0.60164583333333321</v>
      </c>
      <c r="Z19" s="30">
        <v>0.60468518518518521</v>
      </c>
      <c r="AA19" s="30">
        <v>0.61277777777777764</v>
      </c>
      <c r="AB19" s="30">
        <v>0.61082456140350883</v>
      </c>
      <c r="AC19" s="30">
        <v>0.60911111111111116</v>
      </c>
      <c r="AD19" s="29"/>
      <c r="AE19" s="30" t="s">
        <v>18</v>
      </c>
      <c r="AF19" s="30">
        <v>0.6106041666666665</v>
      </c>
      <c r="AG19" s="30">
        <v>0.63412121212121209</v>
      </c>
      <c r="AH19" s="30">
        <v>0.59797916666666673</v>
      </c>
      <c r="AI19" s="30">
        <v>0.59052941176470586</v>
      </c>
      <c r="AJ19" s="30">
        <v>0.62326190476190479</v>
      </c>
      <c r="AK19" s="30">
        <v>0.6197948717948718</v>
      </c>
      <c r="AL19" s="30">
        <v>0.63326086956521777</v>
      </c>
      <c r="AM19" s="30">
        <v>0.62750000000000006</v>
      </c>
      <c r="AN19" s="30">
        <v>0.62738095238095237</v>
      </c>
      <c r="AO19" s="30">
        <v>0.6282982456140348</v>
      </c>
      <c r="AP19" s="30">
        <v>0.6265333333333335</v>
      </c>
      <c r="AQ19" s="30">
        <v>0.62719999999999998</v>
      </c>
      <c r="AR19" s="30">
        <v>0.601511111111111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2.4277003785506249E-2</v>
      </c>
      <c r="C20" s="22">
        <v>2.3755384086399656E-2</v>
      </c>
      <c r="D20" s="22">
        <v>2.3001345716325072E-2</v>
      </c>
      <c r="E20" s="22">
        <v>2.067579470884023E-2</v>
      </c>
      <c r="F20" s="22">
        <v>3.3302476394733813E-2</v>
      </c>
      <c r="G20" s="22">
        <v>2.0290644553839509E-2</v>
      </c>
      <c r="H20" s="22">
        <v>2.230431474267594E-2</v>
      </c>
      <c r="I20" s="22">
        <v>1.4990071620609811E-2</v>
      </c>
      <c r="J20" s="22">
        <v>1.66403727159623E-2</v>
      </c>
      <c r="K20" s="22">
        <v>1.709723176498508E-2</v>
      </c>
      <c r="L20" s="22">
        <v>2.0301151350183521E-2</v>
      </c>
      <c r="M20" s="22">
        <v>1.8337471394465968E-2</v>
      </c>
      <c r="N20" s="22">
        <v>2.3988399714214775E-2</v>
      </c>
      <c r="P20" s="21" t="s">
        <v>8</v>
      </c>
      <c r="Q20" s="22"/>
      <c r="R20" s="22"/>
      <c r="S20" s="22"/>
      <c r="T20" s="22"/>
      <c r="U20" s="22">
        <v>2.2356839732580343E-2</v>
      </c>
      <c r="V20" s="22">
        <v>2.4832370336747026E-2</v>
      </c>
      <c r="W20" s="22">
        <v>1.9511392683364381E-2</v>
      </c>
      <c r="X20" s="22"/>
      <c r="Y20" s="22">
        <v>2.0206897477687148E-2</v>
      </c>
      <c r="Z20" s="22">
        <v>2.2756151209938569E-2</v>
      </c>
      <c r="AA20" s="22">
        <v>2.1129351503287916E-2</v>
      </c>
      <c r="AB20" s="22">
        <v>2.1522515458914149E-2</v>
      </c>
      <c r="AC20" s="22">
        <v>2.1997130207682507E-2</v>
      </c>
      <c r="AD20" s="29"/>
      <c r="AE20" s="21" t="s">
        <v>8</v>
      </c>
      <c r="AF20" s="22">
        <v>2.7067087325976857E-2</v>
      </c>
      <c r="AG20" s="22">
        <v>2.3026828884691194E-2</v>
      </c>
      <c r="AH20" s="22">
        <v>2.201787434745104E-2</v>
      </c>
      <c r="AI20" s="22">
        <v>2.4534345673913101E-2</v>
      </c>
      <c r="AJ20" s="22">
        <v>2.4956605776690621E-2</v>
      </c>
      <c r="AK20" s="22">
        <v>2.5539628121575987E-2</v>
      </c>
      <c r="AL20" s="22">
        <v>1.9905402883102351E-2</v>
      </c>
      <c r="AM20" s="22">
        <v>1.9384743812672054E-2</v>
      </c>
      <c r="AN20" s="22">
        <v>1.8806680840585135E-2</v>
      </c>
      <c r="AO20" s="22">
        <v>2.0492999599410883E-2</v>
      </c>
      <c r="AP20" s="22">
        <v>1.9421871457434053E-2</v>
      </c>
      <c r="AQ20" s="22">
        <v>2.1841994580915184E-2</v>
      </c>
      <c r="AR20" s="22">
        <v>2.492317488733423E-2</v>
      </c>
      <c r="AS20" s="29"/>
      <c r="AT20" s="29"/>
      <c r="AU20" s="29"/>
      <c r="AV20" s="29"/>
      <c r="BD20" s="32">
        <f>F5</f>
        <v>0.51</v>
      </c>
      <c r="BE20" s="32"/>
      <c r="BF20" s="32"/>
      <c r="BG20" s="32"/>
      <c r="BH20" s="32"/>
      <c r="BI20" s="32"/>
      <c r="BJ20" s="32">
        <f>E5</f>
        <v>0.71</v>
      </c>
    </row>
    <row r="21" spans="1:62" x14ac:dyDescent="0.2">
      <c r="A21" s="21" t="s">
        <v>19</v>
      </c>
      <c r="B21" s="22">
        <v>0.65700000000000003</v>
      </c>
      <c r="C21" s="22">
        <v>0.68799999999999994</v>
      </c>
      <c r="D21" s="22">
        <v>0.65600000000000003</v>
      </c>
      <c r="E21" s="22">
        <v>0.65500000000000003</v>
      </c>
      <c r="F21" s="22">
        <v>0.69199999999999995</v>
      </c>
      <c r="G21" s="22">
        <v>0.66300000000000003</v>
      </c>
      <c r="H21" s="22">
        <v>0.67700000000000005</v>
      </c>
      <c r="I21" s="22">
        <v>0.66400000000000003</v>
      </c>
      <c r="J21" s="22">
        <v>0.66</v>
      </c>
      <c r="K21" s="22">
        <v>0.67700000000000005</v>
      </c>
      <c r="L21" s="22">
        <v>0.68600000000000005</v>
      </c>
      <c r="M21" s="22">
        <v>0.67899999999999994</v>
      </c>
      <c r="N21" s="22">
        <v>0.68</v>
      </c>
      <c r="P21" s="21" t="s">
        <v>19</v>
      </c>
      <c r="Q21" s="22"/>
      <c r="R21" s="22"/>
      <c r="S21" s="22"/>
      <c r="T21" s="22"/>
      <c r="U21" s="22">
        <v>0.64900000000000002</v>
      </c>
      <c r="V21" s="22">
        <v>0.64400000000000002</v>
      </c>
      <c r="W21" s="22">
        <v>0.623</v>
      </c>
      <c r="X21" s="22"/>
      <c r="Y21" s="22">
        <v>0.65200000000000002</v>
      </c>
      <c r="Z21" s="22">
        <v>0.65800000000000003</v>
      </c>
      <c r="AA21" s="22">
        <v>0.67099999999999993</v>
      </c>
      <c r="AB21" s="22">
        <v>0.66100000000000003</v>
      </c>
      <c r="AC21" s="22">
        <v>0.65</v>
      </c>
      <c r="AD21" s="29"/>
      <c r="AE21" s="21" t="s">
        <v>19</v>
      </c>
      <c r="AF21" s="22">
        <v>0.67400000000000004</v>
      </c>
      <c r="AG21" s="22">
        <v>0.67299999999999993</v>
      </c>
      <c r="AH21" s="22">
        <v>0.66</v>
      </c>
      <c r="AI21" s="22">
        <v>0.65200000000000002</v>
      </c>
      <c r="AJ21" s="22">
        <v>0.66500000000000004</v>
      </c>
      <c r="AK21" s="22">
        <v>0.67500000000000004</v>
      </c>
      <c r="AL21" s="22">
        <v>0.67200000000000004</v>
      </c>
      <c r="AM21" s="22">
        <v>0.65700000000000003</v>
      </c>
      <c r="AN21" s="22">
        <v>0.66300000000000003</v>
      </c>
      <c r="AO21" s="22">
        <v>0.66</v>
      </c>
      <c r="AP21" s="22">
        <v>0.65800000000000003</v>
      </c>
      <c r="AQ21" s="22">
        <v>0.66200000000000003</v>
      </c>
      <c r="AR21" s="22">
        <v>0.64300000000000002</v>
      </c>
      <c r="BD21" s="33">
        <f>BE21-$BG$22</f>
        <v>0.54999999999999993</v>
      </c>
      <c r="BE21" s="32">
        <f>BF21-$BG$22</f>
        <v>0.56999999999999995</v>
      </c>
      <c r="BF21" s="32">
        <f>BG21-$BG$22</f>
        <v>0.59</v>
      </c>
      <c r="BG21" s="33">
        <f>D5</f>
        <v>0.61</v>
      </c>
      <c r="BH21" s="32">
        <f>BG21+$BG$22</f>
        <v>0.63</v>
      </c>
      <c r="BI21" s="32">
        <f>BH21+$BG$22</f>
        <v>0.65</v>
      </c>
      <c r="BJ21" s="33">
        <f>BI21+$BG$22</f>
        <v>0.67</v>
      </c>
    </row>
    <row r="22" spans="1:62" x14ac:dyDescent="0.2">
      <c r="A22" s="21" t="s">
        <v>20</v>
      </c>
      <c r="B22" s="22">
        <v>0.55300000000000005</v>
      </c>
      <c r="C22" s="22">
        <v>0.57899999999999996</v>
      </c>
      <c r="D22" s="22">
        <v>0.58599999999999997</v>
      </c>
      <c r="E22" s="22">
        <v>0.56899999999999995</v>
      </c>
      <c r="F22" s="22">
        <v>0.56599999999999995</v>
      </c>
      <c r="G22" s="22">
        <v>0.57299999999999995</v>
      </c>
      <c r="H22" s="22">
        <v>0.58399999999999996</v>
      </c>
      <c r="I22" s="22">
        <v>0.59099999999999997</v>
      </c>
      <c r="J22" s="22">
        <v>0.58599999999999997</v>
      </c>
      <c r="K22" s="22">
        <v>0.59299999999999997</v>
      </c>
      <c r="L22" s="22">
        <v>0.57899999999999996</v>
      </c>
      <c r="M22" s="22">
        <v>0.59499999999999997</v>
      </c>
      <c r="N22" s="22">
        <v>0.56499999999999995</v>
      </c>
      <c r="P22" s="21" t="s">
        <v>20</v>
      </c>
      <c r="Q22" s="22"/>
      <c r="R22" s="22"/>
      <c r="S22" s="22"/>
      <c r="T22" s="22"/>
      <c r="U22" s="22">
        <v>0.55900000000000005</v>
      </c>
      <c r="V22" s="22">
        <v>0.55300000000000005</v>
      </c>
      <c r="W22" s="22">
        <v>0.56899999999999995</v>
      </c>
      <c r="X22" s="22"/>
      <c r="Y22" s="22">
        <v>0.55200000000000005</v>
      </c>
      <c r="Z22" s="22">
        <v>0.56299999999999994</v>
      </c>
      <c r="AA22" s="22">
        <v>0.56399999999999995</v>
      </c>
      <c r="AB22" s="22">
        <v>0.55800000000000005</v>
      </c>
      <c r="AC22" s="22">
        <v>0.56799999999999995</v>
      </c>
      <c r="AD22" s="29"/>
      <c r="AE22" s="21" t="s">
        <v>20</v>
      </c>
      <c r="AF22" s="22">
        <v>0.55200000000000005</v>
      </c>
      <c r="AG22" s="22">
        <v>0.59299999999999997</v>
      </c>
      <c r="AH22" s="22">
        <v>0.56100000000000005</v>
      </c>
      <c r="AI22" s="22">
        <v>0.55100000000000005</v>
      </c>
      <c r="AJ22" s="22">
        <v>0.56499999999999995</v>
      </c>
      <c r="AK22" s="22">
        <v>0.56599999999999995</v>
      </c>
      <c r="AL22" s="22">
        <v>0.58499999999999996</v>
      </c>
      <c r="AM22" s="22">
        <v>0.58199999999999996</v>
      </c>
      <c r="AN22" s="22">
        <v>0.58799999999999997</v>
      </c>
      <c r="AO22" s="22">
        <v>0.58699999999999997</v>
      </c>
      <c r="AP22" s="22">
        <v>0.56799999999999995</v>
      </c>
      <c r="AQ22" s="22">
        <v>0.58399999999999996</v>
      </c>
      <c r="AR22" s="22">
        <v>0.56299999999999994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 t="shared" ref="B23:N23" si="5">IFERROR(IF(B18="","",IF($E$5=0,((B19-$F$5)/3/B20),IF($F$5=0,(($E$5-B19)/3/B20),MIN(((($E$5)-B19)/(3*B20)),((B19-($F$5))/(3*B20)))))),"")</f>
        <v>1.3530699726667184</v>
      </c>
      <c r="C23" s="25">
        <f t="shared" si="5"/>
        <v>1.1447697223305968</v>
      </c>
      <c r="D23" s="25">
        <f t="shared" si="5"/>
        <v>1.4029544909165002</v>
      </c>
      <c r="E23" s="25">
        <f t="shared" si="5"/>
        <v>1.5270473087627985</v>
      </c>
      <c r="F23" s="25">
        <f t="shared" si="5"/>
        <v>0.8344629453465191</v>
      </c>
      <c r="G23" s="25">
        <f t="shared" si="5"/>
        <v>1.4648239558559533</v>
      </c>
      <c r="H23" s="25">
        <f t="shared" si="5"/>
        <v>1.1042103402368613</v>
      </c>
      <c r="I23" s="25">
        <f t="shared" si="5"/>
        <v>1.6863013344795059</v>
      </c>
      <c r="J23" s="25">
        <f t="shared" si="5"/>
        <v>1.6711835295877036</v>
      </c>
      <c r="K23" s="25">
        <f t="shared" si="5"/>
        <v>1.4279259111941316</v>
      </c>
      <c r="L23" s="25">
        <f t="shared" si="5"/>
        <v>1.1467118042180731</v>
      </c>
      <c r="M23" s="25">
        <f t="shared" si="5"/>
        <v>1.3010050482937687</v>
      </c>
      <c r="N23" s="25">
        <f t="shared" si="5"/>
        <v>1.2856522781078032</v>
      </c>
      <c r="P23" s="24" t="s">
        <v>21</v>
      </c>
      <c r="Q23" s="25"/>
      <c r="R23" s="25"/>
      <c r="S23" s="25"/>
      <c r="T23" s="25"/>
      <c r="U23" s="25">
        <f t="shared" ref="U23:AC23" si="6">IFERROR(IF(U18="","",IF($E$5=0,((U19-$F$5)/3/U20),IF($F$5=0,(($E$5-U19)/3/U20),MIN(((($E$5)-U19)/(3*U20)),((U19-($F$5))/(3*U20)))))),"")</f>
        <v>1.4445823596986884</v>
      </c>
      <c r="V23" s="25">
        <f t="shared" si="6"/>
        <v>1.1346254189354268</v>
      </c>
      <c r="W23" s="25">
        <f t="shared" si="6"/>
        <v>1.4995987080002751</v>
      </c>
      <c r="X23" s="25"/>
      <c r="Y23" s="25">
        <f t="shared" si="6"/>
        <v>1.5117912655737202</v>
      </c>
      <c r="Z23" s="25">
        <f t="shared" si="6"/>
        <v>1.3869537121583813</v>
      </c>
      <c r="AA23" s="25">
        <f t="shared" si="6"/>
        <v>1.5337625199885836</v>
      </c>
      <c r="AB23" s="25">
        <f t="shared" si="6"/>
        <v>1.5359951579670779</v>
      </c>
      <c r="AC23" s="25">
        <f t="shared" si="6"/>
        <v>1.5018794145019361</v>
      </c>
      <c r="AD23" s="29"/>
      <c r="AE23" s="24" t="s">
        <v>21</v>
      </c>
      <c r="AF23" s="25">
        <f t="shared" ref="AF23:AP23" si="7">IFERROR(IF(AF18="","",IF($E$5=0,((AF19-$F$5)/3/AF20),IF($F$5=0,(($E$5-AF19)/3/AF20),MIN(((($E$5)-AF19)/(3*AF20)),((AF19-($F$5))/(3*AF20)))))),"")</f>
        <v>1.2240675934365151</v>
      </c>
      <c r="AG23" s="25">
        <f t="shared" si="7"/>
        <v>1.0984113105450077</v>
      </c>
      <c r="AH23" s="25">
        <f t="shared" si="7"/>
        <v>1.3319355186657222</v>
      </c>
      <c r="AI23" s="25">
        <f t="shared" si="7"/>
        <v>1.094104469370208</v>
      </c>
      <c r="AJ23" s="25">
        <f t="shared" si="7"/>
        <v>1.1585188575484389</v>
      </c>
      <c r="AK23" s="25">
        <f t="shared" si="7"/>
        <v>1.1773223919017897</v>
      </c>
      <c r="AL23" s="25">
        <f t="shared" si="7"/>
        <v>1.2850636731719685</v>
      </c>
      <c r="AM23" s="25">
        <f t="shared" si="7"/>
        <v>1.4186413947871144</v>
      </c>
      <c r="AN23" s="25">
        <f t="shared" si="7"/>
        <v>1.4643563515073552</v>
      </c>
      <c r="AO23" s="25">
        <f t="shared" si="7"/>
        <v>1.3289376207003856</v>
      </c>
      <c r="AP23" s="25">
        <f t="shared" si="7"/>
        <v>1.4325201504499057</v>
      </c>
      <c r="AQ23" s="25">
        <f t="shared" ref="AQ23:AR23" si="8">IFERROR(IF(AQ18="","",IF($E$5=0,((AQ19-$F$5)/3/AQ20),IF($F$5=0,(($E$5-AQ19)/3/AQ20),MIN(((($E$5)-AQ19)/(3*AQ20)),((AQ19-($F$5))/(3*AQ20)))))),"")</f>
        <v>1.2636208610781345</v>
      </c>
      <c r="AR23" s="25">
        <f t="shared" si="8"/>
        <v>1.2239092267175564</v>
      </c>
    </row>
    <row r="24" spans="1:62" x14ac:dyDescent="0.2">
      <c r="A24" s="35" t="s">
        <v>10</v>
      </c>
      <c r="B24" s="32">
        <f t="shared" ref="B24:N24" si="9">$D$5</f>
        <v>0.61</v>
      </c>
      <c r="C24" s="32">
        <f t="shared" si="9"/>
        <v>0.61</v>
      </c>
      <c r="D24" s="32">
        <f t="shared" si="9"/>
        <v>0.61</v>
      </c>
      <c r="E24" s="32">
        <f t="shared" si="9"/>
        <v>0.61</v>
      </c>
      <c r="F24" s="32">
        <f t="shared" si="9"/>
        <v>0.61</v>
      </c>
      <c r="G24" s="32">
        <f t="shared" si="9"/>
        <v>0.61</v>
      </c>
      <c r="H24" s="32">
        <f t="shared" si="9"/>
        <v>0.61</v>
      </c>
      <c r="I24" s="32">
        <f t="shared" si="9"/>
        <v>0.61</v>
      </c>
      <c r="J24" s="32">
        <f t="shared" si="9"/>
        <v>0.61</v>
      </c>
      <c r="K24" s="32">
        <f t="shared" si="9"/>
        <v>0.61</v>
      </c>
      <c r="L24" s="32">
        <f t="shared" si="9"/>
        <v>0.61</v>
      </c>
      <c r="M24" s="32">
        <f t="shared" si="9"/>
        <v>0.61</v>
      </c>
      <c r="N24" s="32">
        <f t="shared" si="9"/>
        <v>0.61</v>
      </c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13</v>
      </c>
      <c r="B25" s="32">
        <f t="shared" ref="B25:N25" si="10">$G$5</f>
        <v>0.68499999999999994</v>
      </c>
      <c r="C25" s="32">
        <f t="shared" si="10"/>
        <v>0.68499999999999994</v>
      </c>
      <c r="D25" s="32">
        <f t="shared" si="10"/>
        <v>0.68499999999999994</v>
      </c>
      <c r="E25" s="32">
        <f t="shared" si="10"/>
        <v>0.68499999999999994</v>
      </c>
      <c r="F25" s="32">
        <f t="shared" si="10"/>
        <v>0.68499999999999994</v>
      </c>
      <c r="G25" s="32">
        <f t="shared" si="10"/>
        <v>0.68499999999999994</v>
      </c>
      <c r="H25" s="32">
        <f t="shared" si="10"/>
        <v>0.68499999999999994</v>
      </c>
      <c r="I25" s="32">
        <f t="shared" si="10"/>
        <v>0.68499999999999994</v>
      </c>
      <c r="J25" s="32">
        <f t="shared" si="10"/>
        <v>0.68499999999999994</v>
      </c>
      <c r="K25" s="32">
        <f t="shared" si="10"/>
        <v>0.68499999999999994</v>
      </c>
      <c r="L25" s="32">
        <f t="shared" si="10"/>
        <v>0.68499999999999994</v>
      </c>
      <c r="M25" s="32">
        <f t="shared" si="10"/>
        <v>0.68499999999999994</v>
      </c>
      <c r="N25" s="32">
        <f t="shared" si="10"/>
        <v>0.68499999999999994</v>
      </c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14</v>
      </c>
      <c r="B26" s="32">
        <f t="shared" ref="B26:N26" si="11">$H$5</f>
        <v>0.53500000000000003</v>
      </c>
      <c r="C26" s="32">
        <f t="shared" si="11"/>
        <v>0.53500000000000003</v>
      </c>
      <c r="D26" s="32">
        <f t="shared" si="11"/>
        <v>0.53500000000000003</v>
      </c>
      <c r="E26" s="32">
        <f t="shared" si="11"/>
        <v>0.53500000000000003</v>
      </c>
      <c r="F26" s="32">
        <f t="shared" si="11"/>
        <v>0.53500000000000003</v>
      </c>
      <c r="G26" s="32">
        <f t="shared" si="11"/>
        <v>0.53500000000000003</v>
      </c>
      <c r="H26" s="32">
        <f t="shared" si="11"/>
        <v>0.53500000000000003</v>
      </c>
      <c r="I26" s="32">
        <f t="shared" si="11"/>
        <v>0.53500000000000003</v>
      </c>
      <c r="J26" s="32">
        <f t="shared" si="11"/>
        <v>0.53500000000000003</v>
      </c>
      <c r="K26" s="32">
        <f t="shared" si="11"/>
        <v>0.53500000000000003</v>
      </c>
      <c r="L26" s="32">
        <f t="shared" si="11"/>
        <v>0.53500000000000003</v>
      </c>
      <c r="M26" s="32">
        <f t="shared" si="11"/>
        <v>0.53500000000000003</v>
      </c>
      <c r="N26" s="32">
        <f t="shared" si="11"/>
        <v>0.53500000000000003</v>
      </c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2.8750219846862698E-2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1.5643611541275904</v>
      </c>
      <c r="Q37" s="40">
        <v>8</v>
      </c>
      <c r="R37" s="41">
        <f>ROUND(Q37/5,5)</f>
        <v>1.6</v>
      </c>
      <c r="T37" s="20">
        <v>0.6113333333333334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2.4785748593361759E-2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1.3269273980168315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mergeCells count="1">
    <mergeCell ref="G3:H3"/>
  </mergeCell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6"/>
  <dimension ref="A1:BJ85"/>
  <sheetViews>
    <sheetView showGridLines="0" topLeftCell="A4" zoomScale="75" zoomScaleNormal="75" workbookViewId="0">
      <selection activeCell="X19" sqref="X19:X23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49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0.82942159096525603</v>
      </c>
      <c r="R2" s="7">
        <f>IF(N19="","",(ABS(N19-AVERAGE(B19:M19))/STDEV(B19:M19)))</f>
        <v>3.9608662657273115</v>
      </c>
      <c r="S2" s="7">
        <f>IF(AC9="","",(ABS(AC9-AVERAGE(Q9:AB9))/STDEV(Q9:AB9)))</f>
        <v>0.47226789811336695</v>
      </c>
      <c r="T2" s="7">
        <f>IF(AC19="","",(ABS(AC19-AVERAGE(Q19:AB19))/STDEV(Q19:AB19)))</f>
        <v>0.69052051555969252</v>
      </c>
      <c r="U2" s="7">
        <f>IF(AR9="","",(ABS(AR9-AVERAGE(AF9:AQ9))/STDEV(AF9:AQ9)))</f>
        <v>2.043435309607577</v>
      </c>
      <c r="V2" s="7">
        <f>IF(AR19="","",(ABS(AR19-AVERAGE(AF19:AQ19))/STDEV(AF19:AQ19)))</f>
        <v>1.1705660376480818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0.34813344403072322</v>
      </c>
      <c r="R3" s="7">
        <f>IF(N20="","",(ABS(N20-AVERAGE(B20:M20))/STDEV(B20:M20)))</f>
        <v>0.98119303143128211</v>
      </c>
      <c r="S3" s="7">
        <f>IF(AC10="","",(ABS(AC10-AVERAGE(Q10:AB10))/STDEV(Q10:AB10)))</f>
        <v>0.33149309518046488</v>
      </c>
      <c r="T3" s="7">
        <f>IF(AC20="","",(ABS(AC20-AVERAGE(Q20:AB20))/STDEV(Q20:AB20)))</f>
        <v>0.67139490260411838</v>
      </c>
      <c r="U3" s="7">
        <f t="shared" ref="U3" si="0">IF(AR10="","",(ABS(AR10-AVERAGE(AF10:AQ10))/STDEV(AF10:AQ10)))</f>
        <v>1.4649913658965996</v>
      </c>
      <c r="V3" s="7">
        <f>IF(AR20="","",(ABS(AR20-AVERAGE(AF20:AQ20))/STDEV(AF20:AQ20)))</f>
        <v>0.11733938111764226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0.45503476860124564</v>
      </c>
      <c r="R4" s="7">
        <f>IF(N23="","",(ABS(N23-AVERAGE(B23:M23))/STDEV(B23:M23)))</f>
        <v>0.11718155726483204</v>
      </c>
      <c r="S4" s="7">
        <f>IF(AC13="","",(ABS(AC13-AVERAGE(Q13:AB13))/STDEV(Q13:AB13)))</f>
        <v>0.24623417940421291</v>
      </c>
      <c r="T4" s="7">
        <f>IF(AC23="","",(ABS(AC23-AVERAGE(Q23:AB23))/STDEV(Q23:AB23)))</f>
        <v>0.45240400594106472</v>
      </c>
      <c r="U4" s="7">
        <f>IF(AR13="","",(ABS(AR13-AVERAGE(AF13:AQ13))/STDEV(AF13:AQ13)))</f>
        <v>2.0805665170296059</v>
      </c>
      <c r="V4" s="7">
        <f>IF(AR23="","",(ABS(AR23-AVERAGE(AF23:AQ23))/STDEV(AF23:AQ23)))</f>
        <v>0.63645903778484325</v>
      </c>
    </row>
    <row r="5" spans="1:44" ht="25.5" customHeight="1" x14ac:dyDescent="0.2">
      <c r="C5" s="42" t="s">
        <v>50</v>
      </c>
      <c r="D5" s="12">
        <v>7142</v>
      </c>
      <c r="E5" s="12">
        <v>7644</v>
      </c>
      <c r="F5" s="12">
        <v>6588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11.901857752283973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23.395555555555802</v>
      </c>
      <c r="AE7" s="14" t="s">
        <v>29</v>
      </c>
      <c r="AR7" s="16">
        <f>AR9-AQ9</f>
        <v>-51.288888888888323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7187.4666666666662</v>
      </c>
      <c r="C9" s="20">
        <v>7134.88</v>
      </c>
      <c r="D9" s="20">
        <v>7154.4</v>
      </c>
      <c r="E9" s="20">
        <v>7177.9034482758625</v>
      </c>
      <c r="F9" s="20">
        <v>7186.0689655172409</v>
      </c>
      <c r="G9" s="20">
        <v>7183.2</v>
      </c>
      <c r="H9" s="20">
        <v>7181.8086956521738</v>
      </c>
      <c r="I9" s="20">
        <v>7193.3161290322578</v>
      </c>
      <c r="J9" s="20">
        <v>7207.7527272727275</v>
      </c>
      <c r="K9" s="20">
        <v>7190.9176470588236</v>
      </c>
      <c r="L9" s="20">
        <v>7157.0181818181818</v>
      </c>
      <c r="M9" s="20">
        <v>7168.7238095238099</v>
      </c>
      <c r="N9" s="20">
        <v>7160.3428571428567</v>
      </c>
      <c r="P9" s="19" t="s">
        <v>18</v>
      </c>
      <c r="Q9" s="20"/>
      <c r="R9" s="20"/>
      <c r="S9" s="20"/>
      <c r="T9" s="20"/>
      <c r="U9" s="20">
        <v>7160.8</v>
      </c>
      <c r="V9" s="20">
        <v>7182.8235294117649</v>
      </c>
      <c r="W9" s="20">
        <v>7173.8461538461543</v>
      </c>
      <c r="X9" s="20"/>
      <c r="Y9" s="20"/>
      <c r="Z9" s="20">
        <v>7188.32</v>
      </c>
      <c r="AA9" s="20">
        <v>7159.4285714285716</v>
      </c>
      <c r="AB9" s="20">
        <v>7133.7777777777774</v>
      </c>
      <c r="AC9" s="20">
        <v>7157.1733333333332</v>
      </c>
      <c r="AE9" s="19" t="s">
        <v>18</v>
      </c>
      <c r="AF9" s="30">
        <v>7175.9466666666667</v>
      </c>
      <c r="AG9" s="30">
        <v>7193.090909090909</v>
      </c>
      <c r="AH9" s="30">
        <v>7206.88</v>
      </c>
      <c r="AI9" s="30">
        <v>7190.8387096774195</v>
      </c>
      <c r="AJ9" s="30">
        <v>7231.7333333333336</v>
      </c>
      <c r="AK9" s="30">
        <v>7224</v>
      </c>
      <c r="AL9" s="30">
        <v>7227.7333333333336</v>
      </c>
      <c r="AM9" s="30">
        <v>7253.6</v>
      </c>
      <c r="AN9" s="30">
        <v>7240.1904761904761</v>
      </c>
      <c r="AO9" s="30">
        <v>7227.0857142857139</v>
      </c>
      <c r="AP9" s="30">
        <v>7200.48</v>
      </c>
      <c r="AQ9" s="30">
        <v>7220.8888888888887</v>
      </c>
      <c r="AR9" s="30">
        <v>7169.6</v>
      </c>
    </row>
    <row r="10" spans="1:44" x14ac:dyDescent="0.2">
      <c r="A10" s="21" t="s">
        <v>8</v>
      </c>
      <c r="B10" s="22">
        <v>96.07368445900488</v>
      </c>
      <c r="C10" s="22">
        <v>71.640133213644262</v>
      </c>
      <c r="D10" s="22">
        <v>81.420433286256497</v>
      </c>
      <c r="E10" s="22">
        <v>91.433136175046485</v>
      </c>
      <c r="F10" s="22">
        <v>77.975927123234527</v>
      </c>
      <c r="G10" s="22">
        <v>72.895334073791958</v>
      </c>
      <c r="H10" s="22">
        <v>80.318395723568202</v>
      </c>
      <c r="I10" s="22">
        <v>88.199431252304564</v>
      </c>
      <c r="J10" s="22">
        <v>91.493352346259371</v>
      </c>
      <c r="K10" s="22">
        <v>99.645550735660791</v>
      </c>
      <c r="L10" s="22">
        <v>80.898195036037123</v>
      </c>
      <c r="M10" s="22">
        <v>81.220886751797096</v>
      </c>
      <c r="N10" s="22">
        <v>81.343376575117063</v>
      </c>
      <c r="P10" s="21" t="s">
        <v>8</v>
      </c>
      <c r="Q10" s="22"/>
      <c r="R10" s="22"/>
      <c r="S10" s="22"/>
      <c r="T10" s="22"/>
      <c r="U10" s="22">
        <v>86.127379059906445</v>
      </c>
      <c r="V10" s="22">
        <v>94.630758171732154</v>
      </c>
      <c r="W10" s="22">
        <v>76.089016694516815</v>
      </c>
      <c r="X10" s="22"/>
      <c r="Y10" s="22"/>
      <c r="Z10" s="22">
        <v>101.58050462032024</v>
      </c>
      <c r="AA10" s="22">
        <v>76.133477644328451</v>
      </c>
      <c r="AB10" s="22">
        <v>76.955813642850899</v>
      </c>
      <c r="AC10" s="22">
        <v>88.857671395134872</v>
      </c>
      <c r="AE10" s="21" t="s">
        <v>8</v>
      </c>
      <c r="AF10" s="22">
        <v>90.932688698145711</v>
      </c>
      <c r="AG10" s="22">
        <v>67.538541185418993</v>
      </c>
      <c r="AH10" s="22">
        <v>89.490311868756791</v>
      </c>
      <c r="AI10" s="22">
        <v>91.857560814794866</v>
      </c>
      <c r="AJ10" s="22">
        <v>84.989703597048319</v>
      </c>
      <c r="AK10" s="22">
        <v>76.775523525784095</v>
      </c>
      <c r="AL10" s="22">
        <v>99.087240513059953</v>
      </c>
      <c r="AM10" s="22">
        <v>91.656857854918556</v>
      </c>
      <c r="AN10" s="22">
        <v>114.12325449318912</v>
      </c>
      <c r="AO10" s="22">
        <v>95.223231074479642</v>
      </c>
      <c r="AP10" s="22">
        <v>82.033900409077987</v>
      </c>
      <c r="AQ10" s="22">
        <v>96.938176695304605</v>
      </c>
      <c r="AR10" s="22">
        <v>72.860122621049896</v>
      </c>
    </row>
    <row r="11" spans="1:44" x14ac:dyDescent="0.2">
      <c r="A11" s="21" t="s">
        <v>19</v>
      </c>
      <c r="B11" s="22">
        <v>7420</v>
      </c>
      <c r="C11" s="22">
        <v>7420</v>
      </c>
      <c r="D11" s="23">
        <v>7420</v>
      </c>
      <c r="E11" s="23">
        <v>7420</v>
      </c>
      <c r="F11" s="23">
        <v>7388</v>
      </c>
      <c r="G11" s="23">
        <v>7292</v>
      </c>
      <c r="H11" s="23">
        <v>7388</v>
      </c>
      <c r="I11" s="23">
        <v>7420</v>
      </c>
      <c r="J11" s="23">
        <v>7516</v>
      </c>
      <c r="K11" s="23">
        <v>7420</v>
      </c>
      <c r="L11" s="23">
        <v>7388</v>
      </c>
      <c r="M11" s="23">
        <v>7420</v>
      </c>
      <c r="N11" s="23">
        <v>7388</v>
      </c>
      <c r="P11" s="21" t="s">
        <v>19</v>
      </c>
      <c r="Q11" s="22"/>
      <c r="R11" s="22"/>
      <c r="S11" s="22"/>
      <c r="T11" s="22"/>
      <c r="U11" s="23">
        <v>7420</v>
      </c>
      <c r="V11" s="23">
        <v>7548</v>
      </c>
      <c r="W11" s="23">
        <v>7388</v>
      </c>
      <c r="X11" s="23"/>
      <c r="Y11" s="23"/>
      <c r="Z11" s="23">
        <v>7420</v>
      </c>
      <c r="AA11" s="23">
        <v>7356</v>
      </c>
      <c r="AB11" s="23">
        <v>7388</v>
      </c>
      <c r="AC11" s="23">
        <v>7420</v>
      </c>
      <c r="AE11" s="21" t="s">
        <v>19</v>
      </c>
      <c r="AF11" s="22">
        <v>7420</v>
      </c>
      <c r="AG11" s="22">
        <v>7324</v>
      </c>
      <c r="AH11" s="22">
        <v>7388</v>
      </c>
      <c r="AI11" s="22">
        <v>7420</v>
      </c>
      <c r="AJ11" s="22">
        <v>7420</v>
      </c>
      <c r="AK11" s="22">
        <v>7420</v>
      </c>
      <c r="AL11" s="22">
        <v>7452</v>
      </c>
      <c r="AM11" s="22">
        <v>7484</v>
      </c>
      <c r="AN11" s="22">
        <v>7580</v>
      </c>
      <c r="AO11" s="22">
        <v>7452</v>
      </c>
      <c r="AP11" s="22">
        <v>7388</v>
      </c>
      <c r="AQ11" s="22">
        <v>7420</v>
      </c>
      <c r="AR11" s="22">
        <v>7388</v>
      </c>
    </row>
    <row r="12" spans="1:44" x14ac:dyDescent="0.2">
      <c r="A12" s="21" t="s">
        <v>20</v>
      </c>
      <c r="B12" s="22">
        <v>7068</v>
      </c>
      <c r="C12" s="22">
        <v>6972</v>
      </c>
      <c r="D12" s="23">
        <v>7036</v>
      </c>
      <c r="E12" s="23">
        <v>6940</v>
      </c>
      <c r="F12" s="23">
        <v>7068</v>
      </c>
      <c r="G12" s="23">
        <v>7036</v>
      </c>
      <c r="H12" s="23">
        <v>6940</v>
      </c>
      <c r="I12" s="23">
        <v>7036</v>
      </c>
      <c r="J12" s="23">
        <v>6940</v>
      </c>
      <c r="K12" s="23">
        <v>6940</v>
      </c>
      <c r="L12" s="23">
        <v>6940</v>
      </c>
      <c r="M12" s="23">
        <v>6908</v>
      </c>
      <c r="N12" s="23">
        <v>7036</v>
      </c>
      <c r="P12" s="21" t="s">
        <v>20</v>
      </c>
      <c r="Q12" s="22"/>
      <c r="R12" s="22"/>
      <c r="S12" s="22"/>
      <c r="T12" s="22"/>
      <c r="U12" s="23">
        <v>6972</v>
      </c>
      <c r="V12" s="23">
        <v>7036</v>
      </c>
      <c r="W12" s="23">
        <v>7068</v>
      </c>
      <c r="X12" s="23"/>
      <c r="Y12" s="23"/>
      <c r="Z12" s="23">
        <v>6940</v>
      </c>
      <c r="AA12" s="23">
        <v>7068</v>
      </c>
      <c r="AB12" s="23">
        <v>6940</v>
      </c>
      <c r="AC12" s="23">
        <v>6972</v>
      </c>
      <c r="AE12" s="21" t="s">
        <v>20</v>
      </c>
      <c r="AF12" s="22">
        <v>7036</v>
      </c>
      <c r="AG12" s="22">
        <v>7036</v>
      </c>
      <c r="AH12" s="22">
        <v>6908</v>
      </c>
      <c r="AI12" s="22">
        <v>6972</v>
      </c>
      <c r="AJ12" s="22">
        <v>7068</v>
      </c>
      <c r="AK12" s="22">
        <v>7068</v>
      </c>
      <c r="AL12" s="22">
        <v>7036</v>
      </c>
      <c r="AM12" s="22">
        <v>7068</v>
      </c>
      <c r="AN12" s="22">
        <v>6972</v>
      </c>
      <c r="AO12" s="22">
        <v>7036</v>
      </c>
      <c r="AP12" s="22">
        <v>7068</v>
      </c>
      <c r="AQ12" s="22">
        <v>7036</v>
      </c>
      <c r="AR12" s="22">
        <v>7068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1.5839694150869474</v>
      </c>
      <c r="C13" s="25">
        <f>IFERROR(IF(C8="","",IF($C$25=0,((C9-$C$26)/3/C10),IF($C$26=0,(($C$25-C9)/3/C10),MIN(((($C$25)-C9)/(3*C10)),((C9-($C$26))/(3*C10)))))),"")</f>
        <v>2.368877039362415</v>
      </c>
      <c r="D13" s="25">
        <f>IFERROR(IF(D8="","",IF($D$25=0,((D9-$D$26)/3/D10),IF($D$26=0,(($D$25-D9)/3/D10),MIN(((($D$25)-D9)/(3*D10)),((D9-($D$26))/(3*D10)))))),"")</f>
        <v>2.0044108513427394</v>
      </c>
      <c r="E13" s="25">
        <f>IFERROR(IF(E8="","",IF($E$25=0,((E9-$E$26)/3/E10),IF($E$26=0,(($E$25-E9)/3/E10),MIN(((($E$25)-E9)/(3*E10)),((E9-($E$26))/(3*E10)))))),"")</f>
        <v>1.6992255077408227</v>
      </c>
      <c r="F13" s="25">
        <f>IFERROR(IF(F8="","",IF($K$25=0,((F9-$K$26)/3/F10),IF($K$26=0,(($K$25-F9)/3/F10),MIN(((($K$25)-F9)/(3*F10)),((F9-($K$26))/(3*F10)))))),"")</f>
        <v>1.9575743924106082</v>
      </c>
      <c r="G13" s="25">
        <f>IFERROR(IF(G8="","",IF($G$25=0,((G9-$G$26)/3/G10),IF($G$26=0,(($G$25-G9)/3/G10),MIN(((($G$25)-G9)/(3*G10)),((G9-($G$26))/(3*G10)))))),"")</f>
        <v>2.1071307505705477</v>
      </c>
      <c r="H13" s="25">
        <f>IFERROR(IF(H8="","",IF($H$25=0,((H9-$H$26)/3/H10),IF($H$26=0,(($H$25-H9)/3/H10),MIN(((($H$25)-H9)/(3*H10)),((H9-($H$26))/(3*H10)))))),"")</f>
        <v>1.9181629155814226</v>
      </c>
      <c r="I13" s="25">
        <f>IFERROR(IF(I8="","",IF($I$25=0,((I9-$I$26)/3/I10),IF($I$26=0,(($I$25-I9)/3/I10),MIN(((($I$25)-I9)/(3*I10)),((I9-($I$26))/(3*I10)))))),"")</f>
        <v>1.7032758018529979</v>
      </c>
      <c r="J13" s="25">
        <f>IFERROR(IF(J8="","",IF($J$25=0,((J9-$J$26)/3/J10),IF($J$26=0,(($J$25-J9)/3/J10),MIN(((($J$25)-J9)/(3*J10)),((J9-($J$26))/(3*J10)))))),"")</f>
        <v>1.5893587222099717</v>
      </c>
      <c r="K13" s="25">
        <f>IFERROR(IF(K8="","",IF($K$25=0,((K9-$K$26)/3/K10),IF($K$26=0,(($K$25-K9)/3/K10),MIN(((($K$25)-K9)/(3*K10)),((K9-($K$26))/(3*K10)))))),"")</f>
        <v>1.5156467084118685</v>
      </c>
      <c r="L13" s="25">
        <f>IFERROR(IF(L8="","",IF($L$25=0,((L9-$L$26)/3/L10),IF($L$26=0,(($L$25-L9)/3/L10),MIN(((($L$25)-L9)/(3*L10)),((L9-($L$26))/(3*L10)))))),"")</f>
        <v>2.0065623547591143</v>
      </c>
      <c r="M13" s="25">
        <f>IFERROR(IF(M8="","",IF($M$25=0,((M9-$M$26)/3/M10),IF($M$26=0,(($M$25-M9)/3/M10),MIN(((($M$25)-M9)/(3*M10)),((M9-($M$26))/(3*M10)))))),"")</f>
        <v>1.9505499528653123</v>
      </c>
      <c r="N13" s="25">
        <f>IFERROR(IF(N8="","",IF($N$25=0,((N9-$N$26)/3/N10),IF($N$26=0,(($N$25-N9)/3/N10),MIN(((($N$25)-N9)/(3*N10)),((N9-($N$26))/(3*N10)))))),"")</f>
        <v>1.9819566682257037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1.8700983174541472</v>
      </c>
      <c r="V13" s="25">
        <f>IFERROR(IF(V8="","",IF($G$25=0,((V9-$G$26)/3/V10),IF($G$26=0,(($G$25-V9)/3/V10),MIN(((($G$25)-V9)/(3*V10)),((V9-($G$26))/(3*V10)))))),"")</f>
        <v>1.624477000565751</v>
      </c>
      <c r="W13" s="25">
        <f>IFERROR(IF(W8="","",IF($H$25=0,((W9-$H$26)/3/W10),IF($H$26=0,(($H$25-W9)/3/W10),MIN(((($H$25)-W9)/(3*W10)),((W9-($H$26))/(3*W10)))))),"")</f>
        <v>2.0596658430630255</v>
      </c>
      <c r="X13" s="25"/>
      <c r="Y13" s="25"/>
      <c r="Z13" s="25">
        <f>IFERROR(IF(Z8="","",IF($K$25=0,((Z9-$K$26)/3/Z10),IF($K$26=0,(($K$25-Z9)/3/Z10),MIN(((($K$25)-Z9)/(3*Z10)),((Z9-($K$26))/(3*Z10)))))),"")</f>
        <v>1.4953000470028044</v>
      </c>
      <c r="AA13" s="25">
        <f>IFERROR(IF(AA8="","",IF($L$25=0,((AA9-$L$26)/3/AA10),IF($L$26=0,(($L$25-AA9)/3/AA10),MIN(((($L$25)-AA9)/(3*AA10)),((AA9-($L$26))/(3*AA10)))))),"")</f>
        <v>2.1215871719192663</v>
      </c>
      <c r="AB13" s="25">
        <f>IFERROR(IF(AB8="","",IF($M$25=0,((AB9-$M$26)/3/AB10),IF($M$26=0,(($M$25-AB9)/3/AB10),MIN(((($M$25)-AB9)/(3*AB10)),((AB9-($M$26))/(3*AB10)))))),"")</f>
        <v>2.2100224274592395</v>
      </c>
      <c r="AC13" s="25">
        <f>IFERROR(IF(AC8="","",IF($N$25=0,((AC9-$N$26)/3/AC10),IF($N$26=0,(($N$25-AC9)/3/AC10),MIN(((($N$25)-AC9)/(3*AC10)),((AC9-($N$26))/(3*AC10)))))),"")</f>
        <v>1.826241370133862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1.715750188534338</v>
      </c>
      <c r="AG13" s="25">
        <f t="shared" si="1"/>
        <v>2.2254408766454006</v>
      </c>
      <c r="AH13" s="25">
        <f t="shared" si="1"/>
        <v>1.6281836952401585</v>
      </c>
      <c r="AI13" s="25">
        <f t="shared" si="1"/>
        <v>1.6444347324377349</v>
      </c>
      <c r="AJ13" s="25">
        <f t="shared" si="1"/>
        <v>1.6169278913333545</v>
      </c>
      <c r="AK13" s="25">
        <f t="shared" si="1"/>
        <v>1.8234978228833927</v>
      </c>
      <c r="AL13" s="25">
        <f t="shared" si="1"/>
        <v>1.4003372668074971</v>
      </c>
      <c r="AM13" s="25">
        <f t="shared" si="1"/>
        <v>1.4197882883931952</v>
      </c>
      <c r="AN13" s="25">
        <f t="shared" si="1"/>
        <v>1.1794543995519138</v>
      </c>
      <c r="AO13" s="25">
        <f t="shared" si="1"/>
        <v>1.4594277783194631</v>
      </c>
      <c r="AP13" s="25">
        <f t="shared" si="1"/>
        <v>1.8021817719597295</v>
      </c>
      <c r="AQ13" s="25">
        <f>IFERROR(IF(AQ8="","",IF($M$25=0,((AQ9-$M$26)/3/AQ10),IF($M$26=0,(($M$25-AQ9)/3/AQ10),MIN(((($M$25)-AQ9)/(3*AQ10)),((AQ9-($M$26))/(3*AQ10)))))),"")</f>
        <v>1.4549173694523234</v>
      </c>
      <c r="AR13" s="25">
        <f>IFERROR(IF(AR8="","",IF($M$25=0,((AR9-$M$26)/3/AR10),IF($M$26=0,(($M$25-AR9)/3/AR10),MIN(((($M$25)-AR9)/(3*AR10)),((AR9-($M$26))/(3*AR10)))))),"")</f>
        <v>2.1703687510353871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-17.695438596490931</v>
      </c>
      <c r="AE17" s="27" t="s">
        <v>30</v>
      </c>
      <c r="AR17" s="16">
        <f>AR19-AQ19</f>
        <v>-0.85333333333255723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7204.5333333333338</v>
      </c>
      <c r="C19" s="30">
        <v>7184.1142857142859</v>
      </c>
      <c r="D19" s="30">
        <v>7203.3142857142857</v>
      </c>
      <c r="E19" s="30">
        <v>7196.2</v>
      </c>
      <c r="F19" s="30">
        <v>7217.2571428571428</v>
      </c>
      <c r="G19" s="30">
        <v>7195.4181818181814</v>
      </c>
      <c r="H19" s="30">
        <v>7198.1894736842105</v>
      </c>
      <c r="I19" s="30">
        <v>7215.84</v>
      </c>
      <c r="J19" s="30">
        <v>7202.7282051282054</v>
      </c>
      <c r="K19" s="30">
        <v>7213.0666666666666</v>
      </c>
      <c r="L19" s="30">
        <v>7178.0387096774193</v>
      </c>
      <c r="M19" s="30">
        <v>7206.361904761905</v>
      </c>
      <c r="N19" s="30">
        <v>7154.1866666666665</v>
      </c>
      <c r="P19" s="30" t="s">
        <v>18</v>
      </c>
      <c r="Q19" s="30"/>
      <c r="R19" s="30"/>
      <c r="S19" s="30"/>
      <c r="T19" s="30"/>
      <c r="U19" s="30">
        <v>7167.413333333333</v>
      </c>
      <c r="V19" s="30">
        <v>7185.2210526315794</v>
      </c>
      <c r="W19" s="30">
        <v>7213.0666666666666</v>
      </c>
      <c r="X19" s="30"/>
      <c r="Y19" s="30">
        <v>7252</v>
      </c>
      <c r="Z19" s="30">
        <v>7223.7333333333336</v>
      </c>
      <c r="AA19" s="30">
        <v>7204.1066666666666</v>
      </c>
      <c r="AB19" s="30">
        <v>7206.4421052631578</v>
      </c>
      <c r="AC19" s="30">
        <v>7188.7466666666669</v>
      </c>
      <c r="AD19" s="29"/>
      <c r="AE19" s="30" t="s">
        <v>18</v>
      </c>
      <c r="AF19" s="30">
        <v>7194.8</v>
      </c>
      <c r="AG19" s="30">
        <v>7204.727272727273</v>
      </c>
      <c r="AH19" s="30">
        <v>7218.4</v>
      </c>
      <c r="AI19" s="30">
        <v>7173.7882352941178</v>
      </c>
      <c r="AJ19" s="30">
        <v>7158.5142857142855</v>
      </c>
      <c r="AK19" s="30">
        <v>7147.7538461538461</v>
      </c>
      <c r="AL19" s="30">
        <v>7159.2695652173916</v>
      </c>
      <c r="AM19" s="30">
        <v>7185.028571428571</v>
      </c>
      <c r="AN19" s="30">
        <v>7173.7523809523809</v>
      </c>
      <c r="AO19" s="30">
        <v>7196.6736842105265</v>
      </c>
      <c r="AP19" s="30">
        <v>7201.9733333333334</v>
      </c>
      <c r="AQ19" s="30">
        <v>7213.4933333333329</v>
      </c>
      <c r="AR19" s="30">
        <v>7212.64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98.194961207304559</v>
      </c>
      <c r="C20" s="22">
        <v>103.59183085721308</v>
      </c>
      <c r="D20" s="22">
        <v>98.809314703973655</v>
      </c>
      <c r="E20" s="22">
        <v>109.00561407272131</v>
      </c>
      <c r="F20" s="22">
        <v>89.000312943316146</v>
      </c>
      <c r="G20" s="22">
        <v>75.946550714770581</v>
      </c>
      <c r="H20" s="22">
        <v>100.28153962817731</v>
      </c>
      <c r="I20" s="22">
        <v>96.725313691529692</v>
      </c>
      <c r="J20" s="22">
        <v>105.74284589560693</v>
      </c>
      <c r="K20" s="22">
        <v>81.137830178243775</v>
      </c>
      <c r="L20" s="22">
        <v>91.683665915619088</v>
      </c>
      <c r="M20" s="22">
        <v>111.24791262464299</v>
      </c>
      <c r="N20" s="22">
        <v>107.31984352540621</v>
      </c>
      <c r="P20" s="21" t="s">
        <v>8</v>
      </c>
      <c r="Q20" s="22"/>
      <c r="R20" s="22"/>
      <c r="S20" s="22"/>
      <c r="T20" s="22"/>
      <c r="U20" s="22">
        <v>68.303593616301811</v>
      </c>
      <c r="V20" s="22">
        <v>82.791866563648398</v>
      </c>
      <c r="W20" s="22">
        <v>68.276189811954893</v>
      </c>
      <c r="X20" s="22"/>
      <c r="Y20" s="22">
        <v>98.92587686709706</v>
      </c>
      <c r="Z20" s="22">
        <v>109.61964885790464</v>
      </c>
      <c r="AA20" s="22">
        <v>96.588227883970291</v>
      </c>
      <c r="AB20" s="22">
        <v>82.108998106107734</v>
      </c>
      <c r="AC20" s="22">
        <v>97.22794244862321</v>
      </c>
      <c r="AD20" s="29"/>
      <c r="AE20" s="21" t="s">
        <v>8</v>
      </c>
      <c r="AF20" s="22">
        <v>91.852165206730717</v>
      </c>
      <c r="AG20" s="22">
        <v>91.645341872179642</v>
      </c>
      <c r="AH20" s="22">
        <v>95.444808095595647</v>
      </c>
      <c r="AI20" s="22">
        <v>118.61021538331892</v>
      </c>
      <c r="AJ20" s="22">
        <v>105.35608947783753</v>
      </c>
      <c r="AK20" s="22">
        <v>87.475359167816265</v>
      </c>
      <c r="AL20" s="22">
        <v>111.35602156723719</v>
      </c>
      <c r="AM20" s="22">
        <v>77.409315139674149</v>
      </c>
      <c r="AN20" s="22">
        <v>98.642983000506007</v>
      </c>
      <c r="AO20" s="22">
        <v>105.92434495102378</v>
      </c>
      <c r="AP20" s="22">
        <v>117.8333653172223</v>
      </c>
      <c r="AQ20" s="22">
        <v>92.370050916443219</v>
      </c>
      <c r="AR20" s="22">
        <v>100.96837074991299</v>
      </c>
      <c r="AS20" s="29"/>
      <c r="AT20" s="29"/>
      <c r="AU20" s="29"/>
      <c r="AV20" s="29"/>
      <c r="BD20" s="32">
        <f>F5</f>
        <v>6588</v>
      </c>
      <c r="BE20" s="32"/>
      <c r="BF20" s="32"/>
      <c r="BG20" s="32"/>
      <c r="BH20" s="32"/>
      <c r="BI20" s="32"/>
      <c r="BJ20" s="32">
        <f>E5</f>
        <v>7644</v>
      </c>
    </row>
    <row r="21" spans="1:62" x14ac:dyDescent="0.2">
      <c r="A21" s="21" t="s">
        <v>19</v>
      </c>
      <c r="B21" s="22">
        <v>7420</v>
      </c>
      <c r="C21" s="22">
        <v>7420</v>
      </c>
      <c r="D21" s="22">
        <v>7420</v>
      </c>
      <c r="E21" s="22">
        <v>7452</v>
      </c>
      <c r="F21" s="22">
        <v>7420</v>
      </c>
      <c r="G21" s="22">
        <v>7356</v>
      </c>
      <c r="H21" s="22">
        <v>7452</v>
      </c>
      <c r="I21" s="22">
        <v>7420</v>
      </c>
      <c r="J21" s="22">
        <v>7420</v>
      </c>
      <c r="K21" s="22">
        <v>7420</v>
      </c>
      <c r="L21" s="22">
        <v>7420</v>
      </c>
      <c r="M21" s="22">
        <v>7484</v>
      </c>
      <c r="N21" s="22">
        <v>7452</v>
      </c>
      <c r="P21" s="21" t="s">
        <v>19</v>
      </c>
      <c r="Q21" s="22"/>
      <c r="R21" s="22"/>
      <c r="S21" s="22"/>
      <c r="T21" s="22"/>
      <c r="U21" s="22">
        <v>7292</v>
      </c>
      <c r="V21" s="22">
        <v>7388</v>
      </c>
      <c r="W21" s="22">
        <v>7292</v>
      </c>
      <c r="X21" s="22"/>
      <c r="Y21" s="22">
        <v>7452</v>
      </c>
      <c r="Z21" s="22">
        <v>7516</v>
      </c>
      <c r="AA21" s="22">
        <v>7452</v>
      </c>
      <c r="AB21" s="22">
        <v>7420</v>
      </c>
      <c r="AC21" s="22">
        <v>7420</v>
      </c>
      <c r="AD21" s="29"/>
      <c r="AE21" s="21" t="s">
        <v>19</v>
      </c>
      <c r="AF21" s="22">
        <v>7420</v>
      </c>
      <c r="AG21" s="22">
        <v>7420</v>
      </c>
      <c r="AH21" s="22">
        <v>7420</v>
      </c>
      <c r="AI21" s="22">
        <v>7420</v>
      </c>
      <c r="AJ21" s="22">
        <v>7420</v>
      </c>
      <c r="AK21" s="22">
        <v>7324</v>
      </c>
      <c r="AL21" s="22">
        <v>7420</v>
      </c>
      <c r="AM21" s="22">
        <v>7420</v>
      </c>
      <c r="AN21" s="22">
        <v>7420</v>
      </c>
      <c r="AO21" s="22">
        <v>7484</v>
      </c>
      <c r="AP21" s="22">
        <v>7452</v>
      </c>
      <c r="AQ21" s="22">
        <v>7452</v>
      </c>
      <c r="AR21" s="22">
        <v>7420</v>
      </c>
      <c r="BD21" s="33">
        <f>BE21-$BG$22</f>
        <v>7141.9399999999987</v>
      </c>
      <c r="BE21" s="32">
        <f>BF21-$BG$22</f>
        <v>7141.9599999999991</v>
      </c>
      <c r="BF21" s="32">
        <f>BG21-$BG$22</f>
        <v>7141.98</v>
      </c>
      <c r="BG21" s="33">
        <f>D5</f>
        <v>7142</v>
      </c>
      <c r="BH21" s="32">
        <f>BG21+$BG$22</f>
        <v>7142.02</v>
      </c>
      <c r="BI21" s="32">
        <f>BH21+$BG$22</f>
        <v>7142.0400000000009</v>
      </c>
      <c r="BJ21" s="33">
        <f>BI21+$BG$22</f>
        <v>7142.0600000000013</v>
      </c>
    </row>
    <row r="22" spans="1:62" x14ac:dyDescent="0.2">
      <c r="A22" s="21" t="s">
        <v>20</v>
      </c>
      <c r="B22" s="22">
        <v>6876</v>
      </c>
      <c r="C22" s="22">
        <v>6940</v>
      </c>
      <c r="D22" s="22">
        <v>7036</v>
      </c>
      <c r="E22" s="22">
        <v>6908</v>
      </c>
      <c r="F22" s="22">
        <v>6908</v>
      </c>
      <c r="G22" s="22">
        <v>6972</v>
      </c>
      <c r="H22" s="22">
        <v>6908</v>
      </c>
      <c r="I22" s="22">
        <v>6908</v>
      </c>
      <c r="J22" s="22">
        <v>6908</v>
      </c>
      <c r="K22" s="22">
        <v>6908</v>
      </c>
      <c r="L22" s="22">
        <v>6908</v>
      </c>
      <c r="M22" s="22">
        <v>6908</v>
      </c>
      <c r="N22" s="22">
        <v>6908</v>
      </c>
      <c r="P22" s="21" t="s">
        <v>20</v>
      </c>
      <c r="Q22" s="22"/>
      <c r="R22" s="22"/>
      <c r="S22" s="22"/>
      <c r="T22" s="22"/>
      <c r="U22" s="22">
        <v>7068</v>
      </c>
      <c r="V22" s="22">
        <v>7036</v>
      </c>
      <c r="W22" s="22">
        <v>7068</v>
      </c>
      <c r="X22" s="22"/>
      <c r="Y22" s="22">
        <v>6940</v>
      </c>
      <c r="Z22" s="22">
        <v>7036</v>
      </c>
      <c r="AA22" s="22">
        <v>6972</v>
      </c>
      <c r="AB22" s="22">
        <v>7068</v>
      </c>
      <c r="AC22" s="22">
        <v>6940</v>
      </c>
      <c r="AD22" s="29"/>
      <c r="AE22" s="21" t="s">
        <v>20</v>
      </c>
      <c r="AF22" s="22">
        <v>6940</v>
      </c>
      <c r="AG22" s="22">
        <v>7004</v>
      </c>
      <c r="AH22" s="22">
        <v>6940</v>
      </c>
      <c r="AI22" s="22">
        <v>6908</v>
      </c>
      <c r="AJ22" s="22">
        <v>6908</v>
      </c>
      <c r="AK22" s="22">
        <v>6940</v>
      </c>
      <c r="AL22" s="22">
        <v>6908</v>
      </c>
      <c r="AM22" s="22">
        <v>7068</v>
      </c>
      <c r="AN22" s="22">
        <v>6940</v>
      </c>
      <c r="AO22" s="22">
        <v>6876</v>
      </c>
      <c r="AP22" s="22">
        <v>6748</v>
      </c>
      <c r="AQ22" s="22">
        <v>6940</v>
      </c>
      <c r="AR22" s="22">
        <v>6908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1.4918167601250776</v>
      </c>
      <c r="C23" s="25">
        <f>IFERROR(IF(C18="","",IF($C$25=0,((C19-$C$26)/3/C20),IF($C$26=0,(($C$25-C19)/3/C20),MIN(((($C$25)-C19)/(3*C20)),((C19-($C$26))/(3*C20)))))),"")</f>
        <v>1.4798004517029359</v>
      </c>
      <c r="D23" s="25">
        <f>IFERROR(IF(D18="","",IF($D$25=0,((D19-$D$26)/3/D20),IF($D$26=0,(($D$25-D19)/3/D20),MIN(((($D$25)-D19)/(3*D20)),((D19-($D$26))/(3*D20)))))),"")</f>
        <v>1.4866537485390601</v>
      </c>
      <c r="E23" s="25">
        <f>IFERROR(IF(E18="","",IF($E$25=0,((E19-$E$26)/3/E20),IF($E$26=0,(($E$25-E19)/3/E20),MIN(((($E$25)-E19)/(3*E20)),((E19-($E$26))/(3*E20)))))),"")</f>
        <v>1.3693484316054207</v>
      </c>
      <c r="F23" s="25">
        <f>IFERROR(IF(F18="","",IF($K$25=0,((F19-$K$26)/3/F20),IF($K$26=0,(($K$25-F19)/3/F20),MIN(((($K$25)-F19)/(3*F20)),((F19-($K$26))/(3*F20)))))),"")</f>
        <v>1.5982822345604097</v>
      </c>
      <c r="G23" s="25">
        <f>IFERROR(IF(G18="","",IF($G$25=0,((G19-$G$26)/3/G20),IF($G$26=0,(($G$25-G19)/3/G20),MIN(((($G$25)-G19)/(3*G20)),((G19-($G$26))/(3*G20)))))),"")</f>
        <v>1.9688487669288162</v>
      </c>
      <c r="H23" s="25">
        <f>IFERROR(IF(H18="","",IF($H$25=0,((H19-$H$26)/3/H20),IF($H$26=0,(($H$25-H19)/3/H20),MIN(((($H$25)-H19)/(3*H20)),((H19-($H$26))/(3*H20)))))),"")</f>
        <v>1.4818630559813915</v>
      </c>
      <c r="I23" s="25">
        <f>IFERROR(IF(I18="","",IF($I$25=0,((I19-$I$26)/3/I20),IF($I$26=0,(($I$25-I19)/3/I20),MIN(((($I$25)-I19)/(3*I20)),((I19-($I$26))/(3*I20)))))),"")</f>
        <v>1.4755186057618135</v>
      </c>
      <c r="J23" s="25">
        <f>IFERROR(IF(J18="","",IF($J$25=0,((J19-$J$26)/3/J20),IF($J$26=0,(($J$25-J19)/3/J20),MIN(((($J$25)-J19)/(3*J20)),((J19-($J$26))/(3*J20)))))),"")</f>
        <v>1.3910217475687312</v>
      </c>
      <c r="K23" s="25">
        <f>IFERROR(IF(K18="","",IF($K$25=0,((K19-$K$26)/3/K20),IF($K$26=0,(($K$25-K19)/3/K20),MIN(((($K$25)-K19)/(3*K20)),((K19-($K$26))/(3*K20)))))),"")</f>
        <v>1.770375719055908</v>
      </c>
      <c r="L23" s="25">
        <f>IFERROR(IF(L18="","",IF($L$25=0,((L19-$L$26)/3/L20),IF($L$26=0,(($L$25-L19)/3/L20),MIN(((($L$25)-L19)/(3*L20)),((L19-($L$26))/(3*L20)))))),"")</f>
        <v>1.6940905291731658</v>
      </c>
      <c r="M23" s="25">
        <f>IFERROR(IF(M18="","",IF($M$25=0,((M19-$M$26)/3/M20),IF($M$26=0,(($M$25-M19)/3/M20),MIN(((($M$25)-M19)/(3*M20)),((M19-($M$26))/(3*M20)))))),"")</f>
        <v>1.3112997955437653</v>
      </c>
      <c r="N23" s="25">
        <f>IFERROR(IF(N18="","",IF($N$25=0,((N19-$N$26)/3/N20),IF($N$26=0,(($N$25-N19)/3/N20),MIN(((($N$25)-N19)/(3*N20)),((N19-($N$26))/(3*N20)))))),"")</f>
        <v>1.5213506258277334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2.3258252430265571</v>
      </c>
      <c r="V23" s="25">
        <f>IFERROR(IF(V18="","",IF($G$25=0,((V19-$G$26)/3/V20),IF($G$26=0,(($G$25-V19)/3/V20),MIN(((($G$25)-V19)/(3*V20)),((V19-($G$26))/(3*V20)))))),"")</f>
        <v>1.8471176232257969</v>
      </c>
      <c r="W23" s="25">
        <f>IFERROR(IF(W18="","",IF($H$25=0,((W19-$H$26)/3/W20),IF($H$26=0,(($H$25-W19)/3/W20),MIN(((($H$25)-W19)/(3*W20)),((W19-($H$26))/(3*W20)))))),"")</f>
        <v>2.1038731780444624</v>
      </c>
      <c r="X23" s="25"/>
      <c r="Y23" s="25">
        <f>IFERROR(IF(Y18="","",IF($J$25=0,((Y19-$J$26)/3/Y20),IF($J$26=0,(($J$25-Y19)/3/Y20),MIN(((($J$25)-Y19)/(3*Y20)),((Y19-($J$26))/(3*Y20)))))),"")</f>
        <v>1.320854267910226</v>
      </c>
      <c r="Z23" s="25">
        <f>IFERROR(IF(Z18="","",IF($K$25=0,((Z19-$K$26)/3/Z20),IF($K$26=0,(($K$25-Z19)/3/Z20),MIN(((($K$25)-Z19)/(3*Z20)),((Z19-($K$26))/(3*Z20)))))),"")</f>
        <v>1.2779541838387036</v>
      </c>
      <c r="AA23" s="25">
        <f>IFERROR(IF(AA18="","",IF($L$25=0,((AA19-$L$26)/3/AA20),IF($L$26=0,(($L$25-AA19)/3/AA20),MIN(((($L$25)-AA19)/(3*AA20)),((AA19-($L$26))/(3*AA20)))))),"")</f>
        <v>1.5181054081171927</v>
      </c>
      <c r="AB23" s="25">
        <f>IFERROR(IF(AB18="","",IF($M$25=0,((AB19-$M$26)/3/AB20),IF($M$26=0,(($M$25-AB19)/3/AB20),MIN(((($M$25)-AB19)/(3*AB20)),((AB19-($M$26))/(3*AB20)))))),"")</f>
        <v>1.7763294516206993</v>
      </c>
      <c r="AC23" s="25">
        <f>IFERROR(IF(AC18="","",IF($N$25=0,((AC19-$N$26)/3/AC20),IF($N$26=0,(($N$25-AC19)/3/AC20),MIN(((($N$25)-AC19)/(3*AC20)),((AC19-($N$26))/(3*AC20)))))),"")</f>
        <v>1.5607767406093029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1.6301557290057345</v>
      </c>
      <c r="AG23" s="25">
        <f t="shared" si="2"/>
        <v>1.5977270577315799</v>
      </c>
      <c r="AH23" s="25">
        <f t="shared" si="2"/>
        <v>1.4863738478532631</v>
      </c>
      <c r="AI23" s="25">
        <f t="shared" si="2"/>
        <v>1.3214481939470781</v>
      </c>
      <c r="AJ23" s="25">
        <f t="shared" si="2"/>
        <v>1.5360153573525848</v>
      </c>
      <c r="AK23" s="25">
        <f t="shared" si="2"/>
        <v>1.8909940603735624</v>
      </c>
      <c r="AL23" s="25">
        <f t="shared" si="2"/>
        <v>1.4509930340555683</v>
      </c>
      <c r="AM23" s="25">
        <f t="shared" si="2"/>
        <v>1.9763832804156281</v>
      </c>
      <c r="AN23" s="25">
        <f t="shared" si="2"/>
        <v>1.5890558211160573</v>
      </c>
      <c r="AO23" s="25">
        <f t="shared" si="2"/>
        <v>1.4076912347087716</v>
      </c>
      <c r="AP23" s="25">
        <f t="shared" si="2"/>
        <v>1.2504287034963173</v>
      </c>
      <c r="AQ23" s="25">
        <f>IFERROR(IF(AQ18="","",IF($M$25=0,((AQ19-$M$26)/3/AQ20),IF($M$26=0,(($M$25-AQ19)/3/AQ20),MIN(((($M$25)-AQ19)/(3*AQ20)),((AQ19-($M$26))/(3*AQ20)))))),"")</f>
        <v>1.5535578988911967</v>
      </c>
      <c r="AR23" s="25">
        <f>IFERROR(IF(AR18="","",IF($M$25=0,((AR19-$M$26)/3/AR20),IF($M$26=0,(($M$25-AR19)/3/AR20),MIN(((($M$25)-AR19)/(3*AR20)),((AR19-($M$26))/(3*AR20)))))),"")</f>
        <v>1.4240763280494002</v>
      </c>
    </row>
    <row r="24" spans="1:62" x14ac:dyDescent="0.2">
      <c r="A24" s="35" t="s">
        <v>10</v>
      </c>
      <c r="B24" s="32">
        <f t="shared" ref="B24:M24" si="3">$D$5</f>
        <v>7142</v>
      </c>
      <c r="C24" s="32">
        <f t="shared" si="3"/>
        <v>7142</v>
      </c>
      <c r="D24" s="32">
        <f t="shared" si="3"/>
        <v>7142</v>
      </c>
      <c r="E24" s="32">
        <f t="shared" si="3"/>
        <v>7142</v>
      </c>
      <c r="F24" s="32">
        <f t="shared" si="3"/>
        <v>7142</v>
      </c>
      <c r="G24" s="32">
        <f t="shared" si="3"/>
        <v>7142</v>
      </c>
      <c r="H24" s="32">
        <f t="shared" si="3"/>
        <v>7142</v>
      </c>
      <c r="I24" s="32">
        <f t="shared" si="3"/>
        <v>7142</v>
      </c>
      <c r="J24" s="32">
        <f t="shared" si="3"/>
        <v>7142</v>
      </c>
      <c r="K24" s="32">
        <f t="shared" si="3"/>
        <v>7142</v>
      </c>
      <c r="L24" s="32">
        <f t="shared" si="3"/>
        <v>7142</v>
      </c>
      <c r="M24" s="32">
        <f t="shared" si="3"/>
        <v>7142</v>
      </c>
      <c r="N24" s="32">
        <f>$D$5</f>
        <v>7142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4">$E$5</f>
        <v>7644</v>
      </c>
      <c r="C25" s="32">
        <f t="shared" si="4"/>
        <v>7644</v>
      </c>
      <c r="D25" s="32">
        <f t="shared" si="4"/>
        <v>7644</v>
      </c>
      <c r="E25" s="32">
        <f t="shared" si="4"/>
        <v>7644</v>
      </c>
      <c r="F25" s="32">
        <f t="shared" si="4"/>
        <v>7644</v>
      </c>
      <c r="G25" s="32">
        <f t="shared" si="4"/>
        <v>7644</v>
      </c>
      <c r="H25" s="32">
        <f t="shared" si="4"/>
        <v>7644</v>
      </c>
      <c r="I25" s="32">
        <f t="shared" si="4"/>
        <v>7644</v>
      </c>
      <c r="J25" s="32">
        <f t="shared" si="4"/>
        <v>7644</v>
      </c>
      <c r="K25" s="32">
        <f t="shared" si="4"/>
        <v>7644</v>
      </c>
      <c r="L25" s="32">
        <f t="shared" si="4"/>
        <v>7644</v>
      </c>
      <c r="M25" s="32">
        <f t="shared" si="4"/>
        <v>7644</v>
      </c>
      <c r="N25" s="32">
        <f>$E$5</f>
        <v>7644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5">$F$5</f>
        <v>6588</v>
      </c>
      <c r="C26" s="32">
        <f t="shared" si="5"/>
        <v>6588</v>
      </c>
      <c r="D26" s="32">
        <f t="shared" si="5"/>
        <v>6588</v>
      </c>
      <c r="E26" s="32">
        <f t="shared" si="5"/>
        <v>6588</v>
      </c>
      <c r="F26" s="32">
        <f t="shared" si="5"/>
        <v>6588</v>
      </c>
      <c r="G26" s="32">
        <f t="shared" si="5"/>
        <v>6588</v>
      </c>
      <c r="H26" s="32">
        <f t="shared" si="5"/>
        <v>6588</v>
      </c>
      <c r="I26" s="32">
        <f t="shared" si="5"/>
        <v>6588</v>
      </c>
      <c r="J26" s="32">
        <f t="shared" si="5"/>
        <v>6588</v>
      </c>
      <c r="K26" s="32">
        <f t="shared" si="5"/>
        <v>6588</v>
      </c>
      <c r="L26" s="32">
        <f t="shared" si="5"/>
        <v>6588</v>
      </c>
      <c r="M26" s="32">
        <f t="shared" si="5"/>
        <v>6588</v>
      </c>
      <c r="N26" s="32">
        <f>$F$5</f>
        <v>6588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99.645550735660791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2.368877039362415</v>
      </c>
      <c r="Q37" s="40">
        <v>8</v>
      </c>
      <c r="R37" s="41">
        <f>ROUND(Q37/5,5)</f>
        <v>1.6</v>
      </c>
      <c r="T37" s="20">
        <v>7144.8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107.56951240941831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1.5469067050026963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7"/>
  <dimension ref="A1:BJ85"/>
  <sheetViews>
    <sheetView showGridLines="0" topLeftCell="A10" zoomScale="75" zoomScaleNormal="75" workbookViewId="0">
      <selection activeCell="Q19" sqref="Q19:T23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61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1.0167514640157451</v>
      </c>
      <c r="R2" s="7">
        <f>IF(N19="","",(ABS(N19-AVERAGE(B19:M19))/STDEV(B19:M19)))</f>
        <v>8.6595717776611972E-3</v>
      </c>
      <c r="S2" s="7">
        <f>IF(AC9="","",(ABS(AC9-AVERAGE(Q9:AB9))/STDEV(Q9:AB9)))</f>
        <v>0.3879643754585213</v>
      </c>
      <c r="T2" s="7">
        <f>IF(AC19="","",(ABS(AC19-AVERAGE(Q19:AB19))/STDEV(Q19:AB19)))</f>
        <v>0.60249705004351017</v>
      </c>
      <c r="U2" s="7">
        <f>IF(AR9="","",(ABS(AR9-AVERAGE(AF9:AQ9))/STDEV(AF9:AQ9)))</f>
        <v>1.4376046941859437</v>
      </c>
      <c r="V2" s="7">
        <f>IF(AR19="","",(ABS(AR19-AVERAGE(AF19:AQ19))/STDEV(AF19:AQ19)))</f>
        <v>0.67423464312264236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0.72982662437197832</v>
      </c>
      <c r="R3" s="7">
        <f>IF(N20="","",(ABS(N20-AVERAGE(B20:M20))/STDEV(B20:M20)))</f>
        <v>0.1585529757237098</v>
      </c>
      <c r="S3" s="7">
        <f>IF(AC10="","",(ABS(AC10-AVERAGE(Q10:AB10))/STDEV(Q10:AB10)))</f>
        <v>1.0355086933038384</v>
      </c>
      <c r="T3" s="7">
        <f>IF(AC20="","",(ABS(AC20-AVERAGE(Q20:AB20))/STDEV(Q20:AB20)))</f>
        <v>1.4625633099793889</v>
      </c>
      <c r="U3" s="7">
        <f t="shared" ref="U3" si="0">IF(AR10="","",(ABS(AR10-AVERAGE(AF10:AQ10))/STDEV(AF10:AQ10)))</f>
        <v>0.25649145667465795</v>
      </c>
      <c r="V3" s="7">
        <f>IF(AR20="","",(ABS(AR20-AVERAGE(AF20:AQ20))/STDEV(AF20:AQ20)))</f>
        <v>0.62320027145947943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0.59547555517919815</v>
      </c>
      <c r="R4" s="7">
        <f>IF(N23="","",(ABS(N23-AVERAGE(B23:M23))/STDEV(B23:M23)))</f>
        <v>0.22726323858970079</v>
      </c>
      <c r="S4" s="7">
        <f>IF(AC13="","",(ABS(AC13-AVERAGE(Q13:AB13))/STDEV(Q13:AB13)))</f>
        <v>0.96342053544838069</v>
      </c>
      <c r="T4" s="7">
        <f>IF(AC23="","",(ABS(AC23-AVERAGE(Q23:AB23))/STDEV(Q23:AB23)))</f>
        <v>1.5212977474007343</v>
      </c>
      <c r="U4" s="7">
        <f>IF(AR13="","",(ABS(AR13-AVERAGE(AF13:AQ13))/STDEV(AF13:AQ13)))</f>
        <v>0.62312387829228622</v>
      </c>
      <c r="V4" s="7">
        <f>IF(AR23="","",(ABS(AR23-AVERAGE(AF23:AQ23))/STDEV(AF23:AQ23)))</f>
        <v>0.48248390150542031</v>
      </c>
    </row>
    <row r="5" spans="1:44" ht="25.5" customHeight="1" x14ac:dyDescent="0.2">
      <c r="C5" s="42" t="s">
        <v>54</v>
      </c>
      <c r="D5" s="12" t="s">
        <v>54</v>
      </c>
      <c r="E5" s="12">
        <v>0.69</v>
      </c>
      <c r="F5" s="12">
        <v>-2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2.6826260832661236E-3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7.8511111111111698E-3</v>
      </c>
      <c r="AE7" s="14" t="s">
        <v>29</v>
      </c>
      <c r="AR7" s="16">
        <f>AR9-AQ9</f>
        <v>-2.3859722222222213E-2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0.20338787878787878</v>
      </c>
      <c r="C9" s="20">
        <v>0.20605000000000007</v>
      </c>
      <c r="D9" s="20">
        <v>0.23312857142857141</v>
      </c>
      <c r="E9" s="20">
        <v>0.25041379310344841</v>
      </c>
      <c r="F9" s="20">
        <v>0.23554482758620687</v>
      </c>
      <c r="G9" s="20">
        <v>0.27128000000000002</v>
      </c>
      <c r="H9" s="20">
        <v>0.25502028985507225</v>
      </c>
      <c r="I9" s="20">
        <v>0.27869032258064513</v>
      </c>
      <c r="J9" s="20">
        <v>0.24963636363636349</v>
      </c>
      <c r="K9" s="20">
        <v>0.22837058823529421</v>
      </c>
      <c r="L9" s="20">
        <v>0.23895151515151533</v>
      </c>
      <c r="M9" s="20">
        <v>0.22123333333333334</v>
      </c>
      <c r="N9" s="20">
        <v>0.21567142857142849</v>
      </c>
      <c r="P9" s="19" t="s">
        <v>18</v>
      </c>
      <c r="Q9" s="20"/>
      <c r="R9" s="20"/>
      <c r="S9" s="20"/>
      <c r="T9" s="20"/>
      <c r="U9" s="20">
        <v>0.23735000000000001</v>
      </c>
      <c r="V9" s="20">
        <v>0.23911764705882374</v>
      </c>
      <c r="W9" s="20">
        <v>0.21226153846153845</v>
      </c>
      <c r="X9" s="20"/>
      <c r="Y9" s="20"/>
      <c r="Z9" s="20">
        <v>0.20077333333333325</v>
      </c>
      <c r="AA9" s="20">
        <v>0.1852857142857143</v>
      </c>
      <c r="AB9" s="20">
        <v>0.19512222222222217</v>
      </c>
      <c r="AC9" s="20">
        <v>0.20297333333333334</v>
      </c>
      <c r="AE9" s="19" t="s">
        <v>18</v>
      </c>
      <c r="AF9" s="30">
        <v>0.216</v>
      </c>
      <c r="AG9" s="30">
        <v>0.27300000000000002</v>
      </c>
      <c r="AH9" s="30">
        <v>0.25961999999999996</v>
      </c>
      <c r="AI9" s="30">
        <v>0.22560645161290313</v>
      </c>
      <c r="AJ9" s="30">
        <v>0.30375000000000013</v>
      </c>
      <c r="AK9" s="30">
        <v>0.31533749999999994</v>
      </c>
      <c r="AL9" s="30">
        <v>0.27293333333333331</v>
      </c>
      <c r="AM9" s="30">
        <v>0.29090000000000005</v>
      </c>
      <c r="AN9" s="30">
        <v>0.27003809523809535</v>
      </c>
      <c r="AO9" s="30">
        <v>0.27979999999999994</v>
      </c>
      <c r="AP9" s="30">
        <v>0.26122000000000001</v>
      </c>
      <c r="AQ9" s="30">
        <v>0.25062222222222214</v>
      </c>
      <c r="AR9" s="30">
        <v>0.22676249999999992</v>
      </c>
    </row>
    <row r="10" spans="1:44" x14ac:dyDescent="0.2">
      <c r="A10" s="21" t="s">
        <v>8</v>
      </c>
      <c r="B10" s="22">
        <v>5.4712395246815287E-2</v>
      </c>
      <c r="C10" s="22">
        <v>6.9932344650260214E-2</v>
      </c>
      <c r="D10" s="22">
        <v>8.5151513969294518E-2</v>
      </c>
      <c r="E10" s="22">
        <v>9.4403580014426225E-2</v>
      </c>
      <c r="F10" s="22">
        <v>8.2951121761749472E-2</v>
      </c>
      <c r="G10" s="22">
        <v>9.5683679310980249E-2</v>
      </c>
      <c r="H10" s="22">
        <v>9.1013908628678031E-2</v>
      </c>
      <c r="I10" s="22">
        <v>0.10660343844153261</v>
      </c>
      <c r="J10" s="22">
        <v>9.9449059629446571E-2</v>
      </c>
      <c r="K10" s="22">
        <v>9.0324780618248404E-2</v>
      </c>
      <c r="L10" s="22">
        <v>9.3263709909615203E-2</v>
      </c>
      <c r="M10" s="22">
        <v>6.9370290190286024E-2</v>
      </c>
      <c r="N10" s="22">
        <v>7.5313965653157344E-2</v>
      </c>
      <c r="P10" s="21" t="s">
        <v>8</v>
      </c>
      <c r="Q10" s="22"/>
      <c r="R10" s="22"/>
      <c r="S10" s="22"/>
      <c r="T10" s="22"/>
      <c r="U10" s="22">
        <v>7.2113334764434961E-2</v>
      </c>
      <c r="V10" s="22">
        <v>8.0245369509592254E-2</v>
      </c>
      <c r="W10" s="22">
        <v>6.2483817135688513E-2</v>
      </c>
      <c r="X10" s="22"/>
      <c r="Y10" s="22"/>
      <c r="Z10" s="22">
        <v>6.4435296130206418E-2</v>
      </c>
      <c r="AA10" s="22">
        <v>7.0329894041291072E-2</v>
      </c>
      <c r="AB10" s="22">
        <v>5.6273375223556632E-2</v>
      </c>
      <c r="AC10" s="22">
        <v>5.8956001306822756E-2</v>
      </c>
      <c r="AE10" s="21" t="s">
        <v>8</v>
      </c>
      <c r="AF10" s="22">
        <v>6.9177015398609529E-2</v>
      </c>
      <c r="AG10" s="22">
        <v>0.10215311673786183</v>
      </c>
      <c r="AH10" s="22">
        <v>9.1906982702011197E-2</v>
      </c>
      <c r="AI10" s="22">
        <v>9.9730122634556967E-2</v>
      </c>
      <c r="AJ10" s="22">
        <v>8.6922842271030823E-2</v>
      </c>
      <c r="AK10" s="22">
        <v>9.8349794713833649E-2</v>
      </c>
      <c r="AL10" s="22">
        <v>9.8481131864603125E-2</v>
      </c>
      <c r="AM10" s="22">
        <v>9.972825321741019E-2</v>
      </c>
      <c r="AN10" s="22">
        <v>9.7809560234468101E-2</v>
      </c>
      <c r="AO10" s="22">
        <v>0.10299583636095386</v>
      </c>
      <c r="AP10" s="22">
        <v>0.10118749821948526</v>
      </c>
      <c r="AQ10" s="22">
        <v>9.688472271183711E-2</v>
      </c>
      <c r="AR10" s="22">
        <v>9.3032625793456752E-2</v>
      </c>
    </row>
    <row r="11" spans="1:44" x14ac:dyDescent="0.2">
      <c r="A11" s="21" t="s">
        <v>19</v>
      </c>
      <c r="B11" s="22">
        <v>0.38</v>
      </c>
      <c r="C11" s="22">
        <v>0.42799999999999999</v>
      </c>
      <c r="D11" s="23">
        <v>0.53</v>
      </c>
      <c r="E11" s="23">
        <v>0.60699999999999998</v>
      </c>
      <c r="F11" s="23">
        <v>0.52</v>
      </c>
      <c r="G11" s="23">
        <v>0.61</v>
      </c>
      <c r="H11" s="23">
        <v>0.61</v>
      </c>
      <c r="I11" s="23">
        <v>0.59799999999999998</v>
      </c>
      <c r="J11" s="23">
        <v>0.63100000000000001</v>
      </c>
      <c r="K11" s="23">
        <v>0.57299999999999995</v>
      </c>
      <c r="L11" s="23">
        <v>0.624</v>
      </c>
      <c r="M11" s="23">
        <v>0.47299999999999998</v>
      </c>
      <c r="N11" s="23">
        <v>0.48799999999999999</v>
      </c>
      <c r="P11" s="21" t="s">
        <v>19</v>
      </c>
      <c r="Q11" s="22"/>
      <c r="R11" s="22"/>
      <c r="S11" s="22"/>
      <c r="T11" s="22"/>
      <c r="U11" s="23">
        <v>0.39600000000000002</v>
      </c>
      <c r="V11" s="23">
        <v>0.57099999999999995</v>
      </c>
      <c r="W11" s="23">
        <v>0.35599999999999998</v>
      </c>
      <c r="X11" s="23"/>
      <c r="Y11" s="23"/>
      <c r="Z11" s="23">
        <v>0.41199999999999998</v>
      </c>
      <c r="AA11" s="23">
        <v>0.39</v>
      </c>
      <c r="AB11" s="23">
        <v>0.32400000000000001</v>
      </c>
      <c r="AC11" s="23">
        <v>0.38800000000000001</v>
      </c>
      <c r="AE11" s="21" t="s">
        <v>19</v>
      </c>
      <c r="AF11" s="22">
        <v>0.432</v>
      </c>
      <c r="AG11" s="22">
        <v>0.56499999999999995</v>
      </c>
      <c r="AH11" s="22">
        <v>0.48799999999999999</v>
      </c>
      <c r="AI11" s="22">
        <v>0.54800000000000004</v>
      </c>
      <c r="AJ11" s="22">
        <v>0.50800000000000001</v>
      </c>
      <c r="AK11" s="22">
        <v>0.54800000000000004</v>
      </c>
      <c r="AL11" s="22">
        <v>0.505</v>
      </c>
      <c r="AM11" s="22">
        <v>0.54300000000000004</v>
      </c>
      <c r="AN11" s="22">
        <v>0.52300000000000002</v>
      </c>
      <c r="AO11" s="22">
        <v>0.54800000000000004</v>
      </c>
      <c r="AP11" s="22">
        <v>0.56200000000000006</v>
      </c>
      <c r="AQ11" s="22">
        <v>0.49299999999999999</v>
      </c>
      <c r="AR11" s="22">
        <v>0.53600000000000003</v>
      </c>
    </row>
    <row r="12" spans="1:44" x14ac:dyDescent="0.2">
      <c r="A12" s="21" t="s">
        <v>20</v>
      </c>
      <c r="B12" s="22">
        <v>8.5999999999999993E-2</v>
      </c>
      <c r="C12" s="22">
        <v>4.9000000000000002E-2</v>
      </c>
      <c r="D12" s="23">
        <v>4.2999999999999997E-2</v>
      </c>
      <c r="E12" s="23">
        <v>9.7000000000000003E-2</v>
      </c>
      <c r="F12" s="23">
        <v>3.6999999999999998E-2</v>
      </c>
      <c r="G12" s="23">
        <v>8.2000000000000003E-2</v>
      </c>
      <c r="H12" s="23">
        <v>3.6999999999999998E-2</v>
      </c>
      <c r="I12" s="23">
        <v>3.0000000000000001E-3</v>
      </c>
      <c r="J12" s="23">
        <v>-6.0000000000000001E-3</v>
      </c>
      <c r="K12" s="23">
        <v>3.4000000000000002E-2</v>
      </c>
      <c r="L12" s="23">
        <v>-4.0000000000000001E-3</v>
      </c>
      <c r="M12" s="23">
        <v>0.01</v>
      </c>
      <c r="N12" s="23">
        <v>2.5999999999999999E-2</v>
      </c>
      <c r="P12" s="21" t="s">
        <v>20</v>
      </c>
      <c r="Q12" s="22"/>
      <c r="R12" s="22"/>
      <c r="S12" s="22"/>
      <c r="T12" s="22"/>
      <c r="U12" s="23">
        <v>0.107</v>
      </c>
      <c r="V12" s="23">
        <v>0.124</v>
      </c>
      <c r="W12" s="23">
        <v>0.106</v>
      </c>
      <c r="X12" s="23"/>
      <c r="Y12" s="23"/>
      <c r="Z12" s="23">
        <v>6.7000000000000004E-2</v>
      </c>
      <c r="AA12" s="23">
        <v>-6.8000000000000005E-2</v>
      </c>
      <c r="AB12" s="23">
        <v>7.0999999999999994E-2</v>
      </c>
      <c r="AC12" s="23">
        <v>0.104</v>
      </c>
      <c r="AE12" s="21" t="s">
        <v>20</v>
      </c>
      <c r="AF12" s="22">
        <v>0.114</v>
      </c>
      <c r="AG12" s="22">
        <v>7.9000000000000001E-2</v>
      </c>
      <c r="AH12" s="22">
        <v>0.123</v>
      </c>
      <c r="AI12" s="22">
        <v>8.9999999999999993E-3</v>
      </c>
      <c r="AJ12" s="22">
        <v>0.16200000000000001</v>
      </c>
      <c r="AK12" s="22">
        <v>0.14599999999999999</v>
      </c>
      <c r="AL12" s="22">
        <v>9.6000000000000002E-2</v>
      </c>
      <c r="AM12" s="22">
        <v>6.4000000000000001E-2</v>
      </c>
      <c r="AN12" s="22">
        <v>2.1000000000000001E-2</v>
      </c>
      <c r="AO12" s="22">
        <v>0.05</v>
      </c>
      <c r="AP12" s="22">
        <v>5.7000000000000002E-2</v>
      </c>
      <c r="AQ12" s="22">
        <v>8.5000000000000006E-2</v>
      </c>
      <c r="AR12" s="22">
        <v>4.9000000000000002E-2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2.9646671411901306</v>
      </c>
      <c r="C13" s="25">
        <f>IFERROR(IF(C8="","",IF($C$25=0,((C9-$C$26)/3/C10),IF($C$26=0,(($C$25-C9)/3/C10),MIN(((($C$25)-C9)/(3*C10)),((C9-($C$26))/(3*C10)))))),"")</f>
        <v>2.3067532981116257</v>
      </c>
      <c r="D13" s="25">
        <f>IFERROR(IF(D8="","",IF($D$25=0,((D9-$D$26)/3/D10),IF($D$26=0,(($D$25-D9)/3/D10),MIN(((($D$25)-D9)/(3*D10)),((D9-($D$26))/(3*D10)))))),"")</f>
        <v>1.7884646918361526</v>
      </c>
      <c r="E13" s="25">
        <f>IFERROR(IF(E8="","",IF($E$25=0,((E9-$E$26)/3/E10),IF($E$26=0,(($E$25-E9)/3/E10),MIN(((($E$25)-E9)/(3*E10)),((E9-($E$26))/(3*E10)))))),"")</f>
        <v>1.5521523189035009</v>
      </c>
      <c r="F13" s="25">
        <f>IFERROR(IF(F8="","",IF($K$25=0,((F9-$K$26)/3/F10),IF($K$26=0,(($K$25-F9)/3/F10),MIN(((($K$25)-F9)/(3*F10)),((F9-($K$26))/(3*F10)))))),"")</f>
        <v>1.8261966113774408</v>
      </c>
      <c r="G13" s="25">
        <f>IFERROR(IF(G8="","",IF($G$25=0,((G9-$G$26)/3/G10),IF($G$26=0,(($G$25-G9)/3/G10),MIN(((($G$25)-G9)/(3*G10)),((G9-($G$26))/(3*G10)))))),"")</f>
        <v>1.4586953003730958</v>
      </c>
      <c r="H13" s="25">
        <f>IFERROR(IF(H8="","",IF($H$25=0,((H9-$H$26)/3/H10),IF($H$26=0,(($H$25-H9)/3/H10),MIN(((($H$25)-H9)/(3*H10)),((H9-($H$26))/(3*H10)))))),"")</f>
        <v>1.5930887806008285</v>
      </c>
      <c r="I13" s="25">
        <f>IFERROR(IF(I8="","",IF($I$25=0,((I9-$I$26)/3/I10),IF($I$26=0,(($I$25-I9)/3/I10),MIN(((($I$25)-I9)/(3*I10)),((I9-($I$26))/(3*I10)))))),"")</f>
        <v>1.2861050995240346</v>
      </c>
      <c r="J13" s="25">
        <f>IFERROR(IF(J8="","",IF($J$25=0,((J9-$J$26)/3/J10),IF($J$26=0,(($J$25-J9)/3/J10),MIN(((($J$25)-J9)/(3*J10)),((J9-($J$26))/(3*J10)))))),"")</f>
        <v>1.4760107268466858</v>
      </c>
      <c r="K13" s="25">
        <f>IFERROR(IF(K8="","",IF($K$25=0,((K9-$K$26)/3/K10),IF($K$26=0,(($K$25-K9)/3/K10),MIN(((($K$25)-K9)/(3*K10)),((K9-($K$26))/(3*K10)))))),"")</f>
        <v>1.7035908588428659</v>
      </c>
      <c r="L13" s="25">
        <f>IFERROR(IF(L8="","",IF($L$25=0,((L9-$L$26)/3/L10),IF($L$26=0,(($L$25-L9)/3/L10),MIN(((($L$25)-L9)/(3*L10)),((L9-($L$26))/(3*L10)))))),"")</f>
        <v>1.6120900090206931</v>
      </c>
      <c r="M13" s="25">
        <f>IFERROR(IF(M8="","",IF($M$25=0,((M9-$M$26)/3/M10),IF($M$26=0,(($M$25-M9)/3/M10),MIN(((($M$25)-M9)/(3*M10)),((M9-($M$26))/(3*M10)))))),"")</f>
        <v>2.252485251639269</v>
      </c>
      <c r="N13" s="25">
        <f>IFERROR(IF(N8="","",IF($N$25=0,((N9-$N$26)/3/N10),IF($N$26=0,(($N$25-N9)/3/N10),MIN(((($N$25)-N9)/(3*N10)),((N9-($N$26))/(3*N10)))))),"")</f>
        <v>2.0993387141192912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2.0923083619168081</v>
      </c>
      <c r="V13" s="25">
        <f>IFERROR(IF(V8="","",IF($G$25=0,((V9-$G$26)/3/V10),IF($G$26=0,(($G$25-V9)/3/V10),MIN(((($G$25)-V9)/(3*V10)),((V9-($G$26))/(3*V10)))))),"")</f>
        <v>1.872931965614453</v>
      </c>
      <c r="W13" s="25">
        <f>IFERROR(IF(W8="","",IF($H$25=0,((W9-$H$26)/3/W10),IF($H$26=0,(($H$25-W9)/3/W10),MIN(((($H$25)-W9)/(3*W10)),((W9-($H$26))/(3*W10)))))),"")</f>
        <v>2.5485983594814368</v>
      </c>
      <c r="X13" s="25"/>
      <c r="Y13" s="25"/>
      <c r="Z13" s="25">
        <f>IFERROR(IF(Z8="","",IF($K$25=0,((Z9-$K$26)/3/Z10),IF($K$26=0,(($K$25-Z9)/3/Z10),MIN(((($K$25)-Z9)/(3*Z10)),((Z9-($K$26))/(3*Z10)))))),"")</f>
        <v>2.5308420283507922</v>
      </c>
      <c r="AA13" s="25">
        <f>IFERROR(IF(AA8="","",IF($L$25=0,((AA9-$L$26)/3/AA10),IF($L$26=0,(($L$25-AA9)/3/AA10),MIN(((($L$25)-AA9)/(3*AA10)),((AA9-($L$26))/(3*AA10)))))),"")</f>
        <v>2.3921278075482624</v>
      </c>
      <c r="AB13" s="25">
        <f>IFERROR(IF(AB8="","",IF($M$25=0,((AB9-$M$26)/3/AB10),IF($M$26=0,(($M$25-AB9)/3/AB10),MIN(((($M$25)-AB9)/(3*AB10)),((AB9-($M$26))/(3*AB10)))))),"")</f>
        <v>2.9313908860793827</v>
      </c>
      <c r="AC13" s="25">
        <f>IFERROR(IF(AC8="","",IF($N$25=0,((AC9-$N$26)/3/AC10),IF($N$26=0,(($N$25-AC9)/3/AC10),MIN(((($N$25)-AC9)/(3*AC10)),((AC9-($N$26))/(3*AC10)))))),"")</f>
        <v>2.7536165720831365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2.28399561746886</v>
      </c>
      <c r="AG13" s="25">
        <f t="shared" si="1"/>
        <v>1.3607024869999027</v>
      </c>
      <c r="AH13" s="25">
        <f t="shared" si="1"/>
        <v>1.5609260121740529</v>
      </c>
      <c r="AI13" s="25">
        <f t="shared" si="1"/>
        <v>1.5521674432267007</v>
      </c>
      <c r="AJ13" s="25">
        <f t="shared" si="1"/>
        <v>1.4811986888158748</v>
      </c>
      <c r="AK13" s="25">
        <f t="shared" si="1"/>
        <v>1.2698297984594942</v>
      </c>
      <c r="AL13" s="25">
        <f t="shared" si="1"/>
        <v>1.4116635297546849</v>
      </c>
      <c r="AM13" s="25">
        <f t="shared" si="1"/>
        <v>1.3339583221548781</v>
      </c>
      <c r="AN13" s="25">
        <f t="shared" si="1"/>
        <v>1.4312230956945862</v>
      </c>
      <c r="AO13" s="25">
        <f t="shared" si="1"/>
        <v>1.3275617555465524</v>
      </c>
      <c r="AP13" s="25">
        <f t="shared" si="1"/>
        <v>1.4124933334812289</v>
      </c>
      <c r="AQ13" s="25">
        <f>IFERROR(IF(AQ8="","",IF($M$25=0,((AQ9-$M$26)/3/AQ10),IF($M$26=0,(($M$25-AQ9)/3/AQ10),MIN(((($M$25)-AQ9)/(3*AQ10)),((AQ9-($M$26))/(3*AQ10)))))),"")</f>
        <v>1.5116857968915389</v>
      </c>
      <c r="AR13" s="25">
        <f>IFERROR(IF(AR8="","",IF($M$25=0,((AR9-$M$26)/3/AR10),IF($M$26=0,(($M$25-AR9)/3/AR10),MIN(((($M$25)-AR9)/(3*AR10)),((AR9-($M$26))/(3*AR10)))))),"")</f>
        <v>1.6597671911659648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-1.0762807017543785E-2</v>
      </c>
      <c r="AE17" s="27" t="s">
        <v>30</v>
      </c>
      <c r="AR17" s="16">
        <f>AR19-AQ19</f>
        <v>-3.1026666666666869E-2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0.21434545454545439</v>
      </c>
      <c r="C19" s="30">
        <v>0.23405000000000006</v>
      </c>
      <c r="D19" s="30">
        <v>0.2158285714285714</v>
      </c>
      <c r="E19" s="30">
        <v>0.23776250000000002</v>
      </c>
      <c r="F19" s="30">
        <v>0.31430714285714284</v>
      </c>
      <c r="G19" s="30">
        <v>0.30144545454545463</v>
      </c>
      <c r="H19" s="30">
        <v>0.3047631578947369</v>
      </c>
      <c r="I19" s="30">
        <v>0.30765333333333328</v>
      </c>
      <c r="J19" s="30">
        <v>0.30099487179487178</v>
      </c>
      <c r="K19" s="30">
        <v>0.33190555555555551</v>
      </c>
      <c r="L19" s="30">
        <v>0.31790967741935483</v>
      </c>
      <c r="M19" s="30">
        <v>0.29993333333333316</v>
      </c>
      <c r="N19" s="30">
        <v>0.28211333333333322</v>
      </c>
      <c r="P19" s="30" t="s">
        <v>18</v>
      </c>
      <c r="Q19" s="30"/>
      <c r="R19" s="30"/>
      <c r="S19" s="30"/>
      <c r="T19" s="30"/>
      <c r="U19" s="30">
        <v>0.25299999999999995</v>
      </c>
      <c r="V19" s="30">
        <v>0.2456947368421053</v>
      </c>
      <c r="W19" s="30">
        <v>0.25600000000000006</v>
      </c>
      <c r="X19" s="30"/>
      <c r="Y19" s="30">
        <v>0.23479999999999998</v>
      </c>
      <c r="Z19" s="30">
        <v>0.19576666666666667</v>
      </c>
      <c r="AA19" s="30">
        <v>0.19652000000000006</v>
      </c>
      <c r="AB19" s="30">
        <v>0.22518947368421052</v>
      </c>
      <c r="AC19" s="30">
        <v>0.21442666666666674</v>
      </c>
      <c r="AD19" s="29"/>
      <c r="AE19" s="30" t="s">
        <v>18</v>
      </c>
      <c r="AF19" s="30">
        <v>0.19968749999999996</v>
      </c>
      <c r="AG19" s="30">
        <v>0.20030909090909099</v>
      </c>
      <c r="AH19" s="30">
        <v>0.21183749999999985</v>
      </c>
      <c r="AI19" s="30">
        <v>0.21122352941176464</v>
      </c>
      <c r="AJ19" s="30">
        <v>0.2701142857142857</v>
      </c>
      <c r="AK19" s="30">
        <v>0.26758461538461542</v>
      </c>
      <c r="AL19" s="30">
        <v>0.29556521739130448</v>
      </c>
      <c r="AM19" s="30">
        <v>0.27808571428571427</v>
      </c>
      <c r="AN19" s="30">
        <v>0.28504761904761894</v>
      </c>
      <c r="AO19" s="30">
        <v>0.2703684210526317</v>
      </c>
      <c r="AP19" s="30">
        <v>0.28149333333333343</v>
      </c>
      <c r="AQ19" s="30">
        <v>0.25937333333333346</v>
      </c>
      <c r="AR19" s="30">
        <v>0.22834666666666659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6.1228246963016278E-2</v>
      </c>
      <c r="C20" s="22">
        <v>6.6391939031370917E-2</v>
      </c>
      <c r="D20" s="22">
        <v>9.6757576299887571E-2</v>
      </c>
      <c r="E20" s="22">
        <v>8.7328231223089928E-2</v>
      </c>
      <c r="F20" s="22">
        <v>0.10690686435610326</v>
      </c>
      <c r="G20" s="22">
        <v>9.0872588126053089E-2</v>
      </c>
      <c r="H20" s="22">
        <v>9.1821149541934766E-2</v>
      </c>
      <c r="I20" s="22">
        <v>0.10613313069804094</v>
      </c>
      <c r="J20" s="22">
        <v>9.4145943813063585E-2</v>
      </c>
      <c r="K20" s="22">
        <v>0.10453016443221524</v>
      </c>
      <c r="L20" s="22">
        <v>0.10607228408587199</v>
      </c>
      <c r="M20" s="22">
        <v>8.8360426166246855E-2</v>
      </c>
      <c r="N20" s="22">
        <v>9.4074904945432733E-2</v>
      </c>
      <c r="P20" s="21" t="s">
        <v>8</v>
      </c>
      <c r="Q20" s="22"/>
      <c r="R20" s="22"/>
      <c r="S20" s="22"/>
      <c r="T20" s="22"/>
      <c r="U20" s="22">
        <v>8.0382531381832892E-2</v>
      </c>
      <c r="V20" s="22">
        <v>7.2805055015666559E-2</v>
      </c>
      <c r="W20" s="22">
        <v>9.5372952140530876E-2</v>
      </c>
      <c r="X20" s="22"/>
      <c r="Y20" s="22">
        <v>7.945198374816699E-2</v>
      </c>
      <c r="Z20" s="22">
        <v>6.4232906614404603E-2</v>
      </c>
      <c r="AA20" s="22">
        <v>6.1599701648978974E-2</v>
      </c>
      <c r="AB20" s="22">
        <v>7.0125767676890466E-2</v>
      </c>
      <c r="AC20" s="22">
        <v>5.8094325287678626E-2</v>
      </c>
      <c r="AD20" s="29"/>
      <c r="AE20" s="21" t="s">
        <v>8</v>
      </c>
      <c r="AF20" s="22">
        <v>6.4172156458677257E-2</v>
      </c>
      <c r="AG20" s="22">
        <v>7.6274570474110695E-2</v>
      </c>
      <c r="AH20" s="22">
        <v>7.5007585059484405E-2</v>
      </c>
      <c r="AI20" s="22">
        <v>6.5757921208632331E-2</v>
      </c>
      <c r="AJ20" s="22">
        <v>9.5665410715960686E-2</v>
      </c>
      <c r="AK20" s="22">
        <v>0.10195217817494349</v>
      </c>
      <c r="AL20" s="22">
        <v>0.11060187257978076</v>
      </c>
      <c r="AM20" s="22">
        <v>9.6407760655975228E-2</v>
      </c>
      <c r="AN20" s="22">
        <v>0.10078321946637436</v>
      </c>
      <c r="AO20" s="22">
        <v>9.4025353374861606E-2</v>
      </c>
      <c r="AP20" s="22">
        <v>8.764198878504581E-2</v>
      </c>
      <c r="AQ20" s="22">
        <v>0.10197068647852098</v>
      </c>
      <c r="AR20" s="22">
        <v>7.9640831123124187E-2</v>
      </c>
      <c r="AS20" s="29"/>
      <c r="AT20" s="29"/>
      <c r="AU20" s="29"/>
      <c r="AV20" s="29"/>
      <c r="BD20" s="32">
        <f>F5</f>
        <v>-2</v>
      </c>
      <c r="BE20" s="32"/>
      <c r="BF20" s="32"/>
      <c r="BG20" s="32"/>
      <c r="BH20" s="32"/>
      <c r="BI20" s="32"/>
      <c r="BJ20" s="32">
        <f>E5</f>
        <v>0.69</v>
      </c>
    </row>
    <row r="21" spans="1:62" x14ac:dyDescent="0.2">
      <c r="A21" s="21" t="s">
        <v>19</v>
      </c>
      <c r="B21" s="22">
        <v>0.41699999999999998</v>
      </c>
      <c r="C21" s="22">
        <v>0.44400000000000001</v>
      </c>
      <c r="D21" s="22">
        <v>0.53</v>
      </c>
      <c r="E21" s="22">
        <v>0.63400000000000001</v>
      </c>
      <c r="F21" s="22">
        <v>0.60499999999999998</v>
      </c>
      <c r="G21" s="22">
        <v>0.59199999999999997</v>
      </c>
      <c r="H21" s="22">
        <v>0.58199999999999996</v>
      </c>
      <c r="I21" s="22">
        <v>0.58899999999999997</v>
      </c>
      <c r="J21" s="22">
        <v>0.60299999999999998</v>
      </c>
      <c r="K21" s="22">
        <v>0.61499999999999999</v>
      </c>
      <c r="L21" s="22">
        <v>0.64</v>
      </c>
      <c r="M21" s="22">
        <v>0.55200000000000005</v>
      </c>
      <c r="N21" s="22">
        <v>0.624</v>
      </c>
      <c r="P21" s="21" t="s">
        <v>19</v>
      </c>
      <c r="Q21" s="22"/>
      <c r="R21" s="22"/>
      <c r="S21" s="22"/>
      <c r="T21" s="22"/>
      <c r="U21" s="22">
        <v>0.50600000000000001</v>
      </c>
      <c r="V21" s="22">
        <v>0.55000000000000004</v>
      </c>
      <c r="W21" s="22">
        <v>0.52</v>
      </c>
      <c r="X21" s="22"/>
      <c r="Y21" s="22">
        <v>0.45300000000000001</v>
      </c>
      <c r="Z21" s="22">
        <v>0.38300000000000001</v>
      </c>
      <c r="AA21" s="22">
        <v>0.34699999999999998</v>
      </c>
      <c r="AB21" s="22">
        <v>0.434</v>
      </c>
      <c r="AC21" s="22">
        <v>0.35799999999999998</v>
      </c>
      <c r="AD21" s="29"/>
      <c r="AE21" s="21" t="s">
        <v>19</v>
      </c>
      <c r="AF21" s="22">
        <v>0.376</v>
      </c>
      <c r="AG21" s="22">
        <v>0.33200000000000002</v>
      </c>
      <c r="AH21" s="22">
        <v>0.495</v>
      </c>
      <c r="AI21" s="22">
        <v>0.35799999999999998</v>
      </c>
      <c r="AJ21" s="22">
        <v>0.48899999999999999</v>
      </c>
      <c r="AK21" s="22">
        <v>0.499</v>
      </c>
      <c r="AL21" s="22">
        <v>0.60299999999999998</v>
      </c>
      <c r="AM21" s="22">
        <v>0.55700000000000005</v>
      </c>
      <c r="AN21" s="22">
        <v>0.55500000000000005</v>
      </c>
      <c r="AO21" s="22">
        <v>0.51200000000000001</v>
      </c>
      <c r="AP21" s="22">
        <v>0.54800000000000004</v>
      </c>
      <c r="AQ21" s="22">
        <v>0.54200000000000004</v>
      </c>
      <c r="AR21" s="22">
        <v>0.44700000000000001</v>
      </c>
      <c r="BD21" s="33" t="e">
        <f>BE21-$BG$22</f>
        <v>#VALUE!</v>
      </c>
      <c r="BE21" s="32" t="e">
        <f>BF21-$BG$22</f>
        <v>#VALUE!</v>
      </c>
      <c r="BF21" s="32" t="e">
        <f>BG21-$BG$22</f>
        <v>#VALUE!</v>
      </c>
      <c r="BG21" s="33" t="str">
        <f>D5</f>
        <v/>
      </c>
      <c r="BH21" s="32" t="e">
        <f>BG21+$BG$22</f>
        <v>#VALUE!</v>
      </c>
      <c r="BI21" s="32" t="e">
        <f>BH21+$BG$22</f>
        <v>#VALUE!</v>
      </c>
      <c r="BJ21" s="33" t="e">
        <f>BI21+$BG$22</f>
        <v>#VALUE!</v>
      </c>
    </row>
    <row r="22" spans="1:62" x14ac:dyDescent="0.2">
      <c r="A22" s="21" t="s">
        <v>20</v>
      </c>
      <c r="B22" s="22">
        <v>3.9E-2</v>
      </c>
      <c r="C22" s="22">
        <v>8.2000000000000003E-2</v>
      </c>
      <c r="D22" s="22">
        <v>6.5000000000000002E-2</v>
      </c>
      <c r="E22" s="22">
        <v>-6.2E-2</v>
      </c>
      <c r="F22" s="22">
        <v>9.0999999999999998E-2</v>
      </c>
      <c r="G22" s="22">
        <v>0.11600000000000001</v>
      </c>
      <c r="H22" s="22">
        <v>0.115</v>
      </c>
      <c r="I22" s="22">
        <v>4.5999999999999999E-2</v>
      </c>
      <c r="J22" s="22">
        <v>0.1</v>
      </c>
      <c r="K22" s="22">
        <v>9.9000000000000005E-2</v>
      </c>
      <c r="L22" s="22">
        <v>0.13600000000000001</v>
      </c>
      <c r="M22" s="22">
        <v>0.105</v>
      </c>
      <c r="N22" s="22">
        <v>-0.03</v>
      </c>
      <c r="P22" s="21" t="s">
        <v>20</v>
      </c>
      <c r="Q22" s="22"/>
      <c r="R22" s="22"/>
      <c r="S22" s="22"/>
      <c r="T22" s="22"/>
      <c r="U22" s="22">
        <v>3.0000000000000001E-3</v>
      </c>
      <c r="V22" s="22">
        <v>9.7000000000000003E-2</v>
      </c>
      <c r="W22" s="22">
        <v>0.14199999999999999</v>
      </c>
      <c r="X22" s="22"/>
      <c r="Y22" s="22">
        <v>7.5999999999999998E-2</v>
      </c>
      <c r="Z22" s="22">
        <v>4.4999999999999998E-2</v>
      </c>
      <c r="AA22" s="22">
        <v>8.5999999999999993E-2</v>
      </c>
      <c r="AB22" s="22">
        <v>0.11</v>
      </c>
      <c r="AC22" s="22">
        <v>-4.0000000000000001E-3</v>
      </c>
      <c r="AD22" s="29"/>
      <c r="AE22" s="21" t="s">
        <v>20</v>
      </c>
      <c r="AF22" s="22">
        <v>5.0999999999999997E-2</v>
      </c>
      <c r="AG22" s="22">
        <v>-3.5000000000000003E-2</v>
      </c>
      <c r="AH22" s="22">
        <v>5.8000000000000003E-2</v>
      </c>
      <c r="AI22" s="22">
        <v>-2E-3</v>
      </c>
      <c r="AJ22" s="22">
        <v>8.6999999999999994E-2</v>
      </c>
      <c r="AK22" s="22">
        <v>3.5000000000000003E-2</v>
      </c>
      <c r="AL22" s="22">
        <v>4.7E-2</v>
      </c>
      <c r="AM22" s="22">
        <v>-5.0000000000000001E-3</v>
      </c>
      <c r="AN22" s="22">
        <v>6.5000000000000002E-2</v>
      </c>
      <c r="AO22" s="22">
        <v>4.1000000000000002E-2</v>
      </c>
      <c r="AP22" s="22">
        <v>0.08</v>
      </c>
      <c r="AQ22" s="22">
        <v>-6.8000000000000005E-2</v>
      </c>
      <c r="AR22" s="22">
        <v>0.04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2.5895158364943085</v>
      </c>
      <c r="C23" s="25">
        <f>IFERROR(IF(C18="","",IF($C$25=0,((C19-$C$26)/3/C20),IF($C$26=0,(($C$25-C19)/3/C20),MIN(((($C$25)-C19)/(3*C20)),((C19-($C$26))/(3*C20)))))),"")</f>
        <v>2.2891835296679539</v>
      </c>
      <c r="D23" s="25">
        <f>IFERROR(IF(D18="","",IF($D$25=0,((D19-$D$26)/3/D20),IF($D$26=0,(($D$25-D19)/3/D20),MIN(((($D$25)-D19)/(3*D20)),((D19-($D$26))/(3*D20)))))),"")</f>
        <v>1.6335376401664428</v>
      </c>
      <c r="E23" s="25">
        <f>IFERROR(IF(E18="","",IF($E$25=0,((E19-$E$26)/3/E20),IF($E$26=0,(($E$25-E19)/3/E20),MIN(((($E$25)-E19)/(3*E20)),((E19-($E$26))/(3*E20)))))),"")</f>
        <v>1.7261981746571267</v>
      </c>
      <c r="F23" s="25">
        <f>IFERROR(IF(F18="","",IF($K$25=0,((F19-$K$26)/3/F20),IF($K$26=0,(($K$25-F19)/3/F20),MIN(((($K$25)-F19)/(3*F20)),((F19-($K$26))/(3*F20)))))),"")</f>
        <v>1.1714023522737713</v>
      </c>
      <c r="G23" s="25">
        <f>IFERROR(IF(G18="","",IF($G$25=0,((G19-$G$26)/3/G20),IF($G$26=0,(($G$25-G19)/3/G20),MIN(((($G$25)-G19)/(3*G20)),((G19-($G$26))/(3*G20)))))),"")</f>
        <v>1.4252722904570716</v>
      </c>
      <c r="H23" s="25">
        <f>IFERROR(IF(H18="","",IF($H$25=0,((H19-$H$26)/3/H20),IF($H$26=0,(($H$25-H19)/3/H20),MIN(((($H$25)-H19)/(3*H20)),((H19-($H$26))/(3*H20)))))),"")</f>
        <v>1.3985043897006364</v>
      </c>
      <c r="I23" s="25">
        <f>IFERROR(IF(I18="","",IF($I$25=0,((I19-$I$26)/3/I20),IF($I$26=0,(($I$25-I19)/3/I20),MIN(((($I$25)-I19)/(3*I20)),((I19-($I$26))/(3*I20)))))),"")</f>
        <v>1.2008398136439917</v>
      </c>
      <c r="J23" s="25">
        <f>IFERROR(IF(J18="","",IF($J$25=0,((J19-$J$26)/3/J20),IF($J$26=0,(($J$25-J19)/3/J20),MIN(((($J$25)-J19)/(3*J20)),((J19-($J$26))/(3*J20)))))),"")</f>
        <v>1.3773124026017085</v>
      </c>
      <c r="K23" s="25">
        <f>IFERROR(IF(K18="","",IF($K$25=0,((K19-$K$26)/3/K20),IF($K$26=0,(($K$25-K19)/3/K20),MIN(((($K$25)-K19)/(3*K20)),((K19-($K$26))/(3*K20)))))),"")</f>
        <v>1.1419174117172599</v>
      </c>
      <c r="L23" s="25">
        <f>IFERROR(IF(L18="","",IF($L$25=0,((L19-$L$26)/3/L20),IF($L$26=0,(($L$25-L19)/3/L20),MIN(((($L$25)-L19)/(3*L20)),((L19-($L$26))/(3*L20)))))),"")</f>
        <v>1.1692979801063939</v>
      </c>
      <c r="M23" s="25">
        <f>IFERROR(IF(M18="","",IF($M$25=0,((M19-$M$26)/3/M20),IF($M$26=0,(($M$25-M19)/3/M20),MIN(((($M$25)-M19)/(3*M20)),((M19-($M$26))/(3*M20)))))),"")</f>
        <v>1.4714983603359979</v>
      </c>
      <c r="N23" s="25">
        <f>IFERROR(IF(N18="","",IF($N$25=0,((N19-$N$26)/3/N20),IF($N$26=0,(($N$25-N19)/3/N20),MIN(((($N$25)-N19)/(3*N20)),((N19-($N$26))/(3*N20)))))),"")</f>
        <v>1.4452549519033353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1.8121681932946505</v>
      </c>
      <c r="V23" s="25">
        <f>IFERROR(IF(V18="","",IF($G$25=0,((V19-$G$26)/3/V20),IF($G$26=0,(($G$25-V19)/3/V20),MIN(((($G$25)-V19)/(3*V20)),((V19-($G$26))/(3*V20)))))),"")</f>
        <v>2.0342235076135249</v>
      </c>
      <c r="W23" s="25">
        <f>IFERROR(IF(W18="","",IF($H$25=0,((W19-$H$26)/3/W20),IF($H$26=0,(($H$25-W19)/3/W20),MIN(((($H$25)-W19)/(3*W20)),((W19-($H$26))/(3*W20)))))),"")</f>
        <v>1.5168521411972451</v>
      </c>
      <c r="X23" s="25"/>
      <c r="Y23" s="25">
        <f>IFERROR(IF(Y18="","",IF($J$25=0,((Y19-$J$26)/3/Y20),IF($J$26=0,(($J$25-Y19)/3/Y20),MIN(((($J$25)-Y19)/(3*Y20)),((Y19-($J$26))/(3*Y20)))))),"")</f>
        <v>1.9097488341420286</v>
      </c>
      <c r="Z23" s="25">
        <f>IFERROR(IF(Z18="","",IF($K$25=0,((Z19-$K$26)/3/Z20),IF($K$26=0,(($K$25-Z19)/3/Z20),MIN(((($K$25)-Z19)/(3*Z20)),((Z19-($K$26))/(3*Z20)))))),"")</f>
        <v>2.5647982183558784</v>
      </c>
      <c r="AA23" s="25">
        <f>IFERROR(IF(AA18="","",IF($L$25=0,((AA19-$L$26)/3/AA20),IF($L$26=0,(($L$25-AA19)/3/AA20),MIN(((($L$25)-AA19)/(3*AA20)),((AA19-($L$26))/(3*AA20)))))),"")</f>
        <v>2.6703592538594676</v>
      </c>
      <c r="AB23" s="25">
        <f>IFERROR(IF(AB18="","",IF($M$25=0,((AB19-$M$26)/3/AB20),IF($M$26=0,(($M$25-AB19)/3/AB20),MIN(((($M$25)-AB19)/(3*AB20)),((AB19-($M$26))/(3*AB20)))))),"")</f>
        <v>2.2094138465498991</v>
      </c>
      <c r="AC23" s="25">
        <f>IFERROR(IF(AC18="","",IF($N$25=0,((AC19-$N$26)/3/AC20),IF($N$26=0,(($N$25-AC19)/3/AC20),MIN(((($N$25)-AC19)/(3*AC20)),((AC19-($N$26))/(3*AC20)))))),"")</f>
        <v>2.7287423282643104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2.5468600249586943</v>
      </c>
      <c r="AG23" s="25">
        <f t="shared" si="2"/>
        <v>2.1400356896890953</v>
      </c>
      <c r="AH23" s="25">
        <f t="shared" si="2"/>
        <v>2.1249517615264981</v>
      </c>
      <c r="AI23" s="25">
        <f t="shared" si="2"/>
        <v>2.4269647508533883</v>
      </c>
      <c r="AJ23" s="25">
        <f t="shared" si="2"/>
        <v>1.4630356334063561</v>
      </c>
      <c r="AK23" s="25">
        <f t="shared" si="2"/>
        <v>1.3810899455577641</v>
      </c>
      <c r="AL23" s="25">
        <f t="shared" si="2"/>
        <v>1.1887525753664394</v>
      </c>
      <c r="AM23" s="25">
        <f t="shared" si="2"/>
        <v>1.4242086007445494</v>
      </c>
      <c r="AN23" s="25">
        <f t="shared" si="2"/>
        <v>1.339351210437999</v>
      </c>
      <c r="AO23" s="25">
        <f t="shared" si="2"/>
        <v>1.4876539992866786</v>
      </c>
      <c r="AP23" s="25">
        <f t="shared" si="2"/>
        <v>1.5536946476974869</v>
      </c>
      <c r="AQ23" s="25">
        <f>IFERROR(IF(AQ18="","",IF($M$25=0,((AQ19-$M$26)/3/AQ20),IF($M$26=0,(($M$25-AQ19)/3/AQ20),MIN(((($M$25)-AQ19)/(3*AQ20)),((AQ19-($M$26))/(3*AQ20)))))),"")</f>
        <v>1.4076812383964656</v>
      </c>
      <c r="AR23" s="25">
        <f>IFERROR(IF(AR18="","",IF($M$25=0,((AR19-$M$26)/3/AR20),IF($M$26=0,(($M$25-AR19)/3/AR20),MIN(((($M$25)-AR19)/(3*AR20)),((AR19-($M$26))/(3*AR20)))))),"")</f>
        <v>1.9322305188721618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3">$E$5</f>
        <v>0.69</v>
      </c>
      <c r="C25" s="32">
        <f t="shared" si="3"/>
        <v>0.69</v>
      </c>
      <c r="D25" s="32">
        <f t="shared" si="3"/>
        <v>0.69</v>
      </c>
      <c r="E25" s="32">
        <f t="shared" si="3"/>
        <v>0.69</v>
      </c>
      <c r="F25" s="32">
        <f t="shared" si="3"/>
        <v>0.69</v>
      </c>
      <c r="G25" s="32">
        <f t="shared" si="3"/>
        <v>0.69</v>
      </c>
      <c r="H25" s="32">
        <f t="shared" si="3"/>
        <v>0.69</v>
      </c>
      <c r="I25" s="32">
        <f t="shared" si="3"/>
        <v>0.69</v>
      </c>
      <c r="J25" s="32">
        <f t="shared" si="3"/>
        <v>0.69</v>
      </c>
      <c r="K25" s="32">
        <f t="shared" si="3"/>
        <v>0.69</v>
      </c>
      <c r="L25" s="32">
        <f t="shared" si="3"/>
        <v>0.69</v>
      </c>
      <c r="M25" s="32">
        <f t="shared" si="3"/>
        <v>0.69</v>
      </c>
      <c r="N25" s="32">
        <f>$E$5</f>
        <v>0.69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0.10660343844153261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2.9646671411901306</v>
      </c>
      <c r="Q37" s="40">
        <v>8</v>
      </c>
      <c r="R37" s="41">
        <f>ROUND(Q37/5,5)</f>
        <v>1.6</v>
      </c>
      <c r="T37" s="20">
        <v>0.18460000000000001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2.2963013739489887E-2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7.3364353903142794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8"/>
  <dimension ref="A1:BJ85"/>
  <sheetViews>
    <sheetView showGridLines="0" topLeftCell="A7" zoomScale="75" zoomScaleNormal="75" workbookViewId="0">
      <selection activeCell="V50" sqref="V50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18" width="9.28515625" style="1" bestFit="1" customWidth="1"/>
    <col min="19" max="19" width="9.140625" style="1"/>
    <col min="20" max="20" width="9.85546875" style="1" bestFit="1" customWidth="1"/>
    <col min="21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124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1.6814974691783842</v>
      </c>
      <c r="R2" s="7">
        <f>IF(N19="","",(ABS(N19-AVERAGE(B19:M19))/STDEV(B19:M19)))</f>
        <v>1.5415559526420486</v>
      </c>
      <c r="S2" s="7">
        <f>IF(AC9="","",(ABS(AC9-AVERAGE(Q9:AB9))/STDEV(Q9:AB9)))</f>
        <v>9.7459239264826303E-2</v>
      </c>
      <c r="T2" s="7">
        <f>IF(AC19="","",(ABS(AC19-AVERAGE(Q19:AB19))/STDEV(Q19:AB19)))</f>
        <v>1.0097788239491539</v>
      </c>
      <c r="U2" s="7">
        <f>IF(AR9="","",(ABS(AR9-AVERAGE(AF9:AQ9))/STDEV(AF9:AQ9)))</f>
        <v>1.2760695807725422</v>
      </c>
      <c r="V2" s="7">
        <f>IF(AR19="","",(ABS(AR19-AVERAGE(AF19:AQ19))/STDEV(AF19:AQ19)))</f>
        <v>1.4414203816278386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0.50517526620044129</v>
      </c>
      <c r="R3" s="7">
        <f>IF(N20="","",(ABS(N20-AVERAGE(B20:M20))/STDEV(B20:M20)))</f>
        <v>0.58718244179903634</v>
      </c>
      <c r="S3" s="7">
        <f>IF(AC10="","",(ABS(AC10-AVERAGE(Q10:AB10))/STDEV(Q10:AB10)))</f>
        <v>0.66733476855174889</v>
      </c>
      <c r="T3" s="7">
        <f>IF(AC20="","",(ABS(AC20-AVERAGE(Q20:AB20))/STDEV(Q20:AB20)))</f>
        <v>1.1513711442673709</v>
      </c>
      <c r="U3" s="7">
        <f t="shared" ref="U3" si="0">IF(AR10="","",(ABS(AR10-AVERAGE(AF10:AQ10))/STDEV(AF10:AQ10)))</f>
        <v>1.9360987655064501</v>
      </c>
      <c r="V3" s="7">
        <f>IF(AR20="","",(ABS(AR20-AVERAGE(AF20:AQ20))/STDEV(AF20:AQ20)))</f>
        <v>0.7609951154809963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0.11356274662468344</v>
      </c>
      <c r="R4" s="7">
        <f>IF(N23="","",(ABS(N23-AVERAGE(B23:M23))/STDEV(B23:M23)))</f>
        <v>0.1236492491679472</v>
      </c>
      <c r="S4" s="7">
        <f>IF(AC13="","",(ABS(AC13-AVERAGE(Q13:AB13))/STDEV(Q13:AB13)))</f>
        <v>0.60720390164203586</v>
      </c>
      <c r="T4" s="7">
        <f>IF(AC23="","",(ABS(AC23-AVERAGE(Q23:AB23))/STDEV(Q23:AB23)))</f>
        <v>0.91684970410526989</v>
      </c>
      <c r="U4" s="7">
        <f>IF(AR13="","",(ABS(AR13-AVERAGE(AF13:AQ13))/STDEV(AF13:AQ13)))</f>
        <v>1.4507572178510888</v>
      </c>
      <c r="V4" s="7">
        <f>IF(AR23="","",(ABS(AR23-AVERAGE(AF23:AQ23))/STDEV(AF23:AQ23)))</f>
        <v>1.2634632321265868</v>
      </c>
    </row>
    <row r="5" spans="1:44" ht="25.5" customHeight="1" x14ac:dyDescent="0.2">
      <c r="C5" s="42" t="s">
        <v>125</v>
      </c>
      <c r="D5" s="12">
        <v>10581</v>
      </c>
      <c r="E5" s="12">
        <v>11258</v>
      </c>
      <c r="F5" s="12">
        <v>9780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-50.979178228990136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11.519999999998618</v>
      </c>
      <c r="AE7" s="14" t="s">
        <v>29</v>
      </c>
      <c r="AR7" s="16">
        <f>AR9-AQ9</f>
        <v>-28.844444444444889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10528.266666666666</v>
      </c>
      <c r="C9" s="20">
        <v>10540.64</v>
      </c>
      <c r="D9" s="20">
        <v>10493.371428571429</v>
      </c>
      <c r="E9" s="20">
        <v>10551.144827586208</v>
      </c>
      <c r="F9" s="20">
        <v>10523.11724137931</v>
      </c>
      <c r="G9" s="20">
        <v>10541.493333333334</v>
      </c>
      <c r="H9" s="20">
        <v>10536.15072463768</v>
      </c>
      <c r="I9" s="20">
        <v>10552.696774193548</v>
      </c>
      <c r="J9" s="20">
        <v>10581.832727272727</v>
      </c>
      <c r="K9" s="20">
        <v>10562.964705882352</v>
      </c>
      <c r="L9" s="20">
        <v>10496.460606060606</v>
      </c>
      <c r="M9" s="20">
        <v>10477.523809523809</v>
      </c>
      <c r="N9" s="20">
        <v>10583.428571428571</v>
      </c>
      <c r="P9" s="19" t="s">
        <v>18</v>
      </c>
      <c r="Q9" s="20"/>
      <c r="R9" s="20"/>
      <c r="S9" s="20"/>
      <c r="T9" s="20"/>
      <c r="U9" s="20">
        <v>10426.933333333332</v>
      </c>
      <c r="V9" s="20">
        <v>10512.705882352941</v>
      </c>
      <c r="W9" s="20">
        <v>10503.815384615385</v>
      </c>
      <c r="X9" s="20"/>
      <c r="Y9" s="20"/>
      <c r="Z9" s="20">
        <v>10509.92</v>
      </c>
      <c r="AA9" s="20">
        <v>10533.6</v>
      </c>
      <c r="AB9" s="20">
        <v>10479.200000000001</v>
      </c>
      <c r="AC9" s="20">
        <v>10490.72</v>
      </c>
      <c r="AE9" s="19" t="s">
        <v>18</v>
      </c>
      <c r="AF9" s="30">
        <v>10586.72</v>
      </c>
      <c r="AG9" s="30">
        <v>10571.127272727274</v>
      </c>
      <c r="AH9" s="30">
        <v>10613.6</v>
      </c>
      <c r="AI9" s="30">
        <v>10579.535483870968</v>
      </c>
      <c r="AJ9" s="30">
        <v>10553.333333333334</v>
      </c>
      <c r="AK9" s="30">
        <v>10601.2</v>
      </c>
      <c r="AL9" s="30">
        <v>10609.866666666667</v>
      </c>
      <c r="AM9" s="30">
        <v>10569.44</v>
      </c>
      <c r="AN9" s="30">
        <v>10554.171428571428</v>
      </c>
      <c r="AO9" s="30">
        <v>10521.866666666667</v>
      </c>
      <c r="AP9" s="30">
        <v>10465.76</v>
      </c>
      <c r="AQ9" s="30">
        <v>10539.644444444444</v>
      </c>
      <c r="AR9" s="30">
        <v>10510.8</v>
      </c>
    </row>
    <row r="10" spans="1:44" x14ac:dyDescent="0.2">
      <c r="A10" s="21" t="s">
        <v>8</v>
      </c>
      <c r="B10" s="22">
        <v>140.93356562117907</v>
      </c>
      <c r="C10" s="22">
        <v>112.56239751059556</v>
      </c>
      <c r="D10" s="22">
        <v>100.37353011952027</v>
      </c>
      <c r="E10" s="22">
        <v>120.99328375014741</v>
      </c>
      <c r="F10" s="22">
        <v>111.67857545008066</v>
      </c>
      <c r="G10" s="22">
        <v>118.95540537726106</v>
      </c>
      <c r="H10" s="22">
        <v>114.35735710053753</v>
      </c>
      <c r="I10" s="22">
        <v>112.11417963505269</v>
      </c>
      <c r="J10" s="22">
        <v>128.91331758419702</v>
      </c>
      <c r="K10" s="22">
        <v>120.96519593920884</v>
      </c>
      <c r="L10" s="22">
        <v>109.02799466917493</v>
      </c>
      <c r="M10" s="22">
        <v>133.94836505969195</v>
      </c>
      <c r="N10" s="22">
        <v>112.99513855062088</v>
      </c>
      <c r="P10" s="21" t="s">
        <v>8</v>
      </c>
      <c r="Q10" s="22"/>
      <c r="R10" s="22"/>
      <c r="S10" s="22"/>
      <c r="T10" s="22"/>
      <c r="U10" s="22">
        <v>103.22492582092012</v>
      </c>
      <c r="V10" s="22">
        <v>110.156903630081</v>
      </c>
      <c r="W10" s="22">
        <v>84.393218830753142</v>
      </c>
      <c r="X10" s="22"/>
      <c r="Y10" s="22"/>
      <c r="Z10" s="22">
        <v>113.22755848290636</v>
      </c>
      <c r="AA10" s="22">
        <v>105.12744508521521</v>
      </c>
      <c r="AB10" s="22">
        <v>147.76014575709294</v>
      </c>
      <c r="AC10" s="22">
        <v>96.780967528102806</v>
      </c>
      <c r="AE10" s="21" t="s">
        <v>8</v>
      </c>
      <c r="AF10" s="22">
        <v>149.57982231318252</v>
      </c>
      <c r="AG10" s="22">
        <v>101.1656241105817</v>
      </c>
      <c r="AH10" s="22">
        <v>104.04394675877531</v>
      </c>
      <c r="AI10" s="22">
        <v>139.91682489451722</v>
      </c>
      <c r="AJ10" s="22">
        <v>125.9898659721631</v>
      </c>
      <c r="AK10" s="22">
        <v>125.51447543731271</v>
      </c>
      <c r="AL10" s="22">
        <v>126.51123000163507</v>
      </c>
      <c r="AM10" s="22">
        <v>131.39815797174387</v>
      </c>
      <c r="AN10" s="22">
        <v>189.25361784687738</v>
      </c>
      <c r="AO10" s="22">
        <v>171.65355688054819</v>
      </c>
      <c r="AP10" s="22">
        <v>134.16811872286451</v>
      </c>
      <c r="AQ10" s="22">
        <v>160.67091657902324</v>
      </c>
      <c r="AR10" s="22">
        <v>188.573217154102</v>
      </c>
    </row>
    <row r="11" spans="1:44" x14ac:dyDescent="0.2">
      <c r="A11" s="21" t="s">
        <v>19</v>
      </c>
      <c r="B11" s="22">
        <v>11036</v>
      </c>
      <c r="C11" s="22">
        <v>10940</v>
      </c>
      <c r="D11" s="23">
        <v>10844</v>
      </c>
      <c r="E11" s="23">
        <v>11068</v>
      </c>
      <c r="F11" s="23">
        <v>10972</v>
      </c>
      <c r="G11" s="23">
        <v>11004</v>
      </c>
      <c r="H11" s="23">
        <v>11068</v>
      </c>
      <c r="I11" s="23">
        <v>11036</v>
      </c>
      <c r="J11" s="23">
        <v>11164</v>
      </c>
      <c r="K11" s="23">
        <v>11068</v>
      </c>
      <c r="L11" s="23">
        <v>10940</v>
      </c>
      <c r="M11" s="23">
        <v>10908</v>
      </c>
      <c r="N11" s="23">
        <v>10940</v>
      </c>
      <c r="P11" s="21" t="s">
        <v>19</v>
      </c>
      <c r="Q11" s="22"/>
      <c r="R11" s="22"/>
      <c r="S11" s="22"/>
      <c r="T11" s="22"/>
      <c r="U11" s="23">
        <v>10812</v>
      </c>
      <c r="V11" s="23">
        <v>10940</v>
      </c>
      <c r="W11" s="23">
        <v>10716</v>
      </c>
      <c r="X11" s="23"/>
      <c r="Y11" s="23"/>
      <c r="Z11" s="23">
        <v>10812</v>
      </c>
      <c r="AA11" s="23">
        <v>10780</v>
      </c>
      <c r="AB11" s="23">
        <v>11036</v>
      </c>
      <c r="AC11" s="23">
        <v>10812</v>
      </c>
      <c r="AE11" s="21" t="s">
        <v>19</v>
      </c>
      <c r="AF11" s="22">
        <v>11132</v>
      </c>
      <c r="AG11" s="22">
        <v>10812</v>
      </c>
      <c r="AH11" s="22">
        <v>10812</v>
      </c>
      <c r="AI11" s="22">
        <v>11036</v>
      </c>
      <c r="AJ11" s="22">
        <v>11068</v>
      </c>
      <c r="AK11" s="22">
        <v>11068</v>
      </c>
      <c r="AL11" s="22">
        <v>10876</v>
      </c>
      <c r="AM11" s="22">
        <v>10844</v>
      </c>
      <c r="AN11" s="22">
        <v>11100</v>
      </c>
      <c r="AO11" s="22">
        <v>10908</v>
      </c>
      <c r="AP11" s="22">
        <v>10812</v>
      </c>
      <c r="AQ11" s="22">
        <v>10844</v>
      </c>
      <c r="AR11" s="22">
        <v>10908</v>
      </c>
    </row>
    <row r="12" spans="1:44" x14ac:dyDescent="0.2">
      <c r="A12" s="21" t="s">
        <v>20</v>
      </c>
      <c r="B12" s="22">
        <v>10076</v>
      </c>
      <c r="C12" s="22">
        <v>10268</v>
      </c>
      <c r="D12" s="23">
        <v>10300</v>
      </c>
      <c r="E12" s="23">
        <v>10268</v>
      </c>
      <c r="F12" s="23">
        <v>10236</v>
      </c>
      <c r="G12" s="23">
        <v>10364</v>
      </c>
      <c r="H12" s="23">
        <v>10236</v>
      </c>
      <c r="I12" s="23">
        <v>10332</v>
      </c>
      <c r="J12" s="23">
        <v>10268</v>
      </c>
      <c r="K12" s="23">
        <v>10236</v>
      </c>
      <c r="L12" s="23">
        <v>10204</v>
      </c>
      <c r="M12" s="23">
        <v>10108</v>
      </c>
      <c r="N12" s="23">
        <v>10268</v>
      </c>
      <c r="P12" s="21" t="s">
        <v>20</v>
      </c>
      <c r="Q12" s="22"/>
      <c r="R12" s="22"/>
      <c r="S12" s="22"/>
      <c r="T12" s="22"/>
      <c r="U12" s="23">
        <v>10076</v>
      </c>
      <c r="V12" s="23">
        <v>10108</v>
      </c>
      <c r="W12" s="23">
        <v>10268</v>
      </c>
      <c r="X12" s="23"/>
      <c r="Y12" s="23"/>
      <c r="Z12" s="23">
        <v>10236</v>
      </c>
      <c r="AA12" s="23">
        <v>10076</v>
      </c>
      <c r="AB12" s="23">
        <v>10076</v>
      </c>
      <c r="AC12" s="23">
        <v>10204</v>
      </c>
      <c r="AE12" s="21" t="s">
        <v>20</v>
      </c>
      <c r="AF12" s="22">
        <v>10236</v>
      </c>
      <c r="AG12" s="22">
        <v>10364</v>
      </c>
      <c r="AH12" s="22">
        <v>10396</v>
      </c>
      <c r="AI12" s="22">
        <v>10140</v>
      </c>
      <c r="AJ12" s="22">
        <v>10300</v>
      </c>
      <c r="AK12" s="22">
        <v>10364</v>
      </c>
      <c r="AL12" s="22">
        <v>10140</v>
      </c>
      <c r="AM12" s="22">
        <v>10268</v>
      </c>
      <c r="AN12" s="22">
        <v>9948</v>
      </c>
      <c r="AO12" s="22">
        <v>10076</v>
      </c>
      <c r="AP12" s="22">
        <v>10204</v>
      </c>
      <c r="AQ12" s="22">
        <v>10236</v>
      </c>
      <c r="AR12" s="22">
        <v>10076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1.7259511130107283</v>
      </c>
      <c r="C13" s="25">
        <f>IFERROR(IF(C8="","",IF($C$25=0,((C9-$C$26)/3/C10),IF($C$26=0,(($C$25-C9)/3/C10),MIN(((($C$25)-C9)/(3*C10)),((C9-($C$26))/(3*C10)))))),"")</f>
        <v>2.1243328614912604</v>
      </c>
      <c r="D13" s="25">
        <f>IFERROR(IF(D8="","",IF($D$25=0,((D9-$D$26)/3/D10),IF($D$26=0,(($D$25-D9)/3/D10),MIN(((($D$25)-D9)/(3*D10)),((D9-($D$26))/(3*D10)))))),"")</f>
        <v>2.3690556255949757</v>
      </c>
      <c r="E13" s="25">
        <f>IFERROR(IF(E8="","",IF($E$25=0,((E9-$E$26)/3/E10),IF($E$26=0,(($E$25-E9)/3/E10),MIN(((($E$25)-E9)/(3*E10)),((E9-($E$26))/(3*E10)))))),"")</f>
        <v>1.9473675191025666</v>
      </c>
      <c r="F13" s="25">
        <f>IFERROR(IF(F8="","",IF($K$25=0,((F9-$K$26)/3/F10),IF($K$26=0,(($K$25-F9)/3/F10),MIN(((($K$25)-F9)/(3*F10)),((F9-($K$26))/(3*F10)))))),"")</f>
        <v>2.1934459546336651</v>
      </c>
      <c r="G13" s="25">
        <f>IFERROR(IF(G8="","",IF($G$25=0,((G9-$G$26)/3/G10),IF($G$26=0,(($G$25-G9)/3/G10),MIN(((($G$25)-G9)/(3*G10)),((G9-($G$26))/(3*G10)))))),"")</f>
        <v>2.0077738779343446</v>
      </c>
      <c r="H13" s="25">
        <f>IFERROR(IF(H8="","",IF($H$25=0,((H9-$H$26)/3/H10),IF($H$26=0,(($H$25-H9)/3/H10),MIN(((($H$25)-H9)/(3*H10)),((H9-($H$26))/(3*H10)))))),"")</f>
        <v>2.1040747287403181</v>
      </c>
      <c r="I13" s="25">
        <f>IFERROR(IF(I8="","",IF($I$25=0,((I9-$I$26)/3/I10),IF($I$26=0,(($I$25-I9)/3/I10),MIN(((($I$25)-I9)/(3*I10)),((I9-($I$26))/(3*I10)))))),"")</f>
        <v>2.0969789551518301</v>
      </c>
      <c r="J13" s="25">
        <f>IFERROR(IF(J8="","",IF($J$25=0,((J9-$J$26)/3/J10),IF($J$26=0,(($J$25-J9)/3/J10),MIN(((($J$25)-J9)/(3*J10)),((J9-($J$26))/(3*J10)))))),"")</f>
        <v>1.7483770888285666</v>
      </c>
      <c r="K13" s="25">
        <f>IFERROR(IF(K8="","",IF($K$25=0,((K9-$K$26)/3/K10),IF($K$26=0,(($K$25-K9)/3/K10),MIN(((($K$25)-K9)/(3*K10)),((K9-($K$26))/(3*K10)))))),"")</f>
        <v>1.9152486760652998</v>
      </c>
      <c r="L13" s="25">
        <f>IFERROR(IF(L8="","",IF($L$25=0,((L9-$L$26)/3/L10),IF($L$26=0,(($L$25-L9)/3/L10),MIN(((($L$25)-L9)/(3*L10)),((L9-($L$26))/(3*L10)))))),"")</f>
        <v>2.1904484508300563</v>
      </c>
      <c r="M13" s="25">
        <f>IFERROR(IF(M8="","",IF($M$25=0,((M9-$M$26)/3/M10),IF($M$26=0,(($M$25-M9)/3/M10),MIN(((($M$25)-M9)/(3*M10)),((M9-($M$26))/(3*M10)))))),"")</f>
        <v>1.7358027207299092</v>
      </c>
      <c r="N13" s="25">
        <f>IFERROR(IF(N8="","",IF($N$25=0,((N9-$N$26)/3/N10),IF($N$26=0,(($N$25-N9)/3/N10),MIN(((($N$25)-N9)/(3*N10)),((N9-($N$26))/(3*N10)))))),"")</f>
        <v>1.9899718318979625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2.0890733776699939</v>
      </c>
      <c r="V13" s="25">
        <f>IFERROR(IF(V8="","",IF($G$25=0,((V9-$G$26)/3/V10),IF($G$26=0,(($G$25-V9)/3/V10),MIN(((($G$25)-V9)/(3*V10)),((V9-($G$26))/(3*V10)))))),"")</f>
        <v>2.2171583084598656</v>
      </c>
      <c r="W13" s="25">
        <f>IFERROR(IF(W8="","",IF($H$25=0,((W9-$H$26)/3/W10),IF($H$26=0,(($H$25-W9)/3/W10),MIN(((($H$25)-W9)/(3*W10)),((W9-($H$26))/(3*W10)))))),"")</f>
        <v>2.8589002554299423</v>
      </c>
      <c r="X13" s="25"/>
      <c r="Y13" s="25"/>
      <c r="Z13" s="25">
        <f>IFERROR(IF(Z8="","",IF($K$25=0,((Z9-$K$26)/3/Z10),IF($K$26=0,(($K$25-Z9)/3/Z10),MIN(((($K$25)-Z9)/(3*Z10)),((Z9-($K$26))/(3*Z10)))))),"")</f>
        <v>2.1488290476862839</v>
      </c>
      <c r="AA13" s="25">
        <f>IFERROR(IF(AA8="","",IF($L$25=0,((AA9-$L$26)/3/AA10),IF($L$26=0,(($L$25-AA9)/3/AA10),MIN(((($L$25)-AA9)/(3*AA10)),((AA9-($L$26))/(3*AA10)))))),"")</f>
        <v>2.29689465458745</v>
      </c>
      <c r="AB13" s="25">
        <f>IFERROR(IF(AB8="","",IF($M$25=0,((AB9-$M$26)/3/AB10),IF($M$26=0,(($M$25-AB9)/3/AB10),MIN(((($M$25)-AB9)/(3*AB10)),((AB9-($M$26))/(3*AB10)))))),"")</f>
        <v>1.5773310554918627</v>
      </c>
      <c r="AC13" s="25">
        <f>IFERROR(IF(AC8="","",IF($N$25=0,((AC9-$N$26)/3/AC10),IF($N$26=0,(($N$25-AC9)/3/AC10),MIN(((($N$25)-AC9)/(3*AC10)),((AC9-($N$26))/(3*AC10)))))),"")</f>
        <v>2.4478642104696315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1.4959236917095879</v>
      </c>
      <c r="AG13" s="25">
        <f t="shared" si="1"/>
        <v>2.2631954062509165</v>
      </c>
      <c r="AH13" s="25">
        <f t="shared" si="1"/>
        <v>2.0645122248006529</v>
      </c>
      <c r="AI13" s="25">
        <f t="shared" si="1"/>
        <v>1.6163519925511072</v>
      </c>
      <c r="AJ13" s="25">
        <f t="shared" si="1"/>
        <v>1.8643474780803906</v>
      </c>
      <c r="AK13" s="25">
        <f t="shared" si="1"/>
        <v>1.7442875219813014</v>
      </c>
      <c r="AL13" s="25">
        <f t="shared" si="1"/>
        <v>1.7077096194673957</v>
      </c>
      <c r="AM13" s="25">
        <f t="shared" si="1"/>
        <v>1.7467520362755489</v>
      </c>
      <c r="AN13" s="25">
        <f t="shared" si="1"/>
        <v>1.2396567446300739</v>
      </c>
      <c r="AO13" s="25">
        <f t="shared" si="1"/>
        <v>1.4294942804391371</v>
      </c>
      <c r="AP13" s="25">
        <f t="shared" si="1"/>
        <v>1.7037331136678726</v>
      </c>
      <c r="AQ13" s="25">
        <f>IFERROR(IF(AQ8="","",IF($M$25=0,((AQ9-$M$26)/3/AQ10),IF($M$26=0,(($M$25-AQ9)/3/AQ10),MIN(((($M$25)-AQ9)/(3*AQ10)),((AQ9-($M$26))/(3*AQ10)))))),"")</f>
        <v>1.4903248014651218</v>
      </c>
      <c r="AR13" s="25">
        <f>IFERROR(IF(AR8="","",IF($M$25=0,((AR9-$M$26)/3/AR10),IF($M$26=0,(($M$25-AR9)/3/AR10),MIN(((($M$25)-AR9)/(3*AR10)),((AR9-($M$26))/(3*AR10)))))),"")</f>
        <v>1.2918059291576378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3.9522807017547166</v>
      </c>
      <c r="AE17" s="27" t="s">
        <v>30</v>
      </c>
      <c r="AR17" s="16">
        <f>AR19-AQ19</f>
        <v>-17.493333333333794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10557.939393939394</v>
      </c>
      <c r="C19" s="30">
        <v>10540.457142857143</v>
      </c>
      <c r="D19" s="30">
        <v>10611.771428571428</v>
      </c>
      <c r="E19" s="30">
        <v>10535.8</v>
      </c>
      <c r="F19" s="30">
        <v>10517.371428571429</v>
      </c>
      <c r="G19" s="30">
        <v>10525.454545454546</v>
      </c>
      <c r="H19" s="30">
        <v>10531.747368421053</v>
      </c>
      <c r="I19" s="30">
        <v>10580.96</v>
      </c>
      <c r="J19" s="30">
        <v>10549.764102564102</v>
      </c>
      <c r="K19" s="30">
        <v>10567.022222222222</v>
      </c>
      <c r="L19" s="30">
        <v>10552.696774193548</v>
      </c>
      <c r="M19" s="30">
        <v>10539.390476190476</v>
      </c>
      <c r="N19" s="30">
        <v>10591.2</v>
      </c>
      <c r="P19" s="30" t="s">
        <v>18</v>
      </c>
      <c r="Q19" s="30"/>
      <c r="R19" s="30"/>
      <c r="S19" s="30"/>
      <c r="T19" s="30"/>
      <c r="U19" s="30">
        <v>10483.040000000001</v>
      </c>
      <c r="V19" s="30">
        <v>10504.8</v>
      </c>
      <c r="W19" s="30">
        <v>10470.666666666666</v>
      </c>
      <c r="X19" s="30"/>
      <c r="Y19" s="30">
        <v>10599.2</v>
      </c>
      <c r="Z19" s="30">
        <v>10524</v>
      </c>
      <c r="AA19" s="30">
        <v>10513.333333333334</v>
      </c>
      <c r="AB19" s="30">
        <v>10455.621052631579</v>
      </c>
      <c r="AC19" s="30">
        <v>10459.573333333334</v>
      </c>
      <c r="AD19" s="29"/>
      <c r="AE19" s="30" t="s">
        <v>18</v>
      </c>
      <c r="AF19" s="30">
        <v>10558.4</v>
      </c>
      <c r="AG19" s="30">
        <v>10510.036363636364</v>
      </c>
      <c r="AH19" s="30">
        <v>10581.2</v>
      </c>
      <c r="AI19" s="30">
        <v>10596.282352941176</v>
      </c>
      <c r="AJ19" s="30">
        <v>10592.571428571429</v>
      </c>
      <c r="AK19" s="30">
        <v>10550.092307692308</v>
      </c>
      <c r="AL19" s="30">
        <v>10588</v>
      </c>
      <c r="AM19" s="30">
        <v>10626.857142857143</v>
      </c>
      <c r="AN19" s="30">
        <v>10603.238095238095</v>
      </c>
      <c r="AO19" s="30">
        <v>10606.526315789473</v>
      </c>
      <c r="AP19" s="30">
        <v>10608.906666666666</v>
      </c>
      <c r="AQ19" s="30">
        <v>10664.373333333333</v>
      </c>
      <c r="AR19" s="30">
        <v>10646.88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106.93477023399036</v>
      </c>
      <c r="C20" s="22">
        <v>120.25401002473789</v>
      </c>
      <c r="D20" s="22">
        <v>94.527644793743264</v>
      </c>
      <c r="E20" s="22">
        <v>143.18132059049358</v>
      </c>
      <c r="F20" s="22">
        <v>124.88269850717396</v>
      </c>
      <c r="G20" s="22">
        <v>135.86040031460493</v>
      </c>
      <c r="H20" s="22">
        <v>111.74848634047515</v>
      </c>
      <c r="I20" s="22">
        <v>92.304346316916593</v>
      </c>
      <c r="J20" s="22">
        <v>110.91301385714856</v>
      </c>
      <c r="K20" s="22">
        <v>116.94481129528103</v>
      </c>
      <c r="L20" s="22">
        <v>83.730114847549046</v>
      </c>
      <c r="M20" s="22">
        <v>115.40786795283114</v>
      </c>
      <c r="N20" s="22">
        <v>102.86004044070309</v>
      </c>
      <c r="P20" s="21" t="s">
        <v>8</v>
      </c>
      <c r="Q20" s="22"/>
      <c r="R20" s="22"/>
      <c r="S20" s="22"/>
      <c r="T20" s="22"/>
      <c r="U20" s="22">
        <v>90.135849423807812</v>
      </c>
      <c r="V20" s="22">
        <v>112.93470152486634</v>
      </c>
      <c r="W20" s="22">
        <v>139.30986359636594</v>
      </c>
      <c r="X20" s="22"/>
      <c r="Y20" s="22">
        <v>159.64314635215368</v>
      </c>
      <c r="Z20" s="22">
        <v>126.64450821363774</v>
      </c>
      <c r="AA20" s="22">
        <v>106.9545664255588</v>
      </c>
      <c r="AB20" s="22">
        <v>120.96501858919559</v>
      </c>
      <c r="AC20" s="22">
        <v>96.358729156650355</v>
      </c>
      <c r="AD20" s="29"/>
      <c r="AE20" s="21" t="s">
        <v>8</v>
      </c>
      <c r="AF20" s="22">
        <v>139.78877374747506</v>
      </c>
      <c r="AG20" s="22">
        <v>134.74996923470593</v>
      </c>
      <c r="AH20" s="22">
        <v>109.75766170886418</v>
      </c>
      <c r="AI20" s="22">
        <v>81.157784558215795</v>
      </c>
      <c r="AJ20" s="22">
        <v>109.2717091392802</v>
      </c>
      <c r="AK20" s="22">
        <v>98.613152500839647</v>
      </c>
      <c r="AL20" s="22">
        <v>98.948861504225789</v>
      </c>
      <c r="AM20" s="22">
        <v>99.848332189345001</v>
      </c>
      <c r="AN20" s="22">
        <v>114.27106133171</v>
      </c>
      <c r="AO20" s="22">
        <v>117.67543192542523</v>
      </c>
      <c r="AP20" s="22">
        <v>124.88017752525317</v>
      </c>
      <c r="AQ20" s="22">
        <v>108.43989159940217</v>
      </c>
      <c r="AR20" s="22">
        <v>123.93993314112709</v>
      </c>
      <c r="AS20" s="29"/>
      <c r="AT20" s="29"/>
      <c r="AU20" s="29"/>
      <c r="AV20" s="29"/>
      <c r="BD20" s="32">
        <f>F5</f>
        <v>9780</v>
      </c>
      <c r="BE20" s="32"/>
      <c r="BF20" s="32"/>
      <c r="BG20" s="32"/>
      <c r="BH20" s="32"/>
      <c r="BI20" s="32"/>
      <c r="BJ20" s="32">
        <f>E5</f>
        <v>11258</v>
      </c>
    </row>
    <row r="21" spans="1:62" x14ac:dyDescent="0.2">
      <c r="A21" s="21" t="s">
        <v>19</v>
      </c>
      <c r="B21" s="22">
        <v>10940</v>
      </c>
      <c r="C21" s="22">
        <v>11132</v>
      </c>
      <c r="D21" s="22">
        <v>10844</v>
      </c>
      <c r="E21" s="22">
        <v>11068</v>
      </c>
      <c r="F21" s="22">
        <v>10908</v>
      </c>
      <c r="G21" s="22">
        <v>10844</v>
      </c>
      <c r="H21" s="22">
        <v>10908</v>
      </c>
      <c r="I21" s="22">
        <v>10940</v>
      </c>
      <c r="J21" s="22">
        <v>10844</v>
      </c>
      <c r="K21" s="22">
        <v>10940</v>
      </c>
      <c r="L21" s="22">
        <v>10844</v>
      </c>
      <c r="M21" s="22">
        <v>11036</v>
      </c>
      <c r="N21" s="22">
        <v>10940</v>
      </c>
      <c r="P21" s="21" t="s">
        <v>19</v>
      </c>
      <c r="Q21" s="22"/>
      <c r="R21" s="22"/>
      <c r="S21" s="22"/>
      <c r="T21" s="22"/>
      <c r="U21" s="22">
        <v>10812</v>
      </c>
      <c r="V21" s="22">
        <v>11036</v>
      </c>
      <c r="W21" s="22">
        <v>10812</v>
      </c>
      <c r="X21" s="22"/>
      <c r="Y21" s="22">
        <v>11036</v>
      </c>
      <c r="Z21" s="22">
        <v>10844</v>
      </c>
      <c r="AA21" s="22">
        <v>10812</v>
      </c>
      <c r="AB21" s="22">
        <v>10844</v>
      </c>
      <c r="AC21" s="22">
        <v>10684</v>
      </c>
      <c r="AD21" s="29"/>
      <c r="AE21" s="21" t="s">
        <v>19</v>
      </c>
      <c r="AF21" s="22">
        <v>11068</v>
      </c>
      <c r="AG21" s="22">
        <v>10716</v>
      </c>
      <c r="AH21" s="22">
        <v>10844</v>
      </c>
      <c r="AI21" s="22">
        <v>10812</v>
      </c>
      <c r="AJ21" s="22">
        <v>10908</v>
      </c>
      <c r="AK21" s="22">
        <v>10716</v>
      </c>
      <c r="AL21" s="22">
        <v>11036</v>
      </c>
      <c r="AM21" s="22">
        <v>10940</v>
      </c>
      <c r="AN21" s="22">
        <v>10940</v>
      </c>
      <c r="AO21" s="22">
        <v>10940</v>
      </c>
      <c r="AP21" s="22">
        <v>10812</v>
      </c>
      <c r="AQ21" s="22">
        <v>11100</v>
      </c>
      <c r="AR21" s="22">
        <v>10812</v>
      </c>
      <c r="BD21" s="33">
        <f>BE21-$BG$22</f>
        <v>10580.939999999999</v>
      </c>
      <c r="BE21" s="32">
        <f>BF21-$BG$22</f>
        <v>10580.96</v>
      </c>
      <c r="BF21" s="32">
        <f>BG21-$BG$22</f>
        <v>10580.98</v>
      </c>
      <c r="BG21" s="33">
        <f>D5</f>
        <v>10581</v>
      </c>
      <c r="BH21" s="32">
        <f>BG21+$BG$22</f>
        <v>10581.02</v>
      </c>
      <c r="BI21" s="32">
        <f>BH21+$BG$22</f>
        <v>10581.04</v>
      </c>
      <c r="BJ21" s="33">
        <f>BI21+$BG$22</f>
        <v>10581.060000000001</v>
      </c>
    </row>
    <row r="22" spans="1:62" x14ac:dyDescent="0.2">
      <c r="A22" s="21" t="s">
        <v>20</v>
      </c>
      <c r="B22" s="22">
        <v>10236</v>
      </c>
      <c r="C22" s="22">
        <v>10140</v>
      </c>
      <c r="D22" s="22">
        <v>10396</v>
      </c>
      <c r="E22" s="22">
        <v>10108</v>
      </c>
      <c r="F22" s="22">
        <v>10140</v>
      </c>
      <c r="G22" s="22">
        <v>10236</v>
      </c>
      <c r="H22" s="22">
        <v>10044</v>
      </c>
      <c r="I22" s="22">
        <v>10236</v>
      </c>
      <c r="J22" s="22">
        <v>10044</v>
      </c>
      <c r="K22" s="22">
        <v>10044</v>
      </c>
      <c r="L22" s="22">
        <v>10236</v>
      </c>
      <c r="M22" s="22">
        <v>10140</v>
      </c>
      <c r="N22" s="22">
        <v>10300</v>
      </c>
      <c r="P22" s="21" t="s">
        <v>20</v>
      </c>
      <c r="Q22" s="22"/>
      <c r="R22" s="22"/>
      <c r="S22" s="22"/>
      <c r="T22" s="22"/>
      <c r="U22" s="22">
        <v>10268</v>
      </c>
      <c r="V22" s="22">
        <v>10300</v>
      </c>
      <c r="W22" s="22">
        <v>10332</v>
      </c>
      <c r="X22" s="22"/>
      <c r="Y22" s="22">
        <v>10268</v>
      </c>
      <c r="Z22" s="22">
        <v>10108</v>
      </c>
      <c r="AA22" s="22">
        <v>10268</v>
      </c>
      <c r="AB22" s="22">
        <v>10172</v>
      </c>
      <c r="AC22" s="22">
        <v>10076</v>
      </c>
      <c r="AD22" s="29"/>
      <c r="AE22" s="21" t="s">
        <v>20</v>
      </c>
      <c r="AF22" s="22">
        <v>10108</v>
      </c>
      <c r="AG22" s="22">
        <v>10044</v>
      </c>
      <c r="AH22" s="22">
        <v>10236</v>
      </c>
      <c r="AI22" s="22">
        <v>10364</v>
      </c>
      <c r="AJ22" s="22">
        <v>10364</v>
      </c>
      <c r="AK22" s="22">
        <v>10268</v>
      </c>
      <c r="AL22" s="22">
        <v>10332</v>
      </c>
      <c r="AM22" s="22">
        <v>10364</v>
      </c>
      <c r="AN22" s="22">
        <v>10140</v>
      </c>
      <c r="AO22" s="22">
        <v>10140</v>
      </c>
      <c r="AP22" s="22">
        <v>10108</v>
      </c>
      <c r="AQ22" s="22">
        <v>10460</v>
      </c>
      <c r="AR22" s="22">
        <v>10140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2.1822044863697796</v>
      </c>
      <c r="C23" s="25">
        <f>IFERROR(IF(C18="","",IF($C$25=0,((C19-$C$26)/3/C20),IF($C$26=0,(($C$25-C19)/3/C20),MIN(((($C$25)-C19)/(3*C20)),((C19-($C$26))/(3*C20)))))),"")</f>
        <v>1.9889644622391336</v>
      </c>
      <c r="D23" s="25">
        <f>IFERROR(IF(D18="","",IF($D$25=0,((D19-$D$26)/3/D20),IF($D$26=0,(($D$25-D19)/3/D20),MIN(((($D$25)-D19)/(3*D20)),((D19-($D$26))/(3*D20)))))),"")</f>
        <v>2.2787992261897734</v>
      </c>
      <c r="E23" s="25">
        <f>IFERROR(IF(E18="","",IF($E$25=0,((E19-$E$26)/3/E20),IF($E$26=0,(($E$25-E19)/3/E20),MIN(((($E$25)-E19)/(3*E20)),((E19-($E$26))/(3*E20)))))),"")</f>
        <v>1.6813180122974565</v>
      </c>
      <c r="F23" s="25">
        <f>IFERROR(IF(F18="","",IF($K$25=0,((F19-$K$26)/3/F20),IF($K$26=0,(($K$25-F19)/3/F20),MIN(((($K$25)-F19)/(3*F20)),((F19-($K$26))/(3*F20)))))),"")</f>
        <v>1.9681707644742847</v>
      </c>
      <c r="G23" s="25">
        <f>IFERROR(IF(G18="","",IF($G$25=0,((G19-$G$26)/3/G20),IF($G$26=0,(($G$25-G19)/3/G20),MIN(((($G$25)-G19)/(3*G20)),((G19-($G$26))/(3*G20)))))),"")</f>
        <v>1.7972994162859726</v>
      </c>
      <c r="H23" s="25">
        <f>IFERROR(IF(H18="","",IF($H$25=0,((H19-$H$26)/3/H20),IF($H$26=0,(($H$25-H19)/3/H20),MIN(((($H$25)-H19)/(3*H20)),((H19-($H$26))/(3*H20)))))),"")</f>
        <v>2.1663310032561327</v>
      </c>
      <c r="I23" s="25">
        <f>IFERROR(IF(I18="","",IF($I$25=0,((I19-$I$26)/3/I20),IF($I$26=0,(($I$25-I19)/3/I20),MIN(((($I$25)-I19)/(3*I20)),((I19-($I$26))/(3*I20)))))),"")</f>
        <v>2.444955291976755</v>
      </c>
      <c r="J23" s="25">
        <f>IFERROR(IF(J18="","",IF($J$25=0,((J19-$J$26)/3/J20),IF($J$26=0,(($J$25-J19)/3/J20),MIN(((($J$25)-J19)/(3*J20)),((J19-($J$26))/(3*J20)))))),"")</f>
        <v>2.1285025468940209</v>
      </c>
      <c r="K23" s="25">
        <f>IFERROR(IF(K18="","",IF($K$25=0,((K19-$K$26)/3/K20),IF($K$26=0,(($K$25-K19)/3/K20),MIN(((($K$25)-K19)/(3*K20)),((K19-($K$26))/(3*K20)))))),"")</f>
        <v>1.9695266799341973</v>
      </c>
      <c r="L23" s="25">
        <f>IFERROR(IF(L18="","",IF($L$25=0,((L19-$L$26)/3/L20),IF($L$26=0,(($L$25-L19)/3/L20),MIN(((($L$25)-L19)/(3*L20)),((L19-($L$26))/(3*L20)))))),"")</f>
        <v>2.8078436975379271</v>
      </c>
      <c r="M23" s="25">
        <f>IFERROR(IF(M18="","",IF($M$25=0,((M19-$M$26)/3/M20),IF($M$26=0,(($M$25-M19)/3/M20),MIN(((($M$25)-M19)/(3*M20)),((M19-($M$26))/(3*M20)))))),"")</f>
        <v>2.0755647962789681</v>
      </c>
      <c r="N23" s="25">
        <f>IFERROR(IF(N18="","",IF($N$25=0,((N19-$N$26)/3/N20),IF($N$26=0,(($N$25-N19)/3/N20),MIN(((($N$25)-N19)/(3*N20)),((N19-($N$26))/(3*N20)))))),"")</f>
        <v>2.1608650523018125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2.5999274224931015</v>
      </c>
      <c r="V23" s="25">
        <f>IFERROR(IF(V18="","",IF($G$25=0,((V19-$G$26)/3/V20),IF($G$26=0,(($G$25-V19)/3/V20),MIN(((($G$25)-V19)/(3*V20)),((V19-($G$26))/(3*V20)))))),"")</f>
        <v>2.1392893126547419</v>
      </c>
      <c r="W23" s="25">
        <f>IFERROR(IF(W18="","",IF($H$25=0,((W19-$H$26)/3/W20),IF($H$26=0,(($H$25-W19)/3/W20),MIN(((($H$25)-W19)/(3*W20)),((W19-($H$26))/(3*W20)))))),"")</f>
        <v>1.6525909672072039</v>
      </c>
      <c r="X23" s="25"/>
      <c r="Y23" s="25">
        <f>IFERROR(IF(Y18="","",IF($J$25=0,((Y19-$J$26)/3/Y20),IF($J$26=0,(($J$25-Y19)/3/Y20),MIN(((($J$25)-Y19)/(3*Y20)),((Y19-($J$26))/(3*Y20)))))),"")</f>
        <v>1.3755679778171526</v>
      </c>
      <c r="Z23" s="25">
        <f>IFERROR(IF(Z18="","",IF($K$25=0,((Z19-$K$26)/3/Z20),IF($K$26=0,(($K$25-Z19)/3/Z20),MIN(((($K$25)-Z19)/(3*Z20)),((Z19-($K$26))/(3*Z20)))))),"")</f>
        <v>1.9319169075530405</v>
      </c>
      <c r="AA23" s="25">
        <f>IFERROR(IF(AA18="","",IF($L$25=0,((AA19-$L$26)/3/AA20),IF($L$26=0,(($L$25-AA19)/3/AA20),MIN(((($L$25)-AA19)/(3*AA20)),((AA19-($L$26))/(3*AA20)))))),"")</f>
        <v>2.2854979699682096</v>
      </c>
      <c r="AB23" s="25">
        <f>IFERROR(IF(AB18="","",IF($M$25=0,((AB19-$M$26)/3/AB20),IF($M$26=0,(($M$25-AB19)/3/AB20),MIN(((($M$25)-AB19)/(3*AB20)),((AB19-($M$26))/(3*AB20)))))),"")</f>
        <v>1.861753258672874</v>
      </c>
      <c r="AC23" s="25">
        <f>IFERROR(IF(AC18="","",IF($N$25=0,((AC19-$N$26)/3/AC20),IF($N$26=0,(($N$25-AC19)/3/AC20),MIN(((($N$25)-AC19)/(3*AC20)),((AC19-($N$26))/(3*AC20)))))),"")</f>
        <v>2.3508450809493748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1.6682312445294791</v>
      </c>
      <c r="AG23" s="25">
        <f t="shared" si="2"/>
        <v>1.8059036000342104</v>
      </c>
      <c r="AH23" s="25">
        <f t="shared" si="2"/>
        <v>2.0554373743712873</v>
      </c>
      <c r="AI23" s="25">
        <f t="shared" si="2"/>
        <v>2.7178236840778673</v>
      </c>
      <c r="AJ23" s="25">
        <f t="shared" si="2"/>
        <v>2.0298897633860573</v>
      </c>
      <c r="AK23" s="25">
        <f t="shared" si="2"/>
        <v>2.3928778746549191</v>
      </c>
      <c r="AL23" s="25">
        <f t="shared" si="2"/>
        <v>2.2570581403182235</v>
      </c>
      <c r="AM23" s="25">
        <f t="shared" si="2"/>
        <v>2.1070051724249272</v>
      </c>
      <c r="AN23" s="25">
        <f t="shared" si="2"/>
        <v>1.9099671054985043</v>
      </c>
      <c r="AO23" s="25">
        <f t="shared" si="2"/>
        <v>1.8453970483359883</v>
      </c>
      <c r="AP23" s="25">
        <f t="shared" si="2"/>
        <v>1.7325763682606208</v>
      </c>
      <c r="AQ23" s="25">
        <f>IFERROR(IF(AQ18="","",IF($M$25=0,((AQ19-$M$26)/3/AQ20),IF($M$26=0,(($M$25-AQ19)/3/AQ20),MIN(((($M$25)-AQ19)/(3*AQ20)),((AQ19-($M$26))/(3*AQ20)))))),"")</f>
        <v>1.8247487399429174</v>
      </c>
      <c r="AR23" s="25">
        <f>IFERROR(IF(AR18="","",IF($M$25=0,((AR19-$M$26)/3/AR20),IF($M$26=0,(($M$25-AR19)/3/AR20),MIN(((($M$25)-AR19)/(3*AR20)),((AR19-($M$26))/(3*AR20)))))),"")</f>
        <v>1.6435918715133693</v>
      </c>
    </row>
    <row r="24" spans="1:62" x14ac:dyDescent="0.2">
      <c r="A24" s="35" t="s">
        <v>10</v>
      </c>
      <c r="B24" s="32">
        <f t="shared" ref="B24:M24" si="3">$D$5</f>
        <v>10581</v>
      </c>
      <c r="C24" s="32">
        <f t="shared" si="3"/>
        <v>10581</v>
      </c>
      <c r="D24" s="32">
        <f t="shared" si="3"/>
        <v>10581</v>
      </c>
      <c r="E24" s="32">
        <f t="shared" si="3"/>
        <v>10581</v>
      </c>
      <c r="F24" s="32">
        <f t="shared" si="3"/>
        <v>10581</v>
      </c>
      <c r="G24" s="32">
        <f t="shared" si="3"/>
        <v>10581</v>
      </c>
      <c r="H24" s="32">
        <f t="shared" si="3"/>
        <v>10581</v>
      </c>
      <c r="I24" s="32">
        <f t="shared" si="3"/>
        <v>10581</v>
      </c>
      <c r="J24" s="32">
        <f t="shared" si="3"/>
        <v>10581</v>
      </c>
      <c r="K24" s="32">
        <f t="shared" si="3"/>
        <v>10581</v>
      </c>
      <c r="L24" s="32">
        <f t="shared" si="3"/>
        <v>10581</v>
      </c>
      <c r="M24" s="32">
        <f t="shared" si="3"/>
        <v>10581</v>
      </c>
      <c r="N24" s="32">
        <f>$D$5</f>
        <v>10581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4">$E$5</f>
        <v>11258</v>
      </c>
      <c r="C25" s="32">
        <f t="shared" si="4"/>
        <v>11258</v>
      </c>
      <c r="D25" s="32">
        <f t="shared" si="4"/>
        <v>11258</v>
      </c>
      <c r="E25" s="32">
        <f t="shared" si="4"/>
        <v>11258</v>
      </c>
      <c r="F25" s="32">
        <f t="shared" si="4"/>
        <v>11258</v>
      </c>
      <c r="G25" s="32">
        <f t="shared" si="4"/>
        <v>11258</v>
      </c>
      <c r="H25" s="32">
        <f t="shared" si="4"/>
        <v>11258</v>
      </c>
      <c r="I25" s="32">
        <f t="shared" si="4"/>
        <v>11258</v>
      </c>
      <c r="J25" s="32">
        <f t="shared" si="4"/>
        <v>11258</v>
      </c>
      <c r="K25" s="32">
        <f t="shared" si="4"/>
        <v>11258</v>
      </c>
      <c r="L25" s="32">
        <f t="shared" si="4"/>
        <v>11258</v>
      </c>
      <c r="M25" s="32">
        <f t="shared" si="4"/>
        <v>11258</v>
      </c>
      <c r="N25" s="32">
        <f>$E$5</f>
        <v>11258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5">$F$5</f>
        <v>9780</v>
      </c>
      <c r="C26" s="32">
        <f t="shared" si="5"/>
        <v>9780</v>
      </c>
      <c r="D26" s="32">
        <f t="shared" si="5"/>
        <v>9780</v>
      </c>
      <c r="E26" s="32">
        <f t="shared" si="5"/>
        <v>9780</v>
      </c>
      <c r="F26" s="32">
        <f t="shared" si="5"/>
        <v>9780</v>
      </c>
      <c r="G26" s="32">
        <f t="shared" si="5"/>
        <v>9780</v>
      </c>
      <c r="H26" s="32">
        <f t="shared" si="5"/>
        <v>9780</v>
      </c>
      <c r="I26" s="32">
        <f t="shared" si="5"/>
        <v>9780</v>
      </c>
      <c r="J26" s="32">
        <f t="shared" si="5"/>
        <v>9780</v>
      </c>
      <c r="K26" s="32">
        <f t="shared" si="5"/>
        <v>9780</v>
      </c>
      <c r="L26" s="32">
        <f t="shared" si="5"/>
        <v>9780</v>
      </c>
      <c r="M26" s="32">
        <f t="shared" si="5"/>
        <v>9780</v>
      </c>
      <c r="N26" s="32">
        <f>$F$5</f>
        <v>9780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140.93356562117907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2.3690556255949757</v>
      </c>
      <c r="Q37" s="40">
        <v>8</v>
      </c>
      <c r="R37" s="41">
        <f>ROUND(Q37/5,5)</f>
        <v>1.6</v>
      </c>
      <c r="T37" s="20">
        <v>10498.4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85.865010335991926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2.7888736719372362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39"/>
  <dimension ref="A1:BJ85"/>
  <sheetViews>
    <sheetView showGridLines="0" topLeftCell="A7" zoomScale="75" zoomScaleNormal="75" workbookViewId="0">
      <selection activeCell="Q19" sqref="Q19:T23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123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1.8621877602017654</v>
      </c>
      <c r="R2" s="7">
        <f>IF(N19="","",(ABS(N19-AVERAGE(B19:M19))/STDEV(B19:M19)))</f>
        <v>1.5859988436090788</v>
      </c>
      <c r="S2" s="7">
        <f>IF(AC9="","",(ABS(AC9-AVERAGE(Q9:AB9))/STDEV(Q9:AB9)))</f>
        <v>4.5883320507638254</v>
      </c>
      <c r="T2" s="7">
        <f>IF(AC19="","",(ABS(AC19-AVERAGE(Q19:AB19))/STDEV(Q19:AB19)))</f>
        <v>0.18060008758376692</v>
      </c>
      <c r="U2" s="7">
        <f>IF(AR9="","",(ABS(AR9-AVERAGE(AF9:AQ9))/STDEV(AF9:AQ9)))</f>
        <v>1.1175017569711003</v>
      </c>
      <c r="V2" s="7">
        <f>IF(AR19="","",(ABS(AR19-AVERAGE(AF19:AQ19))/STDEV(AF19:AQ19)))</f>
        <v>1.6496895232307545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1.8842824050361968</v>
      </c>
      <c r="R3" s="7">
        <f>IF(N20="","",(ABS(N20-AVERAGE(B20:M20))/STDEV(B20:M20)))</f>
        <v>0.43271482282818563</v>
      </c>
      <c r="S3" s="7">
        <f>IF(AC10="","",(ABS(AC10-AVERAGE(Q10:AB10))/STDEV(Q10:AB10)))</f>
        <v>2.2723629600057147</v>
      </c>
      <c r="T3" s="7">
        <f>IF(AC20="","",(ABS(AC20-AVERAGE(Q20:AB20))/STDEV(Q20:AB20)))</f>
        <v>0.98198963524956451</v>
      </c>
      <c r="U3" s="7">
        <f t="shared" ref="U3" si="0">IF(AR10="","",(ABS(AR10-AVERAGE(AF10:AQ10))/STDEV(AF10:AQ10)))</f>
        <v>0.78939422772998336</v>
      </c>
      <c r="V3" s="7">
        <f>IF(AR20="","",(ABS(AR20-AVERAGE(AF20:AQ20))/STDEV(AF20:AQ20)))</f>
        <v>0.39435493826098605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1.7851162708746766</v>
      </c>
      <c r="R4" s="7">
        <f>IF(N23="","",(ABS(N23-AVERAGE(B23:M23))/STDEV(B23:M23)))</f>
        <v>0.71713195350699377</v>
      </c>
      <c r="S4" s="7">
        <f>IF(AC13="","",(ABS(AC13-AVERAGE(Q13:AB13))/STDEV(Q13:AB13)))</f>
        <v>2.5441512122123084</v>
      </c>
      <c r="T4" s="7">
        <f>IF(AC23="","",(ABS(AC23-AVERAGE(Q23:AB23))/STDEV(Q23:AB23)))</f>
        <v>0.81613494068122805</v>
      </c>
      <c r="U4" s="7">
        <f>IF(AR13="","",(ABS(AR13-AVERAGE(AF13:AQ13))/STDEV(AF13:AQ13)))</f>
        <v>0.88821867390514309</v>
      </c>
      <c r="V4" s="7">
        <f>IF(AR23="","",(ABS(AR23-AVERAGE(AF23:AQ23))/STDEV(AF23:AQ23)))</f>
        <v>0.6239352076637521</v>
      </c>
    </row>
    <row r="5" spans="1:44" ht="25.5" customHeight="1" x14ac:dyDescent="0.2">
      <c r="C5" s="42" t="s">
        <v>54</v>
      </c>
      <c r="D5" s="12" t="s">
        <v>54</v>
      </c>
      <c r="E5" s="12">
        <v>3.54</v>
      </c>
      <c r="F5" s="12">
        <v>-2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0.12918611867663349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0.53484888888888937</v>
      </c>
      <c r="AE7" s="14" t="s">
        <v>29</v>
      </c>
      <c r="AR7" s="16">
        <f>AR9-AQ9</f>
        <v>2.7901388888888601E-2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1.2925272727272725</v>
      </c>
      <c r="C9" s="20">
        <v>1.12948</v>
      </c>
      <c r="D9" s="20">
        <v>1.143285714285714</v>
      </c>
      <c r="E9" s="20">
        <v>1.0691379310344822</v>
      </c>
      <c r="F9" s="20">
        <v>1.1236068965517239</v>
      </c>
      <c r="G9" s="20">
        <v>1.3442133333333337</v>
      </c>
      <c r="H9" s="20">
        <v>1.1651217391304352</v>
      </c>
      <c r="I9" s="20">
        <v>1.1884645161290319</v>
      </c>
      <c r="J9" s="20">
        <v>1.2004945454545461</v>
      </c>
      <c r="K9" s="20">
        <v>1.2150235294117642</v>
      </c>
      <c r="L9" s="20">
        <v>1.2939939393939401</v>
      </c>
      <c r="M9" s="20">
        <v>1.3295000000000006</v>
      </c>
      <c r="N9" s="20">
        <v>1.3734571428571425</v>
      </c>
      <c r="P9" s="19" t="s">
        <v>18</v>
      </c>
      <c r="Q9" s="20"/>
      <c r="R9" s="20"/>
      <c r="S9" s="20"/>
      <c r="T9" s="20"/>
      <c r="U9" s="20">
        <v>1.2130833333333331</v>
      </c>
      <c r="V9" s="20">
        <v>1.1206</v>
      </c>
      <c r="W9" s="20">
        <v>1.2466769230769235</v>
      </c>
      <c r="X9" s="20"/>
      <c r="Y9" s="20"/>
      <c r="Z9" s="20">
        <v>1.2144666666666664</v>
      </c>
      <c r="AA9" s="20">
        <v>1.4124714285714284</v>
      </c>
      <c r="AB9" s="20">
        <v>1.1573777777777774</v>
      </c>
      <c r="AC9" s="20">
        <v>1.6922266666666668</v>
      </c>
      <c r="AE9" s="19" t="s">
        <v>18</v>
      </c>
      <c r="AF9" s="30">
        <v>1.0749466666666669</v>
      </c>
      <c r="AG9" s="30">
        <v>0.95983636363636382</v>
      </c>
      <c r="AH9" s="30">
        <v>0.95415999999999979</v>
      </c>
      <c r="AI9" s="30">
        <v>1.0973419354838707</v>
      </c>
      <c r="AJ9" s="30">
        <v>1.0560499999999999</v>
      </c>
      <c r="AK9" s="30">
        <v>1.0328750000000004</v>
      </c>
      <c r="AL9" s="30">
        <v>1.0780083333333335</v>
      </c>
      <c r="AM9" s="30">
        <v>0.97203999999999968</v>
      </c>
      <c r="AN9" s="30">
        <v>1.0816666666666663</v>
      </c>
      <c r="AO9" s="30">
        <v>1.0824380952380956</v>
      </c>
      <c r="AP9" s="30">
        <v>1.1042000000000001</v>
      </c>
      <c r="AQ9" s="30">
        <v>1.0815111111111111</v>
      </c>
      <c r="AR9" s="30">
        <v>1.1094124999999997</v>
      </c>
    </row>
    <row r="10" spans="1:44" x14ac:dyDescent="0.2">
      <c r="A10" s="21" t="s">
        <v>8</v>
      </c>
      <c r="B10" s="22">
        <v>0.50194696012233586</v>
      </c>
      <c r="C10" s="22">
        <v>0.38612533894285728</v>
      </c>
      <c r="D10" s="22">
        <v>0.43407286314350368</v>
      </c>
      <c r="E10" s="22">
        <v>0.36413116952643715</v>
      </c>
      <c r="F10" s="22">
        <v>0.37784679244797065</v>
      </c>
      <c r="G10" s="22">
        <v>0.43864697661113372</v>
      </c>
      <c r="H10" s="22">
        <v>0.40326007566441885</v>
      </c>
      <c r="I10" s="22">
        <v>0.41586179143662166</v>
      </c>
      <c r="J10" s="22">
        <v>0.43081789784260766</v>
      </c>
      <c r="K10" s="22">
        <v>0.41459894291563382</v>
      </c>
      <c r="L10" s="22">
        <v>0.4183376728190133</v>
      </c>
      <c r="M10" s="22">
        <v>0.45491957594080407</v>
      </c>
      <c r="N10" s="22">
        <v>0.48956494225222563</v>
      </c>
      <c r="P10" s="21" t="s">
        <v>8</v>
      </c>
      <c r="Q10" s="22"/>
      <c r="R10" s="22"/>
      <c r="S10" s="22"/>
      <c r="T10" s="22"/>
      <c r="U10" s="22">
        <v>0.32611972906222148</v>
      </c>
      <c r="V10" s="22">
        <v>0.40699555982133984</v>
      </c>
      <c r="W10" s="22">
        <v>0.41877604798434148</v>
      </c>
      <c r="X10" s="22"/>
      <c r="Y10" s="22"/>
      <c r="Z10" s="22">
        <v>0.40696856686286509</v>
      </c>
      <c r="AA10" s="22">
        <v>0.47509018888800475</v>
      </c>
      <c r="AB10" s="22">
        <v>0.38395902103962004</v>
      </c>
      <c r="AC10" s="22">
        <v>0.51314513971625353</v>
      </c>
      <c r="AE10" s="21" t="s">
        <v>8</v>
      </c>
      <c r="AF10" s="22">
        <v>0.38705628102988332</v>
      </c>
      <c r="AG10" s="22">
        <v>0.36345694959479508</v>
      </c>
      <c r="AH10" s="22">
        <v>0.30095177998734535</v>
      </c>
      <c r="AI10" s="22">
        <v>0.39607297043009804</v>
      </c>
      <c r="AJ10" s="22">
        <v>0.35947275067044582</v>
      </c>
      <c r="AK10" s="22">
        <v>0.32042461444823794</v>
      </c>
      <c r="AL10" s="22">
        <v>0.41203054255382404</v>
      </c>
      <c r="AM10" s="22">
        <v>0.42950602666176435</v>
      </c>
      <c r="AN10" s="22">
        <v>0.3777631193737363</v>
      </c>
      <c r="AO10" s="22">
        <v>0.41611414215816867</v>
      </c>
      <c r="AP10" s="22">
        <v>0.45141012620544491</v>
      </c>
      <c r="AQ10" s="22">
        <v>0.33507113371113417</v>
      </c>
      <c r="AR10" s="22">
        <v>0.41496739825427803</v>
      </c>
    </row>
    <row r="11" spans="1:44" x14ac:dyDescent="0.2">
      <c r="A11" s="21" t="s">
        <v>19</v>
      </c>
      <c r="B11" s="22">
        <v>3.1579999999999999</v>
      </c>
      <c r="C11" s="22">
        <v>2.08</v>
      </c>
      <c r="D11" s="23">
        <v>2.9569999999999999</v>
      </c>
      <c r="E11" s="23">
        <v>2.286</v>
      </c>
      <c r="F11" s="23">
        <v>2.4710000000000001</v>
      </c>
      <c r="G11" s="23">
        <v>2.4180000000000001</v>
      </c>
      <c r="H11" s="23">
        <v>2.4710000000000001</v>
      </c>
      <c r="I11" s="23">
        <v>2.302</v>
      </c>
      <c r="J11" s="23">
        <v>2.7669999999999999</v>
      </c>
      <c r="K11" s="23">
        <v>2.6619999999999999</v>
      </c>
      <c r="L11" s="23">
        <v>2.5139999999999998</v>
      </c>
      <c r="M11" s="23">
        <v>2.3980000000000001</v>
      </c>
      <c r="N11" s="23">
        <v>2.544</v>
      </c>
      <c r="P11" s="21" t="s">
        <v>19</v>
      </c>
      <c r="Q11" s="22"/>
      <c r="R11" s="22"/>
      <c r="S11" s="22"/>
      <c r="T11" s="22"/>
      <c r="U11" s="23">
        <v>1.8480000000000001</v>
      </c>
      <c r="V11" s="23">
        <v>2.319</v>
      </c>
      <c r="W11" s="23">
        <v>2.2930000000000001</v>
      </c>
      <c r="X11" s="23"/>
      <c r="Y11" s="23"/>
      <c r="Z11" s="23">
        <v>2.1880000000000002</v>
      </c>
      <c r="AA11" s="23">
        <v>2.5209999999999999</v>
      </c>
      <c r="AB11" s="23">
        <v>2.214</v>
      </c>
      <c r="AC11" s="23">
        <v>2.9359999999999999</v>
      </c>
      <c r="AE11" s="21" t="s">
        <v>19</v>
      </c>
      <c r="AF11" s="22">
        <v>2.3690000000000002</v>
      </c>
      <c r="AG11" s="22">
        <v>1.907</v>
      </c>
      <c r="AH11" s="22">
        <v>1.9470000000000001</v>
      </c>
      <c r="AI11" s="22">
        <v>2.472</v>
      </c>
      <c r="AJ11" s="22">
        <v>1.986</v>
      </c>
      <c r="AK11" s="22">
        <v>1.9530000000000001</v>
      </c>
      <c r="AL11" s="22">
        <v>2.57</v>
      </c>
      <c r="AM11" s="22">
        <v>2.1989999999999998</v>
      </c>
      <c r="AN11" s="22">
        <v>2.5150000000000001</v>
      </c>
      <c r="AO11" s="22">
        <v>2.3490000000000002</v>
      </c>
      <c r="AP11" s="22">
        <v>2.2919999999999998</v>
      </c>
      <c r="AQ11" s="22">
        <v>1.9670000000000001</v>
      </c>
      <c r="AR11" s="22">
        <v>2.1909999999999998</v>
      </c>
    </row>
    <row r="12" spans="1:44" x14ac:dyDescent="0.2">
      <c r="A12" s="21" t="s">
        <v>20</v>
      </c>
      <c r="B12" s="22">
        <v>0.51200000000000001</v>
      </c>
      <c r="C12" s="22">
        <v>0.2</v>
      </c>
      <c r="D12" s="23">
        <v>0.56499999999999995</v>
      </c>
      <c r="E12" s="23">
        <v>0.53100000000000003</v>
      </c>
      <c r="F12" s="23">
        <v>0.46500000000000002</v>
      </c>
      <c r="G12" s="23">
        <v>0.60899999999999999</v>
      </c>
      <c r="H12" s="23">
        <v>0.46500000000000002</v>
      </c>
      <c r="I12" s="23">
        <v>0.59299999999999997</v>
      </c>
      <c r="J12" s="23">
        <v>0.434</v>
      </c>
      <c r="K12" s="23">
        <v>0.439</v>
      </c>
      <c r="L12" s="23">
        <v>0.48599999999999999</v>
      </c>
      <c r="M12" s="23">
        <v>0.29599999999999999</v>
      </c>
      <c r="N12" s="23">
        <v>0.40300000000000002</v>
      </c>
      <c r="P12" s="21" t="s">
        <v>20</v>
      </c>
      <c r="Q12" s="22"/>
      <c r="R12" s="22"/>
      <c r="S12" s="22"/>
      <c r="T12" s="22"/>
      <c r="U12" s="23">
        <v>0.496</v>
      </c>
      <c r="V12" s="23">
        <v>0.29899999999999999</v>
      </c>
      <c r="W12" s="23">
        <v>0.57599999999999996</v>
      </c>
      <c r="X12" s="23"/>
      <c r="Y12" s="23"/>
      <c r="Z12" s="23">
        <v>0.45200000000000001</v>
      </c>
      <c r="AA12" s="23">
        <v>0.44600000000000001</v>
      </c>
      <c r="AB12" s="23">
        <v>0.61</v>
      </c>
      <c r="AC12" s="23">
        <v>0.52300000000000002</v>
      </c>
      <c r="AE12" s="21" t="s">
        <v>20</v>
      </c>
      <c r="AF12" s="22">
        <v>0.57899999999999996</v>
      </c>
      <c r="AG12" s="22">
        <v>0.42399999999999999</v>
      </c>
      <c r="AH12" s="22">
        <v>0.42399999999999999</v>
      </c>
      <c r="AI12" s="22">
        <v>0.39100000000000001</v>
      </c>
      <c r="AJ12" s="22">
        <v>0.58499999999999996</v>
      </c>
      <c r="AK12" s="22">
        <v>0.54400000000000004</v>
      </c>
      <c r="AL12" s="22">
        <v>0.53800000000000003</v>
      </c>
      <c r="AM12" s="22">
        <v>0.28499999999999998</v>
      </c>
      <c r="AN12" s="22">
        <v>0.41399999999999998</v>
      </c>
      <c r="AO12" s="22">
        <v>0.438</v>
      </c>
      <c r="AP12" s="22">
        <v>0.56599999999999995</v>
      </c>
      <c r="AQ12" s="22">
        <v>0.55500000000000005</v>
      </c>
      <c r="AR12" s="22">
        <v>0.39100000000000001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1.4925034620689586</v>
      </c>
      <c r="C13" s="25">
        <f>IFERROR(IF(C8="","",IF($C$25=0,((C9-$C$26)/3/C10),IF($C$26=0,(($C$25-C9)/3/C10),MIN(((($C$25)-C9)/(3*C10)),((C9-($C$26))/(3*C10)))))),"")</f>
        <v>2.0809477794607458</v>
      </c>
      <c r="D13" s="25">
        <f>IFERROR(IF(D8="","",IF($D$25=0,((D9-$D$26)/3/D10),IF($D$26=0,(($D$25-D9)/3/D10),MIN(((($D$25)-D9)/(3*D10)),((D9-($D$26))/(3*D10)))))),"")</f>
        <v>1.840485387912042</v>
      </c>
      <c r="E13" s="25">
        <f>IFERROR(IF(E8="","",IF($E$25=0,((E9-$E$26)/3/E10),IF($E$26=0,(($E$25-E9)/3/E10),MIN(((($E$25)-E9)/(3*E10)),((E9-($E$26))/(3*E10)))))),"")</f>
        <v>2.2618791209945432</v>
      </c>
      <c r="F13" s="25">
        <f>IFERROR(IF(F8="","",IF($K$25=0,((F9-$K$26)/3/F10),IF($K$26=0,(($K$25-F9)/3/F10),MIN(((($K$25)-F9)/(3*F10)),((F9-($K$26))/(3*F10)))))),"")</f>
        <v>2.1317221263086523</v>
      </c>
      <c r="G13" s="25">
        <f>IFERROR(IF(G8="","",IF($G$25=0,((G9-$G$26)/3/G10),IF($G$26=0,(($G$25-G9)/3/G10),MIN(((($G$25)-G9)/(3*G10)),((G9-($G$26))/(3*G10)))))),"")</f>
        <v>1.6686057990039522</v>
      </c>
      <c r="H13" s="25">
        <f>IFERROR(IF(H8="","",IF($H$25=0,((H9-$H$26)/3/H10),IF($H$26=0,(($H$25-H9)/3/H10),MIN(((($H$25)-H9)/(3*H10)),((H9-($H$26))/(3*H10)))))),"")</f>
        <v>1.963065859302396</v>
      </c>
      <c r="I13" s="25">
        <f>IFERROR(IF(I8="","",IF($I$25=0,((I9-$I$26)/3/I10),IF($I$26=0,(($I$25-I9)/3/I10),MIN(((($I$25)-I9)/(3*I10)),((I9-($I$26))/(3*I10)))))),"")</f>
        <v>1.8848693903387435</v>
      </c>
      <c r="J13" s="25">
        <f>IFERROR(IF(J8="","",IF($J$25=0,((J9-$J$26)/3/J10),IF($J$26=0,(($J$25-J9)/3/J10),MIN(((($J$25)-J9)/(3*J10)),((J9-($J$26))/(3*J10)))))),"")</f>
        <v>1.8101270987586764</v>
      </c>
      <c r="K13" s="25">
        <f>IFERROR(IF(K8="","",IF($K$25=0,((K9-$K$26)/3/K10),IF($K$26=0,(($K$25-K9)/3/K10),MIN(((($K$25)-K9)/(3*K10)),((K9-($K$26))/(3*K10)))))),"")</f>
        <v>1.8692574356622211</v>
      </c>
      <c r="L13" s="25">
        <f>IFERROR(IF(L8="","",IF($L$25=0,((L9-$L$26)/3/L10),IF($L$26=0,(($L$25-L9)/3/L10),MIN(((($L$25)-L9)/(3*L10)),((L9-($L$26))/(3*L10)))))),"")</f>
        <v>1.7896276991352522</v>
      </c>
      <c r="M13" s="25">
        <f>IFERROR(IF(M8="","",IF($M$25=0,((M9-$M$26)/3/M10),IF($M$26=0,(($M$25-M9)/3/M10),MIN(((($M$25)-M9)/(3*M10)),((M9-($M$26))/(3*M10)))))),"")</f>
        <v>1.6197002114264103</v>
      </c>
      <c r="N13" s="25">
        <f>IFERROR(IF(N8="","",IF($N$25=0,((N9-$N$26)/3/N10),IF($N$26=0,(($N$25-N9)/3/N10),MIN(((($N$25)-N9)/(3*N10)),((N9-($N$26))/(3*N10)))))),"")</f>
        <v>1.4751484227170872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2.3783868921984239</v>
      </c>
      <c r="V13" s="25">
        <f>IFERROR(IF(V8="","",IF($G$25=0,((V9-$G$26)/3/V10),IF($G$26=0,(($G$25-V9)/3/V10),MIN(((($G$25)-V9)/(3*V10)),((V9-($G$26))/(3*V10)))))),"")</f>
        <v>1.9815121988571176</v>
      </c>
      <c r="W13" s="25">
        <f>IFERROR(IF(W8="","",IF($H$25=0,((W9-$H$26)/3/W10),IF($H$26=0,(($H$25-W9)/3/W10),MIN(((($H$25)-W9)/(3*W10)),((W9-($H$26))/(3*W10)))))),"")</f>
        <v>1.8254172589870967</v>
      </c>
      <c r="X13" s="25"/>
      <c r="Y13" s="25"/>
      <c r="Z13" s="25">
        <f>IFERROR(IF(Z8="","",IF($K$25=0,((Z9-$K$26)/3/Z10),IF($K$26=0,(($K$25-Z9)/3/Z10),MIN(((($K$25)-Z9)/(3*Z10)),((Z9-($K$26))/(3*Z10)))))),"")</f>
        <v>1.9047608117581893</v>
      </c>
      <c r="AA13" s="25">
        <f>IFERROR(IF(AA8="","",IF($L$25=0,((AA9-$L$26)/3/AA10),IF($L$26=0,(($L$25-AA9)/3/AA10),MIN(((($L$25)-AA9)/(3*AA10)),((AA9-($L$26))/(3*AA10)))))),"")</f>
        <v>1.492719081688652</v>
      </c>
      <c r="AB13" s="25">
        <f>IFERROR(IF(AB8="","",IF($M$25=0,((AB9-$M$26)/3/AB10),IF($M$26=0,(($M$25-AB9)/3/AB10),MIN(((($M$25)-AB9)/(3*AB10)),((AB9-($M$26))/(3*AB10)))))),"")</f>
        <v>2.068469195637038</v>
      </c>
      <c r="AC13" s="25">
        <f>IFERROR(IF(AC8="","",IF($N$25=0,((AC9-$N$26)/3/AC10),IF($N$26=0,(($N$25-AC9)/3/AC10),MIN(((($N$25)-AC9)/(3*AC10)),((AC9-($N$26))/(3*AC10)))))),"")</f>
        <v>1.200292854347258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2.1229068864561453</v>
      </c>
      <c r="AG13" s="25">
        <f t="shared" si="1"/>
        <v>2.3663175141193169</v>
      </c>
      <c r="AH13" s="25">
        <f t="shared" si="1"/>
        <v>2.8640690103341822</v>
      </c>
      <c r="AI13" s="25">
        <f t="shared" si="1"/>
        <v>2.0557306749676556</v>
      </c>
      <c r="AJ13" s="25">
        <f t="shared" si="1"/>
        <v>2.3033271139163607</v>
      </c>
      <c r="AK13" s="25">
        <f t="shared" si="1"/>
        <v>2.608127764380396</v>
      </c>
      <c r="AL13" s="25">
        <f t="shared" si="1"/>
        <v>1.991754989332337</v>
      </c>
      <c r="AM13" s="25">
        <f t="shared" si="1"/>
        <v>1.992956125248402</v>
      </c>
      <c r="AN13" s="25">
        <f t="shared" si="1"/>
        <v>2.1692018156852817</v>
      </c>
      <c r="AO13" s="25">
        <f t="shared" si="1"/>
        <v>1.9686600828767824</v>
      </c>
      <c r="AP13" s="25">
        <f t="shared" si="1"/>
        <v>1.7986599905466183</v>
      </c>
      <c r="AQ13" s="25">
        <f>IFERROR(IF(AQ8="","",IF($M$25=0,((AQ9-$M$26)/3/AQ10),IF($M$26=0,(($M$25-AQ9)/3/AQ10),MIN(((($M$25)-AQ9)/(3*AQ10)),((AQ9-($M$26))/(3*AQ10)))))),"")</f>
        <v>2.4457382741981784</v>
      </c>
      <c r="AR13" s="25">
        <f>IFERROR(IF(AR8="","",IF($M$25=0,((AR9-$M$26)/3/AR10),IF($M$26=0,(($M$25-AR9)/3/AR10),MIN(((($M$25)-AR9)/(3*AR10)),((AR9-($M$26))/(3*AR10)))))),"")</f>
        <v>1.9524324964846345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7.5518596491227719E-2</v>
      </c>
      <c r="AE17" s="27" t="s">
        <v>30</v>
      </c>
      <c r="AR17" s="16">
        <f>AR19-AQ19</f>
        <v>-0.11621333333333295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1.3826545454545458</v>
      </c>
      <c r="C19" s="30">
        <v>1.3858000000000001</v>
      </c>
      <c r="D19" s="30">
        <v>1.1609999999999998</v>
      </c>
      <c r="E19" s="30">
        <v>1.2306750000000006</v>
      </c>
      <c r="F19" s="30">
        <v>1.6090214285714293</v>
      </c>
      <c r="G19" s="30">
        <v>1.2131090909090902</v>
      </c>
      <c r="H19" s="30">
        <v>1.3653210526315793</v>
      </c>
      <c r="I19" s="30">
        <v>1.2932800000000002</v>
      </c>
      <c r="J19" s="30">
        <v>1.178379487179487</v>
      </c>
      <c r="K19" s="30">
        <v>1.291683333333334</v>
      </c>
      <c r="L19" s="30">
        <v>1.4976387096774197</v>
      </c>
      <c r="M19" s="30">
        <v>1.4837714285714283</v>
      </c>
      <c r="N19" s="30">
        <v>1.5618133333333337</v>
      </c>
      <c r="P19" s="30" t="s">
        <v>18</v>
      </c>
      <c r="Q19" s="30"/>
      <c r="R19" s="30"/>
      <c r="S19" s="30"/>
      <c r="T19" s="30"/>
      <c r="U19" s="30">
        <v>1.4051200000000004</v>
      </c>
      <c r="V19" s="30">
        <v>1.4701157894736838</v>
      </c>
      <c r="W19" s="30">
        <v>1.6764000000000001</v>
      </c>
      <c r="X19" s="30"/>
      <c r="Y19" s="30">
        <v>1.0515750000000001</v>
      </c>
      <c r="Z19" s="30">
        <v>1.0964444444444448</v>
      </c>
      <c r="AA19" s="30">
        <v>1.1753733333333332</v>
      </c>
      <c r="AB19" s="30">
        <v>1.1760947368421051</v>
      </c>
      <c r="AC19" s="30">
        <v>1.2516133333333328</v>
      </c>
      <c r="AD19" s="29"/>
      <c r="AE19" s="30" t="s">
        <v>18</v>
      </c>
      <c r="AF19" s="30">
        <v>1.0613375000000005</v>
      </c>
      <c r="AG19" s="30">
        <v>0.984509090909091</v>
      </c>
      <c r="AH19" s="30">
        <v>1.0765749999999998</v>
      </c>
      <c r="AI19" s="30">
        <v>1.1335764705882354</v>
      </c>
      <c r="AJ19" s="30">
        <v>1.1289428571428568</v>
      </c>
      <c r="AK19" s="30">
        <v>1.2523846153846154</v>
      </c>
      <c r="AL19" s="30">
        <v>1.1802434782608688</v>
      </c>
      <c r="AM19" s="30">
        <v>1.1391428571428572</v>
      </c>
      <c r="AN19" s="30">
        <v>1.1434380952380954</v>
      </c>
      <c r="AO19" s="30">
        <v>1.148547368421053</v>
      </c>
      <c r="AP19" s="30">
        <v>1.0206666666666662</v>
      </c>
      <c r="AQ19" s="30">
        <v>1.1132266666666664</v>
      </c>
      <c r="AR19" s="30">
        <v>0.99701333333333342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0.50701826414576179</v>
      </c>
      <c r="C20" s="22">
        <v>0.54590902607321035</v>
      </c>
      <c r="D20" s="22">
        <v>0.28564241322901379</v>
      </c>
      <c r="E20" s="22">
        <v>0.49300589443705845</v>
      </c>
      <c r="F20" s="22">
        <v>0.5719355684878662</v>
      </c>
      <c r="G20" s="22">
        <v>0.44906801236907662</v>
      </c>
      <c r="H20" s="22">
        <v>0.49391168059855517</v>
      </c>
      <c r="I20" s="22">
        <v>0.47293257773941633</v>
      </c>
      <c r="J20" s="22">
        <v>0.3843522460733001</v>
      </c>
      <c r="K20" s="22">
        <v>0.4896241800702823</v>
      </c>
      <c r="L20" s="22">
        <v>0.45757812311294904</v>
      </c>
      <c r="M20" s="22">
        <v>0.50003125753287825</v>
      </c>
      <c r="N20" s="22">
        <v>0.50335809749886096</v>
      </c>
      <c r="P20" s="21" t="s">
        <v>8</v>
      </c>
      <c r="Q20" s="22"/>
      <c r="R20" s="22"/>
      <c r="S20" s="22"/>
      <c r="T20" s="22"/>
      <c r="U20" s="22">
        <v>0.4578621284280322</v>
      </c>
      <c r="V20" s="22">
        <v>0.48203970135686158</v>
      </c>
      <c r="W20" s="22">
        <v>0.69078214469438282</v>
      </c>
      <c r="X20" s="22"/>
      <c r="Y20" s="22">
        <v>0.36580667838267644</v>
      </c>
      <c r="Z20" s="22">
        <v>0.38746795767807046</v>
      </c>
      <c r="AA20" s="22">
        <v>0.41278948149878558</v>
      </c>
      <c r="AB20" s="22">
        <v>0.40257326738160726</v>
      </c>
      <c r="AC20" s="22">
        <v>0.56562096690115682</v>
      </c>
      <c r="AD20" s="29"/>
      <c r="AE20" s="21" t="s">
        <v>8</v>
      </c>
      <c r="AF20" s="22">
        <v>0.35488450407727862</v>
      </c>
      <c r="AG20" s="22">
        <v>0.31773975332298465</v>
      </c>
      <c r="AH20" s="22">
        <v>0.40202663099018249</v>
      </c>
      <c r="AI20" s="22">
        <v>0.38009883979197362</v>
      </c>
      <c r="AJ20" s="22">
        <v>0.40665271604894004</v>
      </c>
      <c r="AK20" s="22">
        <v>0.45734275618469628</v>
      </c>
      <c r="AL20" s="22">
        <v>0.38436095497213879</v>
      </c>
      <c r="AM20" s="22">
        <v>0.39880714476593349</v>
      </c>
      <c r="AN20" s="22">
        <v>0.39163228249040438</v>
      </c>
      <c r="AO20" s="22">
        <v>0.44099406008497927</v>
      </c>
      <c r="AP20" s="22">
        <v>0.391169913082412</v>
      </c>
      <c r="AQ20" s="22">
        <v>0.42763901085331768</v>
      </c>
      <c r="AR20" s="22">
        <v>0.38145703924923502</v>
      </c>
      <c r="AS20" s="29"/>
      <c r="AT20" s="29"/>
      <c r="AU20" s="29"/>
      <c r="AV20" s="29"/>
      <c r="BD20" s="32">
        <f>F5</f>
        <v>-2</v>
      </c>
      <c r="BE20" s="32"/>
      <c r="BF20" s="32"/>
      <c r="BG20" s="32"/>
      <c r="BH20" s="32"/>
      <c r="BI20" s="32"/>
      <c r="BJ20" s="32">
        <f>E5</f>
        <v>3.54</v>
      </c>
    </row>
    <row r="21" spans="1:62" x14ac:dyDescent="0.2">
      <c r="A21" s="21" t="s">
        <v>19</v>
      </c>
      <c r="B21" s="22">
        <v>2.855</v>
      </c>
      <c r="C21" s="22">
        <v>2.7</v>
      </c>
      <c r="D21" s="22">
        <v>1.8660000000000001</v>
      </c>
      <c r="E21" s="22">
        <v>3.278</v>
      </c>
      <c r="F21" s="22">
        <v>3.2469999999999999</v>
      </c>
      <c r="G21" s="22">
        <v>2.3519999999999999</v>
      </c>
      <c r="H21" s="22">
        <v>2.8889999999999998</v>
      </c>
      <c r="I21" s="22">
        <v>2.456</v>
      </c>
      <c r="J21" s="22">
        <v>2.4409999999999998</v>
      </c>
      <c r="K21" s="22">
        <v>2.7549999999999999</v>
      </c>
      <c r="L21" s="22">
        <v>2.6120000000000001</v>
      </c>
      <c r="M21" s="22">
        <v>2.7509999999999999</v>
      </c>
      <c r="N21" s="22">
        <v>2.93</v>
      </c>
      <c r="P21" s="21" t="s">
        <v>19</v>
      </c>
      <c r="Q21" s="22"/>
      <c r="R21" s="22"/>
      <c r="S21" s="22"/>
      <c r="T21" s="22"/>
      <c r="U21" s="22">
        <v>2.6360000000000001</v>
      </c>
      <c r="V21" s="22">
        <v>2.6429999999999998</v>
      </c>
      <c r="W21" s="22">
        <v>2.9079999999999999</v>
      </c>
      <c r="X21" s="22"/>
      <c r="Y21" s="22">
        <v>2.1869999999999998</v>
      </c>
      <c r="Z21" s="22">
        <v>2.5099999999999998</v>
      </c>
      <c r="AA21" s="22">
        <v>2.1429999999999998</v>
      </c>
      <c r="AB21" s="22">
        <v>2.472</v>
      </c>
      <c r="AC21" s="22">
        <v>2.585</v>
      </c>
      <c r="AD21" s="29"/>
      <c r="AE21" s="21" t="s">
        <v>19</v>
      </c>
      <c r="AF21" s="22">
        <v>2.105</v>
      </c>
      <c r="AG21" s="22">
        <v>1.984</v>
      </c>
      <c r="AH21" s="22">
        <v>2.6070000000000002</v>
      </c>
      <c r="AI21" s="22">
        <v>2.21</v>
      </c>
      <c r="AJ21" s="22">
        <v>2.2490000000000001</v>
      </c>
      <c r="AK21" s="22">
        <v>2.5659999999999998</v>
      </c>
      <c r="AL21" s="22">
        <v>2.4940000000000002</v>
      </c>
      <c r="AM21" s="22">
        <v>2.4780000000000002</v>
      </c>
      <c r="AN21" s="22">
        <v>2.0609999999999999</v>
      </c>
      <c r="AO21" s="22">
        <v>2.484</v>
      </c>
      <c r="AP21" s="22">
        <v>2.5259999999999998</v>
      </c>
      <c r="AQ21" s="22">
        <v>2.0590000000000002</v>
      </c>
      <c r="AR21" s="22">
        <v>2.13</v>
      </c>
      <c r="BD21" s="33" t="e">
        <f>BE21-$BG$22</f>
        <v>#VALUE!</v>
      </c>
      <c r="BE21" s="32" t="e">
        <f>BF21-$BG$22</f>
        <v>#VALUE!</v>
      </c>
      <c r="BF21" s="32" t="e">
        <f>BG21-$BG$22</f>
        <v>#VALUE!</v>
      </c>
      <c r="BG21" s="33" t="str">
        <f>D5</f>
        <v/>
      </c>
      <c r="BH21" s="32" t="e">
        <f>BG21+$BG$22</f>
        <v>#VALUE!</v>
      </c>
      <c r="BI21" s="32" t="e">
        <f>BH21+$BG$22</f>
        <v>#VALUE!</v>
      </c>
      <c r="BJ21" s="33" t="e">
        <f>BI21+$BG$22</f>
        <v>#VALUE!</v>
      </c>
    </row>
    <row r="22" spans="1:62" x14ac:dyDescent="0.2">
      <c r="A22" s="21" t="s">
        <v>20</v>
      </c>
      <c r="B22" s="22">
        <v>0.60899999999999999</v>
      </c>
      <c r="C22" s="22">
        <v>0.19700000000000001</v>
      </c>
      <c r="D22" s="22">
        <v>0.63200000000000001</v>
      </c>
      <c r="E22" s="22">
        <v>0.36199999999999999</v>
      </c>
      <c r="F22" s="22">
        <v>0.31900000000000001</v>
      </c>
      <c r="G22" s="22">
        <v>0.45100000000000001</v>
      </c>
      <c r="H22" s="22">
        <v>0.42899999999999999</v>
      </c>
      <c r="I22" s="22">
        <v>0.436</v>
      </c>
      <c r="J22" s="22">
        <v>0.40300000000000002</v>
      </c>
      <c r="K22" s="22">
        <v>0.47299999999999998</v>
      </c>
      <c r="L22" s="22">
        <v>0.64</v>
      </c>
      <c r="M22" s="22">
        <v>0.53800000000000003</v>
      </c>
      <c r="N22" s="22">
        <v>0.49</v>
      </c>
      <c r="P22" s="21" t="s">
        <v>20</v>
      </c>
      <c r="Q22" s="22"/>
      <c r="R22" s="22"/>
      <c r="S22" s="22"/>
      <c r="T22" s="22"/>
      <c r="U22" s="22">
        <v>0.54500000000000004</v>
      </c>
      <c r="V22" s="22">
        <v>0.60099999999999998</v>
      </c>
      <c r="W22" s="22">
        <v>0.79300000000000004</v>
      </c>
      <c r="X22" s="22"/>
      <c r="Y22" s="22">
        <v>0.313</v>
      </c>
      <c r="Z22" s="22">
        <v>0.17</v>
      </c>
      <c r="AA22" s="22">
        <v>0.40799999999999997</v>
      </c>
      <c r="AB22" s="22">
        <v>0.55200000000000005</v>
      </c>
      <c r="AC22" s="22">
        <v>0.34300000000000003</v>
      </c>
      <c r="AD22" s="29"/>
      <c r="AE22" s="21" t="s">
        <v>20</v>
      </c>
      <c r="AF22" s="22">
        <v>0.58899999999999997</v>
      </c>
      <c r="AG22" s="22">
        <v>0.313</v>
      </c>
      <c r="AH22" s="22">
        <v>0.432</v>
      </c>
      <c r="AI22" s="22">
        <v>0.51900000000000002</v>
      </c>
      <c r="AJ22" s="22">
        <v>0.623</v>
      </c>
      <c r="AK22" s="22">
        <v>0.57499999999999996</v>
      </c>
      <c r="AL22" s="22">
        <v>0.45</v>
      </c>
      <c r="AM22" s="22">
        <v>0.46700000000000003</v>
      </c>
      <c r="AN22" s="22">
        <v>0.39100000000000001</v>
      </c>
      <c r="AO22" s="22">
        <v>0.35899999999999999</v>
      </c>
      <c r="AP22" s="22">
        <v>0.153</v>
      </c>
      <c r="AQ22" s="22">
        <v>0.39900000000000002</v>
      </c>
      <c r="AR22" s="22">
        <v>0.16400000000000001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1.4183219863425161</v>
      </c>
      <c r="C23" s="25">
        <f>IFERROR(IF(C18="","",IF($C$25=0,((C19-$C$26)/3/C20),IF($C$26=0,(($C$25-C19)/3/C20),MIN(((($C$25)-C19)/(3*C20)),((C19-($C$26))/(3*C20)))))),"")</f>
        <v>1.3153595789243622</v>
      </c>
      <c r="D23" s="25">
        <f>IFERROR(IF(D18="","",IF($D$25=0,((D19-$D$26)/3/D20),IF($D$26=0,(($D$25-D19)/3/D20),MIN(((($D$25)-D19)/(3*D20)),((D19-($D$26))/(3*D20)))))),"")</f>
        <v>2.77619836296584</v>
      </c>
      <c r="E23" s="25">
        <f>IFERROR(IF(E18="","",IF($E$25=0,((E19-$E$26)/3/E20),IF($E$26=0,(($E$25-E19)/3/E20),MIN(((($E$25)-E19)/(3*E20)),((E19-($E$26))/(3*E20)))))),"")</f>
        <v>1.5613910679079643</v>
      </c>
      <c r="F23" s="25">
        <f>IFERROR(IF(F18="","",IF($K$25=0,((F19-$K$26)/3/F20),IF($K$26=0,(($K$25-F19)/3/F20),MIN(((($K$25)-F19)/(3*F20)),((F19-($K$26))/(3*F20)))))),"")</f>
        <v>1.1254056562897243</v>
      </c>
      <c r="G23" s="25">
        <f>IFERROR(IF(G18="","",IF($G$25=0,((G19-$G$26)/3/G20),IF($G$26=0,(($G$25-G19)/3/G20),MIN(((($G$25)-G19)/(3*G20)),((G19-($G$26))/(3*G20)))))),"")</f>
        <v>1.7272000714066316</v>
      </c>
      <c r="H23" s="25">
        <f>IFERROR(IF(H18="","",IF($H$25=0,((H19-$H$26)/3/H20),IF($H$26=0,(($H$25-H19)/3/H20),MIN(((($H$25)-H19)/(3*H20)),((H19-($H$26))/(3*H20)))))),"")</f>
        <v>1.4676570952476087</v>
      </c>
      <c r="I23" s="25">
        <f>IFERROR(IF(I18="","",IF($I$25=0,((I19-$I$26)/3/I20),IF($I$26=0,(($I$25-I19)/3/I20),MIN(((($I$25)-I19)/(3*I20)),((I19-($I$26))/(3*I20)))))),"")</f>
        <v>1.5835379119924167</v>
      </c>
      <c r="J23" s="25">
        <f>IFERROR(IF(J18="","",IF($J$25=0,((J19-$J$26)/3/J20),IF($J$26=0,(($J$25-J19)/3/J20),MIN(((($J$25)-J19)/(3*J20)),((J19-($J$26))/(3*J20)))))),"")</f>
        <v>2.0481390330075211</v>
      </c>
      <c r="K23" s="25">
        <f>IFERROR(IF(K18="","",IF($K$25=0,((K19-$K$26)/3/K20),IF($K$26=0,(($K$25-K19)/3/K20),MIN(((($K$25)-K19)/(3*K20)),((K19-($K$26))/(3*K20)))))),"")</f>
        <v>1.5306410904406553</v>
      </c>
      <c r="L23" s="25">
        <f>IFERROR(IF(L18="","",IF($L$25=0,((L19-$L$26)/3/L20),IF($L$26=0,(($L$25-L19)/3/L20),MIN(((($L$25)-L19)/(3*L20)),((L19-($L$26))/(3*L20)))))),"")</f>
        <v>1.4878051689681573</v>
      </c>
      <c r="M23" s="25">
        <f>IFERROR(IF(M18="","",IF($M$25=0,((M19-$M$26)/3/M20),IF($M$26=0,(($M$25-M19)/3/M20),MIN(((($M$25)-M19)/(3*M20)),((M19-($M$26))/(3*M20)))))),"")</f>
        <v>1.3707333561331547</v>
      </c>
      <c r="N23" s="25">
        <f>IFERROR(IF(N18="","",IF($N$25=0,((N19-$N$26)/3/N20),IF($N$26=0,(($N$25-N19)/3/N20),MIN(((($N$25)-N19)/(3*N20)),((N19-($N$26))/(3*N20)))))),"")</f>
        <v>1.3099929430598811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1.5542378862167057</v>
      </c>
      <c r="V23" s="25">
        <f>IFERROR(IF(V18="","",IF($G$25=0,((V19-$G$26)/3/V20),IF($G$26=0,(($G$25-V19)/3/V20),MIN(((($G$25)-V19)/(3*V20)),((V19-($G$26))/(3*V20)))))),"")</f>
        <v>1.4313372976679006</v>
      </c>
      <c r="W23" s="25">
        <f>IFERROR(IF(W18="","",IF($H$25=0,((W19-$H$26)/3/W20),IF($H$26=0,(($H$25-W19)/3/W20),MIN(((($H$25)-W19)/(3*W20)),((W19-($H$26))/(3*W20)))))),"")</f>
        <v>0.8992704932679354</v>
      </c>
      <c r="X23" s="25"/>
      <c r="Y23" s="25">
        <f>IFERROR(IF(Y18="","",IF($J$25=0,((Y19-$J$26)/3/Y20),IF($J$26=0,(($J$25-Y19)/3/Y20),MIN(((($J$25)-Y19)/(3*Y20)),((Y19-($J$26))/(3*Y20)))))),"")</f>
        <v>2.26752284476412</v>
      </c>
      <c r="Z23" s="25">
        <f>IFERROR(IF(Z18="","",IF($K$25=0,((Z19-$K$26)/3/Z20),IF($K$26=0,(($K$25-Z19)/3/Z20),MIN(((($K$25)-Z19)/(3*Z20)),((Z19-($K$26))/(3*Z20)))))),"")</f>
        <v>2.1021571006789288</v>
      </c>
      <c r="AA23" s="25">
        <f>IFERROR(IF(AA18="","",IF($L$25=0,((AA19-$L$26)/3/AA20),IF($L$26=0,(($L$25-AA19)/3/AA20),MIN(((($L$25)-AA19)/(3*AA20)),((AA19-($L$26))/(3*AA20)))))),"")</f>
        <v>1.9094694129002605</v>
      </c>
      <c r="AB23" s="25">
        <f>IFERROR(IF(AB18="","",IF($M$25=0,((AB19-$M$26)/3/AB20),IF($M$26=0,(($M$25-AB19)/3/AB20),MIN(((($M$25)-AB19)/(3*AB20)),((AB19-($M$26))/(3*AB20)))))),"")</f>
        <v>1.9573292240135274</v>
      </c>
      <c r="AC23" s="25">
        <f>IFERROR(IF(AC18="","",IF($N$25=0,((AC19-$N$26)/3/AC20),IF($N$26=0,(($N$25-AC19)/3/AC20),MIN(((($N$25)-AC19)/(3*AC20)),((AC19-($N$26))/(3*AC20)))))),"")</f>
        <v>1.3485984434676297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2.3281400676582309</v>
      </c>
      <c r="AG23" s="25">
        <f t="shared" si="2"/>
        <v>2.6809056598102528</v>
      </c>
      <c r="AH23" s="25">
        <f t="shared" si="2"/>
        <v>2.0425056535290045</v>
      </c>
      <c r="AI23" s="25">
        <f t="shared" si="2"/>
        <v>2.1103489211111413</v>
      </c>
      <c r="AJ23" s="25">
        <f t="shared" si="2"/>
        <v>1.9763441446902621</v>
      </c>
      <c r="AK23" s="25">
        <f t="shared" si="2"/>
        <v>1.6673237986752172</v>
      </c>
      <c r="AL23" s="25">
        <f t="shared" si="2"/>
        <v>2.0464760977175591</v>
      </c>
      <c r="AM23" s="25">
        <f t="shared" si="2"/>
        <v>2.006698537849454</v>
      </c>
      <c r="AN23" s="25">
        <f t="shared" si="2"/>
        <v>2.0398062263254344</v>
      </c>
      <c r="AO23" s="25">
        <f t="shared" si="2"/>
        <v>1.8076227082046681</v>
      </c>
      <c r="AP23" s="25">
        <f t="shared" si="2"/>
        <v>2.1468363227640488</v>
      </c>
      <c r="AQ23" s="25">
        <f>IFERROR(IF(AQ18="","",IF($M$25=0,((AQ19-$M$26)/3/AQ20),IF($M$26=0,(($M$25-AQ19)/3/AQ20),MIN(((($M$25)-AQ19)/(3*AQ20)),((AQ19-($M$26))/(3*AQ20)))))),"")</f>
        <v>1.8916058262091286</v>
      </c>
      <c r="AR23" s="25">
        <f>IFERROR(IF(AR18="","",IF($M$25=0,((AR19-$M$26)/3/AR20),IF($M$26=0,(($M$25-AR19)/3/AR20),MIN(((($M$25)-AR19)/(3*AR20)),((AR19-($M$26))/(3*AR20)))))),"")</f>
        <v>2.2221695630274625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3">$E$5</f>
        <v>3.54</v>
      </c>
      <c r="C25" s="32">
        <f t="shared" si="3"/>
        <v>3.54</v>
      </c>
      <c r="D25" s="32">
        <f t="shared" si="3"/>
        <v>3.54</v>
      </c>
      <c r="E25" s="32">
        <f t="shared" si="3"/>
        <v>3.54</v>
      </c>
      <c r="F25" s="32">
        <f t="shared" si="3"/>
        <v>3.54</v>
      </c>
      <c r="G25" s="32">
        <f t="shared" si="3"/>
        <v>3.54</v>
      </c>
      <c r="H25" s="32">
        <f t="shared" si="3"/>
        <v>3.54</v>
      </c>
      <c r="I25" s="32">
        <f t="shared" si="3"/>
        <v>3.54</v>
      </c>
      <c r="J25" s="32">
        <f t="shared" si="3"/>
        <v>3.54</v>
      </c>
      <c r="K25" s="32">
        <f t="shared" si="3"/>
        <v>3.54</v>
      </c>
      <c r="L25" s="32">
        <f t="shared" si="3"/>
        <v>3.54</v>
      </c>
      <c r="M25" s="32">
        <f t="shared" si="3"/>
        <v>3.54</v>
      </c>
      <c r="N25" s="32">
        <f>$E$5</f>
        <v>3.54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0.50194696012233586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2.2618791209945432</v>
      </c>
      <c r="Q37" s="40">
        <v>8</v>
      </c>
      <c r="R37" s="41">
        <f>ROUND(Q37/5,5)</f>
        <v>1.6</v>
      </c>
      <c r="T37" s="20">
        <v>0.8286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0.33290509158016807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2.7148878850426135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0"/>
  <dimension ref="A1:BJ85"/>
  <sheetViews>
    <sheetView showGridLines="0" topLeftCell="A4" zoomScale="75" zoomScaleNormal="75" workbookViewId="0">
      <selection activeCell="X19" sqref="X19:X23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122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1.8797660674131729</v>
      </c>
      <c r="R2" s="7">
        <f>IF(N19="","",(ABS(N19-AVERAGE(B19:M19))/STDEV(B19:M19)))</f>
        <v>1.2452880838416893</v>
      </c>
      <c r="S2" s="7">
        <f>IF(AC9="","",(ABS(AC9-AVERAGE(Q9:AB9))/STDEV(Q9:AB9)))</f>
        <v>6.2759053887877876</v>
      </c>
      <c r="T2" s="7">
        <f>IF(AC19="","",(ABS(AC19-AVERAGE(Q19:AB19))/STDEV(Q19:AB19)))</f>
        <v>0.1757373512748793</v>
      </c>
      <c r="U2" s="7">
        <f>IF(AR9="","",(ABS(AR9-AVERAGE(AF9:AQ9))/STDEV(AF9:AQ9)))</f>
        <v>0.58764501988078643</v>
      </c>
      <c r="V2" s="7">
        <f>IF(AR19="","",(ABS(AR19-AVERAGE(AF19:AQ19))/STDEV(AF19:AQ19)))</f>
        <v>1.4312654319303779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0.2113414098855293</v>
      </c>
      <c r="R3" s="7">
        <f>IF(N20="","",(ABS(N20-AVERAGE(B20:M20))/STDEV(B20:M20)))</f>
        <v>1.2295268393012317</v>
      </c>
      <c r="S3" s="7">
        <f>IF(AC10="","",(ABS(AC10-AVERAGE(Q10:AB10))/STDEV(Q10:AB10)))</f>
        <v>1.9071099865447954</v>
      </c>
      <c r="T3" s="7">
        <f>IF(AC20="","",(ABS(AC20-AVERAGE(Q20:AB20))/STDEV(Q20:AB20)))</f>
        <v>0.33366978460239405</v>
      </c>
      <c r="U3" s="7">
        <f t="shared" ref="U3" si="0">IF(AR10="","",(ABS(AR10-AVERAGE(AF10:AQ10))/STDEV(AF10:AQ10)))</f>
        <v>0.77766371556737635</v>
      </c>
      <c r="V3" s="7">
        <f>IF(AR20="","",(ABS(AR20-AVERAGE(AF20:AQ20))/STDEV(AF20:AQ20)))</f>
        <v>0.36002509371228364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0.85063713020019838</v>
      </c>
      <c r="R4" s="7">
        <f>IF(N23="","",(ABS(N23-AVERAGE(B23:M23))/STDEV(B23:M23)))</f>
        <v>0.6393735027452575</v>
      </c>
      <c r="S4" s="7">
        <f>IF(AC13="","",(ABS(AC13-AVERAGE(Q13:AB13))/STDEV(Q13:AB13)))</f>
        <v>2.3964793875437778</v>
      </c>
      <c r="T4" s="7">
        <f>IF(AC23="","",(ABS(AC23-AVERAGE(Q23:AB23))/STDEV(Q23:AB23)))</f>
        <v>0.46165146385010164</v>
      </c>
      <c r="U4" s="7">
        <f>IF(AR13="","",(ABS(AR13-AVERAGE(AF13:AQ13))/STDEV(AF13:AQ13)))</f>
        <v>1.0390879167859108</v>
      </c>
      <c r="V4" s="7">
        <f>IF(AR23="","",(ABS(AR23-AVERAGE(AF23:AQ23))/STDEV(AF23:AQ23)))</f>
        <v>0.96885624803117931</v>
      </c>
    </row>
    <row r="5" spans="1:44" ht="25.5" customHeight="1" x14ac:dyDescent="0.2">
      <c r="C5" s="42" t="s">
        <v>54</v>
      </c>
      <c r="D5" s="12" t="s">
        <v>54</v>
      </c>
      <c r="E5" s="12" t="s">
        <v>54</v>
      </c>
      <c r="F5" s="12">
        <v>-38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2.6420654773631176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-6.3195777777777788</v>
      </c>
      <c r="AE7" s="14" t="s">
        <v>29</v>
      </c>
      <c r="AR7" s="16">
        <f>AR9-AQ9</f>
        <v>-1.3584902777777765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-9.3053696969696986</v>
      </c>
      <c r="C9" s="20">
        <v>-7.2303499999999987</v>
      </c>
      <c r="D9" s="20">
        <v>-7.616314285714286</v>
      </c>
      <c r="E9" s="20">
        <v>-5.7973999999999979</v>
      </c>
      <c r="F9" s="20">
        <v>-6.8193310344827616</v>
      </c>
      <c r="G9" s="20">
        <v>-10.357333333333331</v>
      </c>
      <c r="H9" s="20">
        <v>-7.5904608695652191</v>
      </c>
      <c r="I9" s="20">
        <v>-7.4140451612903204</v>
      </c>
      <c r="J9" s="20">
        <v>-8.0126872727272715</v>
      </c>
      <c r="K9" s="20">
        <v>-8.5240470588235322</v>
      </c>
      <c r="L9" s="20">
        <v>-9.8347212121212113</v>
      </c>
      <c r="M9" s="20">
        <v>-10.647076190476186</v>
      </c>
      <c r="N9" s="20">
        <v>-11.072299999999995</v>
      </c>
      <c r="P9" s="19" t="s">
        <v>18</v>
      </c>
      <c r="Q9" s="20"/>
      <c r="R9" s="20"/>
      <c r="S9" s="20"/>
      <c r="T9" s="20"/>
      <c r="U9" s="20">
        <v>-8.8980666666666668</v>
      </c>
      <c r="V9" s="20">
        <v>-7.924670588235295</v>
      </c>
      <c r="W9" s="20">
        <v>-8.8215846153846211</v>
      </c>
      <c r="X9" s="20"/>
      <c r="Y9" s="20"/>
      <c r="Z9" s="20">
        <v>-8.3137866666666671</v>
      </c>
      <c r="AA9" s="20">
        <v>-10.552071428571432</v>
      </c>
      <c r="AB9" s="20">
        <v>-8.3160222222222213</v>
      </c>
      <c r="AC9" s="20">
        <v>-14.6356</v>
      </c>
      <c r="AE9" s="19" t="s">
        <v>18</v>
      </c>
      <c r="AF9" s="30">
        <v>-6.2427333333333337</v>
      </c>
      <c r="AG9" s="30">
        <v>-5.0192545454545447</v>
      </c>
      <c r="AH9" s="30">
        <v>-2.5324200000000006</v>
      </c>
      <c r="AI9" s="30">
        <v>-2.4325870967741929</v>
      </c>
      <c r="AJ9" s="30">
        <v>-4.8156166666666689</v>
      </c>
      <c r="AK9" s="30">
        <v>-3.0414625000000002</v>
      </c>
      <c r="AL9" s="30">
        <v>-5.9301250000000012</v>
      </c>
      <c r="AM9" s="30">
        <v>-5.7029399999999972</v>
      </c>
      <c r="AN9" s="30">
        <v>-3.5396190476190461</v>
      </c>
      <c r="AO9" s="30">
        <v>-5.1412190476190442</v>
      </c>
      <c r="AP9" s="30">
        <v>-6.4579999999999975</v>
      </c>
      <c r="AQ9" s="30">
        <v>-4.0574222222222227</v>
      </c>
      <c r="AR9" s="30">
        <v>-5.4159124999999992</v>
      </c>
    </row>
    <row r="10" spans="1:44" x14ac:dyDescent="0.2">
      <c r="A10" s="21" t="s">
        <v>8</v>
      </c>
      <c r="B10" s="22">
        <v>8.1319024820975585</v>
      </c>
      <c r="C10" s="22">
        <v>6.0584910652219133</v>
      </c>
      <c r="D10" s="22">
        <v>7.0861772314037843</v>
      </c>
      <c r="E10" s="22">
        <v>6.7739214131189263</v>
      </c>
      <c r="F10" s="22">
        <v>6.3728641161123907</v>
      </c>
      <c r="G10" s="22">
        <v>6.692900012444273</v>
      </c>
      <c r="H10" s="22">
        <v>6.6623484279023133</v>
      </c>
      <c r="I10" s="22">
        <v>7.6192360375990846</v>
      </c>
      <c r="J10" s="22">
        <v>7.4815701031544242</v>
      </c>
      <c r="K10" s="22">
        <v>6.8294564441993568</v>
      </c>
      <c r="L10" s="22">
        <v>6.6276043786463399</v>
      </c>
      <c r="M10" s="22">
        <v>6.4727744326070296</v>
      </c>
      <c r="N10" s="22">
        <v>6.7770330446125131</v>
      </c>
      <c r="P10" s="21" t="s">
        <v>8</v>
      </c>
      <c r="Q10" s="22"/>
      <c r="R10" s="22"/>
      <c r="S10" s="22"/>
      <c r="T10" s="22"/>
      <c r="U10" s="22">
        <v>5.4446520390185347</v>
      </c>
      <c r="V10" s="22">
        <v>7.1874462687651821</v>
      </c>
      <c r="W10" s="22">
        <v>7.0098932229124946</v>
      </c>
      <c r="X10" s="22"/>
      <c r="Y10" s="22"/>
      <c r="Z10" s="22">
        <v>7.0139098424629189</v>
      </c>
      <c r="AA10" s="22">
        <v>8.24157254116869</v>
      </c>
      <c r="AB10" s="22">
        <v>6.0361852135338703</v>
      </c>
      <c r="AC10" s="22">
        <v>8.6782506908969879</v>
      </c>
      <c r="AE10" s="21" t="s">
        <v>8</v>
      </c>
      <c r="AF10" s="22">
        <v>6.5057172015317635</v>
      </c>
      <c r="AG10" s="22">
        <v>6.1690975545626152</v>
      </c>
      <c r="AH10" s="22">
        <v>6.4109866383531671</v>
      </c>
      <c r="AI10" s="22">
        <v>8.7805677890745581</v>
      </c>
      <c r="AJ10" s="22">
        <v>6.7648023060837073</v>
      </c>
      <c r="AK10" s="22">
        <v>7.2523704722614939</v>
      </c>
      <c r="AL10" s="22">
        <v>7.2409473573077783</v>
      </c>
      <c r="AM10" s="22">
        <v>6.6663898084314885</v>
      </c>
      <c r="AN10" s="22">
        <v>8.5555887283164367</v>
      </c>
      <c r="AO10" s="22">
        <v>8.0026975475832689</v>
      </c>
      <c r="AP10" s="22">
        <v>7.5783904085018934</v>
      </c>
      <c r="AQ10" s="22">
        <v>8.4236254030739719</v>
      </c>
      <c r="AR10" s="22">
        <v>8.0640338967820178</v>
      </c>
    </row>
    <row r="11" spans="1:44" x14ac:dyDescent="0.2">
      <c r="A11" s="21" t="s">
        <v>19</v>
      </c>
      <c r="B11" s="22">
        <v>20.625</v>
      </c>
      <c r="C11" s="22">
        <v>9.6479999999999997</v>
      </c>
      <c r="D11" s="23">
        <v>9.6479999999999997</v>
      </c>
      <c r="E11" s="23">
        <v>10.84</v>
      </c>
      <c r="F11" s="23">
        <v>11.605</v>
      </c>
      <c r="G11" s="23">
        <v>5.8559999999999999</v>
      </c>
      <c r="H11" s="23">
        <v>11.605</v>
      </c>
      <c r="I11" s="23">
        <v>12.959</v>
      </c>
      <c r="J11" s="23">
        <v>12.484</v>
      </c>
      <c r="K11" s="23">
        <v>14.609</v>
      </c>
      <c r="L11" s="23">
        <v>12.976000000000001</v>
      </c>
      <c r="M11" s="23">
        <v>7.665</v>
      </c>
      <c r="N11" s="23">
        <v>5.8159999999999998</v>
      </c>
      <c r="P11" s="21" t="s">
        <v>19</v>
      </c>
      <c r="Q11" s="22"/>
      <c r="R11" s="22"/>
      <c r="S11" s="22"/>
      <c r="T11" s="22"/>
      <c r="U11" s="23">
        <v>8.7469999999999999</v>
      </c>
      <c r="V11" s="23">
        <v>9.1880000000000006</v>
      </c>
      <c r="W11" s="23">
        <v>12.688000000000001</v>
      </c>
      <c r="X11" s="23"/>
      <c r="Y11" s="23"/>
      <c r="Z11" s="23">
        <v>10.888</v>
      </c>
      <c r="AA11" s="23">
        <v>14.058</v>
      </c>
      <c r="AB11" s="23">
        <v>10.397</v>
      </c>
      <c r="AC11" s="23">
        <v>8.8770000000000007</v>
      </c>
      <c r="AE11" s="21" t="s">
        <v>19</v>
      </c>
      <c r="AF11" s="22">
        <v>10.624000000000001</v>
      </c>
      <c r="AG11" s="22">
        <v>10.18</v>
      </c>
      <c r="AH11" s="22">
        <v>10.08</v>
      </c>
      <c r="AI11" s="22">
        <v>22.221</v>
      </c>
      <c r="AJ11" s="22">
        <v>16.998999999999999</v>
      </c>
      <c r="AK11" s="22">
        <v>16.699000000000002</v>
      </c>
      <c r="AL11" s="22">
        <v>8.952</v>
      </c>
      <c r="AM11" s="22">
        <v>8.1349999999999998</v>
      </c>
      <c r="AN11" s="22">
        <v>11.751999999999999</v>
      </c>
      <c r="AO11" s="22">
        <v>17.451000000000001</v>
      </c>
      <c r="AP11" s="22">
        <v>8.9120000000000008</v>
      </c>
      <c r="AQ11" s="22">
        <v>15.593999999999999</v>
      </c>
      <c r="AR11" s="22">
        <v>11.624000000000001</v>
      </c>
    </row>
    <row r="12" spans="1:44" x14ac:dyDescent="0.2">
      <c r="A12" s="21" t="s">
        <v>20</v>
      </c>
      <c r="B12" s="22">
        <v>-36.064999999999998</v>
      </c>
      <c r="C12" s="22">
        <v>-21.148</v>
      </c>
      <c r="D12" s="23">
        <v>-32.863999999999997</v>
      </c>
      <c r="E12" s="23">
        <v>-23.905000000000001</v>
      </c>
      <c r="F12" s="23">
        <v>-23.463000000000001</v>
      </c>
      <c r="G12" s="23">
        <v>-24.68</v>
      </c>
      <c r="H12" s="23">
        <v>-24.68</v>
      </c>
      <c r="I12" s="23">
        <v>-29.143000000000001</v>
      </c>
      <c r="J12" s="23">
        <v>-30.173999999999999</v>
      </c>
      <c r="K12" s="23">
        <v>-27.491</v>
      </c>
      <c r="L12" s="23">
        <v>-31.552</v>
      </c>
      <c r="M12" s="23">
        <v>-25.193000000000001</v>
      </c>
      <c r="N12" s="23">
        <v>-26.983000000000001</v>
      </c>
      <c r="P12" s="21" t="s">
        <v>20</v>
      </c>
      <c r="Q12" s="22"/>
      <c r="R12" s="22"/>
      <c r="S12" s="22"/>
      <c r="T12" s="22"/>
      <c r="U12" s="23">
        <v>-20.248000000000001</v>
      </c>
      <c r="V12" s="23">
        <v>-24.472000000000001</v>
      </c>
      <c r="W12" s="23">
        <v>-24.472000000000001</v>
      </c>
      <c r="X12" s="23"/>
      <c r="Y12" s="23"/>
      <c r="Z12" s="23">
        <v>-23.603000000000002</v>
      </c>
      <c r="AA12" s="23">
        <v>-29.484999999999999</v>
      </c>
      <c r="AB12" s="23">
        <v>-22.626000000000001</v>
      </c>
      <c r="AC12" s="23">
        <v>-32.201000000000001</v>
      </c>
      <c r="AE12" s="21" t="s">
        <v>20</v>
      </c>
      <c r="AF12" s="22">
        <v>-23.201000000000001</v>
      </c>
      <c r="AG12" s="22">
        <v>-18.594999999999999</v>
      </c>
      <c r="AH12" s="22">
        <v>-17.032</v>
      </c>
      <c r="AI12" s="22">
        <v>-24.562000000000001</v>
      </c>
      <c r="AJ12" s="22">
        <v>-18.5</v>
      </c>
      <c r="AK12" s="22">
        <v>-18.2</v>
      </c>
      <c r="AL12" s="22">
        <v>-29.452000000000002</v>
      </c>
      <c r="AM12" s="22">
        <v>-22.527999999999999</v>
      </c>
      <c r="AN12" s="22">
        <v>-27.681000000000001</v>
      </c>
      <c r="AO12" s="22">
        <v>-25.152000000000001</v>
      </c>
      <c r="AP12" s="22">
        <v>-24.707000000000001</v>
      </c>
      <c r="AQ12" s="22">
        <v>-20.353999999999999</v>
      </c>
      <c r="AR12" s="22">
        <v>-22.260999999999999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1.1762163637271734</v>
      </c>
      <c r="C13" s="25">
        <f>IFERROR(IF(C8="","",IF($C$25=0,((C9-$C$26)/3/C10),IF($C$26=0,(($C$25-C9)/3/C10),MIN(((($C$25)-C9)/(3*C10)),((C9-($C$26))/(3*C10)))))),"")</f>
        <v>1.6929215360036713</v>
      </c>
      <c r="D13" s="25">
        <f>IFERROR(IF(D8="","",IF($D$25=0,((D9-$D$26)/3/D10),IF($D$26=0,(($D$25-D9)/3/D10),MIN(((($D$25)-D9)/(3*D10)),((D9-($D$26))/(3*D10)))))),"")</f>
        <v>1.4292466738217446</v>
      </c>
      <c r="E13" s="25">
        <f>IFERROR(IF(E8="","",IF($E$25=0,((E9-$E$26)/3/E10),IF($E$26=0,(($E$25-E9)/3/E10),MIN(((($E$25)-E9)/(3*E10)),((E9-($E$26))/(3*E10)))))),"")</f>
        <v>1.5846360395045738</v>
      </c>
      <c r="F13" s="25">
        <f>IFERROR(IF(F8="","",IF($K$25=0,((F9-$K$26)/3/F10),IF($K$26=0,(($K$25-F9)/3/F10),MIN(((($K$25)-F9)/(3*F10)),((F9-($K$26))/(3*F10)))))),"")</f>
        <v>1.6309081964514589</v>
      </c>
      <c r="G13" s="25">
        <f>IFERROR(IF(G8="","",IF($G$25=0,((G9-$G$26)/3/G10),IF($G$26=0,(($G$25-G9)/3/G10),MIN(((($G$25)-G9)/(3*G10)),((G9-($G$26))/(3*G10)))))),"")</f>
        <v>1.3767159534865296</v>
      </c>
      <c r="H13" s="25">
        <f>IFERROR(IF(H8="","",IF($H$25=0,((H9-$H$26)/3/H10),IF($H$26=0,(($H$25-H9)/3/H10),MIN(((($H$25)-H9)/(3*H10)),((H9-($H$26))/(3*H10)))))),"")</f>
        <v>1.5214624622491879</v>
      </c>
      <c r="I13" s="25">
        <f>IFERROR(IF(I8="","",IF($I$25=0,((I9-$I$26)/3/I10),IF($I$26=0,(($I$25-I9)/3/I10),MIN(((($I$25)-I9)/(3*I10)),((I9-($I$26))/(3*I10)))))),"")</f>
        <v>1.3381024330075175</v>
      </c>
      <c r="J13" s="25">
        <f>IFERROR(IF(J8="","",IF($J$25=0,((J9-$J$26)/3/J10),IF($J$26=0,(($J$25-J9)/3/J10),MIN(((($J$25)-J9)/(3*J10)),((J9-($J$26))/(3*J10)))))),"")</f>
        <v>1.3360525626668167</v>
      </c>
      <c r="K13" s="25">
        <f>IFERROR(IF(K8="","",IF($K$25=0,((K9-$K$26)/3/K10),IF($K$26=0,(($K$25-K9)/3/K10),MIN(((($K$25)-K9)/(3*K10)),((K9-($K$26))/(3*K10)))))),"")</f>
        <v>1.4386675905084687</v>
      </c>
      <c r="L13" s="25">
        <f>IFERROR(IF(L8="","",IF($L$25=0,((L9-$L$26)/3/L10),IF($L$26=0,(($L$25-L9)/3/L10),MIN(((($L$25)-L9)/(3*L10)),((L9-($L$26))/(3*L10)))))),"")</f>
        <v>1.4165640744754002</v>
      </c>
      <c r="M13" s="25">
        <f>IFERROR(IF(M8="","",IF($M$25=0,((M9-$M$26)/3/M10),IF($M$26=0,(($M$25-M9)/3/M10),MIN(((($M$25)-M9)/(3*M10)),((M9-($M$26))/(3*M10)))))),"")</f>
        <v>1.4086140904139268</v>
      </c>
      <c r="N13" s="25">
        <f>IFERROR(IF(N8="","",IF($N$25=0,((N9-$N$26)/3/N10),IF($N$26=0,(($N$25-N9)/3/N10),MIN(((($N$25)-N9)/(3*N10)),((N9-($N$26))/(3*N10)))))),"")</f>
        <v>1.3244586445001185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1.7816830855169037</v>
      </c>
      <c r="V13" s="25">
        <f>IFERROR(IF(V8="","",IF($G$25=0,((V9-$G$26)/3/V10),IF($G$26=0,(($G$25-V9)/3/V10),MIN(((($G$25)-V9)/(3*V10)),((V9-($G$26))/(3*V10)))))),"")</f>
        <v>1.3948083128618507</v>
      </c>
      <c r="W13" s="25">
        <f>IFERROR(IF(W8="","",IF($H$25=0,((W9-$H$26)/3/W10),IF($H$26=0,(($H$25-W9)/3/W10),MIN(((($H$25)-W9)/(3*W10)),((W9-($H$26))/(3*W10)))))),"")</f>
        <v>1.3874873913553578</v>
      </c>
      <c r="X13" s="25"/>
      <c r="Y13" s="25"/>
      <c r="Z13" s="25">
        <f>IFERROR(IF(Z8="","",IF($K$25=0,((Z9-$K$26)/3/Z10),IF($K$26=0,(($K$25-Z9)/3/Z10),MIN(((($K$25)-Z9)/(3*Z10)),((Z9-($K$26))/(3*Z10)))))),"")</f>
        <v>1.4108257258364894</v>
      </c>
      <c r="AA13" s="25">
        <f>IFERROR(IF(AA8="","",IF($L$25=0,((AA9-$L$26)/3/AA10),IF($L$26=0,(($L$25-AA9)/3/AA10),MIN(((($L$25)-AA9)/(3*AA10)),((AA9-($L$26))/(3*AA10)))))),"")</f>
        <v>1.1101412355598961</v>
      </c>
      <c r="AB13" s="25">
        <f>IFERROR(IF(AB8="","",IF($M$25=0,((AB9-$M$26)/3/AB10),IF($M$26=0,(($M$25-AB9)/3/AB10),MIN(((($M$25)-AB9)/(3*AB10)),((AB9-($M$26))/(3*AB10)))))),"")</f>
        <v>1.6392239318757507</v>
      </c>
      <c r="AC13" s="25">
        <f>IFERROR(IF(AC8="","",IF($N$25=0,((AC9-$N$26)/3/AC10),IF($N$26=0,(($N$25-AC9)/3/AC10),MIN(((($N$25)-AC9)/(3*AC10)),((AC9-($N$26))/(3*AC10)))))),"")</f>
        <v>0.89743124631127114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1.6271465893204138</v>
      </c>
      <c r="AG13" s="25">
        <f t="shared" si="1"/>
        <v>1.7820405206675736</v>
      </c>
      <c r="AH13" s="25">
        <f t="shared" si="1"/>
        <v>1.8441040878075512</v>
      </c>
      <c r="AI13" s="25">
        <f t="shared" si="1"/>
        <v>1.3502320790492786</v>
      </c>
      <c r="AJ13" s="25">
        <f t="shared" si="1"/>
        <v>1.6351492047540459</v>
      </c>
      <c r="AK13" s="25">
        <f t="shared" si="1"/>
        <v>1.6067637302730959</v>
      </c>
      <c r="AL13" s="25">
        <f t="shared" si="1"/>
        <v>1.4763204047526612</v>
      </c>
      <c r="AM13" s="25">
        <f t="shared" si="1"/>
        <v>1.614920065587897</v>
      </c>
      <c r="AN13" s="25">
        <f t="shared" si="1"/>
        <v>1.342607039159772</v>
      </c>
      <c r="AO13" s="25">
        <f t="shared" si="1"/>
        <v>1.3686543717292745</v>
      </c>
      <c r="AP13" s="25">
        <f t="shared" si="1"/>
        <v>1.3873658433068801</v>
      </c>
      <c r="AQ13" s="25">
        <f>IFERROR(IF(AQ8="","",IF($M$25=0,((AQ9-$M$26)/3/AQ10),IF($M$26=0,(($M$25-AQ9)/3/AQ10),MIN(((($M$25)-AQ9)/(3*AQ10)),((AQ9-($M$26))/(3*AQ10)))))),"")</f>
        <v>1.3431500157240832</v>
      </c>
      <c r="AR13" s="25">
        <f>IFERROR(IF(AR8="","",IF($M$25=0,((AR9-$M$26)/3/AR10),IF($M$26=0,(($M$25-AR9)/3/AR10),MIN(((($M$25)-AR9)/(3*AR10)),((AR9-($M$26))/(3*AR10)))))),"")</f>
        <v>1.3468894896801298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-2.1601614035087682</v>
      </c>
      <c r="AE17" s="27" t="s">
        <v>30</v>
      </c>
      <c r="AR17" s="16">
        <f>AR19-AQ19</f>
        <v>4.73996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-10.755381818181817</v>
      </c>
      <c r="C19" s="30">
        <v>-10.948464285714287</v>
      </c>
      <c r="D19" s="30">
        <v>-1.5780285714285713</v>
      </c>
      <c r="E19" s="30">
        <v>-7.6925499999999971</v>
      </c>
      <c r="F19" s="30">
        <v>-14.697921428571428</v>
      </c>
      <c r="G19" s="30">
        <v>-9.5064636363636357</v>
      </c>
      <c r="H19" s="30">
        <v>-11.092468421052637</v>
      </c>
      <c r="I19" s="30">
        <v>-9.5285866666666639</v>
      </c>
      <c r="J19" s="30">
        <v>-5.3075589743589759</v>
      </c>
      <c r="K19" s="30">
        <v>-8.1517999999999962</v>
      </c>
      <c r="L19" s="30">
        <v>-12.638012903225805</v>
      </c>
      <c r="M19" s="30">
        <v>-12.812747619047622</v>
      </c>
      <c r="N19" s="30">
        <v>-13.992673333333338</v>
      </c>
      <c r="P19" s="30" t="s">
        <v>18</v>
      </c>
      <c r="Q19" s="30"/>
      <c r="R19" s="30"/>
      <c r="S19" s="30"/>
      <c r="T19" s="30"/>
      <c r="U19" s="30">
        <v>-11.813439999999998</v>
      </c>
      <c r="V19" s="30">
        <v>-12.134242105263155</v>
      </c>
      <c r="W19" s="30">
        <v>-15.724466666666666</v>
      </c>
      <c r="X19" s="30"/>
      <c r="Y19" s="30">
        <v>-5.5387750000000002</v>
      </c>
      <c r="Z19" s="30">
        <v>-7.2741888888888866</v>
      </c>
      <c r="AA19" s="30">
        <v>-8.136706666666667</v>
      </c>
      <c r="AB19" s="30">
        <v>-8.3041052631578935</v>
      </c>
      <c r="AC19" s="30">
        <v>-10.464266666666662</v>
      </c>
      <c r="AD19" s="29"/>
      <c r="AE19" s="30" t="s">
        <v>18</v>
      </c>
      <c r="AF19" s="30">
        <v>-2.1316625</v>
      </c>
      <c r="AG19" s="30">
        <v>-3.5180727272727279</v>
      </c>
      <c r="AH19" s="30">
        <v>-3.7453124999999998</v>
      </c>
      <c r="AI19" s="30">
        <v>-1.3860823529411761</v>
      </c>
      <c r="AJ19" s="30">
        <v>-4.5642142857142867</v>
      </c>
      <c r="AK19" s="30">
        <v>-7.6952923076923065</v>
      </c>
      <c r="AL19" s="30">
        <v>-5.0469391304347839</v>
      </c>
      <c r="AM19" s="30">
        <v>-0.69914285714285695</v>
      </c>
      <c r="AN19" s="30">
        <v>-3.5843904761904772</v>
      </c>
      <c r="AO19" s="30">
        <v>-7.327010526315787</v>
      </c>
      <c r="AP19" s="30">
        <v>-4.5934933333333356</v>
      </c>
      <c r="AQ19" s="30">
        <v>-5.8302933333333335</v>
      </c>
      <c r="AR19" s="30">
        <v>-1.0903333333333336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8.0034029343870507</v>
      </c>
      <c r="C20" s="22">
        <v>7.8943621367073069</v>
      </c>
      <c r="D20" s="22">
        <v>9.5499516860056417</v>
      </c>
      <c r="E20" s="22">
        <v>8.3504738914220198</v>
      </c>
      <c r="F20" s="22">
        <v>8.1681440563152083</v>
      </c>
      <c r="G20" s="22">
        <v>7.4604560768636867</v>
      </c>
      <c r="H20" s="22">
        <v>7.1137630429521979</v>
      </c>
      <c r="I20" s="22">
        <v>7.3064811738240474</v>
      </c>
      <c r="J20" s="22">
        <v>8.5060181333515938</v>
      </c>
      <c r="K20" s="22">
        <v>8.5696973130904031</v>
      </c>
      <c r="L20" s="22">
        <v>7.5444619879845636</v>
      </c>
      <c r="M20" s="22">
        <v>7.2800837117353678</v>
      </c>
      <c r="N20" s="22">
        <v>7.1156259899001864</v>
      </c>
      <c r="P20" s="21" t="s">
        <v>8</v>
      </c>
      <c r="Q20" s="22"/>
      <c r="R20" s="22"/>
      <c r="S20" s="22"/>
      <c r="T20" s="22"/>
      <c r="U20" s="22">
        <v>6.4382134634602739</v>
      </c>
      <c r="V20" s="22">
        <v>7.4152889740333841</v>
      </c>
      <c r="W20" s="22">
        <v>9.93099906401787</v>
      </c>
      <c r="X20" s="22"/>
      <c r="Y20" s="22">
        <v>6.7578035342085849</v>
      </c>
      <c r="Z20" s="22">
        <v>5.8462552537508987</v>
      </c>
      <c r="AA20" s="22">
        <v>6.6951139803658384</v>
      </c>
      <c r="AB20" s="22">
        <v>7.0082841003597327</v>
      </c>
      <c r="AC20" s="22">
        <v>7.5951068642435455</v>
      </c>
      <c r="AD20" s="29"/>
      <c r="AE20" s="21" t="s">
        <v>8</v>
      </c>
      <c r="AF20" s="22">
        <v>7.8493384417579719</v>
      </c>
      <c r="AG20" s="22">
        <v>6.288662022374063</v>
      </c>
      <c r="AH20" s="22">
        <v>7.8752069558399622</v>
      </c>
      <c r="AI20" s="22">
        <v>8.8107553635582576</v>
      </c>
      <c r="AJ20" s="22">
        <v>8.5556135329052019</v>
      </c>
      <c r="AK20" s="22">
        <v>9.0852658854926318</v>
      </c>
      <c r="AL20" s="22">
        <v>8.4837671201473892</v>
      </c>
      <c r="AM20" s="22">
        <v>8.780371876984292</v>
      </c>
      <c r="AN20" s="22">
        <v>8.9150566820485899</v>
      </c>
      <c r="AO20" s="22">
        <v>7.6571730388372821</v>
      </c>
      <c r="AP20" s="22">
        <v>7.2936171139349426</v>
      </c>
      <c r="AQ20" s="22">
        <v>7.7764970293781959</v>
      </c>
      <c r="AR20" s="22">
        <v>7.8209691670349724</v>
      </c>
      <c r="AS20" s="29"/>
      <c r="AT20" s="29"/>
      <c r="AU20" s="29"/>
      <c r="AV20" s="29"/>
      <c r="BD20" s="32">
        <f>F5</f>
        <v>-38</v>
      </c>
      <c r="BE20" s="32"/>
      <c r="BF20" s="32"/>
      <c r="BG20" s="32"/>
      <c r="BH20" s="32"/>
      <c r="BI20" s="32"/>
      <c r="BJ20" s="32" t="str">
        <f>E5</f>
        <v/>
      </c>
    </row>
    <row r="21" spans="1:62" x14ac:dyDescent="0.2">
      <c r="A21" s="21" t="s">
        <v>19</v>
      </c>
      <c r="B21" s="22">
        <v>16.673999999999999</v>
      </c>
      <c r="C21" s="22">
        <v>13.74</v>
      </c>
      <c r="D21" s="22">
        <v>12.694000000000001</v>
      </c>
      <c r="E21" s="22">
        <v>13.433</v>
      </c>
      <c r="F21" s="22">
        <v>4.7110000000000003</v>
      </c>
      <c r="G21" s="22">
        <v>9.5690000000000008</v>
      </c>
      <c r="H21" s="22">
        <v>8.1649999999999991</v>
      </c>
      <c r="I21" s="22">
        <v>14.951000000000001</v>
      </c>
      <c r="J21" s="22">
        <v>19.704999999999998</v>
      </c>
      <c r="K21" s="22">
        <v>14.821999999999999</v>
      </c>
      <c r="L21" s="22">
        <v>8.7530000000000001</v>
      </c>
      <c r="M21" s="22">
        <v>8.7289999999999992</v>
      </c>
      <c r="N21" s="22">
        <v>3.9449999999999998</v>
      </c>
      <c r="P21" s="21" t="s">
        <v>19</v>
      </c>
      <c r="Q21" s="22"/>
      <c r="R21" s="22"/>
      <c r="S21" s="22"/>
      <c r="T21" s="22"/>
      <c r="U21" s="22">
        <v>6.2809999999999997</v>
      </c>
      <c r="V21" s="22">
        <v>8.5690000000000008</v>
      </c>
      <c r="W21" s="22">
        <v>3.0790000000000002</v>
      </c>
      <c r="X21" s="22"/>
      <c r="Y21" s="22">
        <v>11.339</v>
      </c>
      <c r="Z21" s="22">
        <v>8.2159999999999993</v>
      </c>
      <c r="AA21" s="22">
        <v>8.1519999999999992</v>
      </c>
      <c r="AB21" s="22">
        <v>11.913</v>
      </c>
      <c r="AC21" s="22">
        <v>9.859</v>
      </c>
      <c r="AD21" s="29"/>
      <c r="AE21" s="21" t="s">
        <v>19</v>
      </c>
      <c r="AF21" s="22">
        <v>15.494</v>
      </c>
      <c r="AG21" s="22">
        <v>9.7360000000000007</v>
      </c>
      <c r="AH21" s="22">
        <v>13.36</v>
      </c>
      <c r="AI21" s="22">
        <v>20.742999999999999</v>
      </c>
      <c r="AJ21" s="22">
        <v>14.762</v>
      </c>
      <c r="AK21" s="22">
        <v>16.538</v>
      </c>
      <c r="AL21" s="22">
        <v>18.222999999999999</v>
      </c>
      <c r="AM21" s="22">
        <v>17.934999999999999</v>
      </c>
      <c r="AN21" s="22">
        <v>15.427</v>
      </c>
      <c r="AO21" s="22">
        <v>10.291</v>
      </c>
      <c r="AP21" s="22">
        <v>10.523999999999999</v>
      </c>
      <c r="AQ21" s="22">
        <v>11.625</v>
      </c>
      <c r="AR21" s="22">
        <v>14.305999999999999</v>
      </c>
      <c r="BD21" s="33" t="e">
        <f>BE21-$BG$22</f>
        <v>#VALUE!</v>
      </c>
      <c r="BE21" s="32" t="e">
        <f>BF21-$BG$22</f>
        <v>#VALUE!</v>
      </c>
      <c r="BF21" s="32" t="e">
        <f>BG21-$BG$22</f>
        <v>#VALUE!</v>
      </c>
      <c r="BG21" s="33" t="str">
        <f>D5</f>
        <v/>
      </c>
      <c r="BH21" s="32" t="e">
        <f>BG21+$BG$22</f>
        <v>#VALUE!</v>
      </c>
      <c r="BI21" s="32" t="e">
        <f>BH21+$BG$22</f>
        <v>#VALUE!</v>
      </c>
      <c r="BJ21" s="33" t="e">
        <f>BI21+$BG$22</f>
        <v>#VALUE!</v>
      </c>
    </row>
    <row r="22" spans="1:62" x14ac:dyDescent="0.2">
      <c r="A22" s="21" t="s">
        <v>20</v>
      </c>
      <c r="B22" s="22">
        <v>-29.666</v>
      </c>
      <c r="C22" s="22">
        <v>-29.024999999999999</v>
      </c>
      <c r="D22" s="22">
        <v>-19.079000000000001</v>
      </c>
      <c r="E22" s="22">
        <v>-34.323</v>
      </c>
      <c r="F22" s="22">
        <v>-37.386000000000003</v>
      </c>
      <c r="G22" s="22">
        <v>-36.423000000000002</v>
      </c>
      <c r="H22" s="22">
        <v>-32.512</v>
      </c>
      <c r="I22" s="22">
        <v>-24.850999999999999</v>
      </c>
      <c r="J22" s="22">
        <v>-23.530999999999999</v>
      </c>
      <c r="K22" s="22">
        <v>-30.343</v>
      </c>
      <c r="L22" s="22">
        <v>-33.845999999999997</v>
      </c>
      <c r="M22" s="22">
        <v>-33.947000000000003</v>
      </c>
      <c r="N22" s="22">
        <v>-34.393999999999998</v>
      </c>
      <c r="P22" s="21" t="s">
        <v>20</v>
      </c>
      <c r="Q22" s="22"/>
      <c r="R22" s="22"/>
      <c r="S22" s="22"/>
      <c r="T22" s="22"/>
      <c r="U22" s="22">
        <v>-28.391999999999999</v>
      </c>
      <c r="V22" s="22">
        <v>-27.91</v>
      </c>
      <c r="W22" s="22">
        <v>-32.5</v>
      </c>
      <c r="X22" s="22"/>
      <c r="Y22" s="22">
        <v>-20.481000000000002</v>
      </c>
      <c r="Z22" s="22">
        <v>-27.291</v>
      </c>
      <c r="AA22" s="22">
        <v>-21.876000000000001</v>
      </c>
      <c r="AB22" s="22">
        <v>-25.72</v>
      </c>
      <c r="AC22" s="22">
        <v>-28.01</v>
      </c>
      <c r="AD22" s="29"/>
      <c r="AE22" s="21" t="s">
        <v>20</v>
      </c>
      <c r="AF22" s="22">
        <v>-20.640999999999998</v>
      </c>
      <c r="AG22" s="22">
        <v>-18.207999999999998</v>
      </c>
      <c r="AH22" s="22">
        <v>-25.91</v>
      </c>
      <c r="AI22" s="22">
        <v>-22.312999999999999</v>
      </c>
      <c r="AJ22" s="22">
        <v>-21.905000000000001</v>
      </c>
      <c r="AK22" s="22">
        <v>-29.204000000000001</v>
      </c>
      <c r="AL22" s="22">
        <v>-27.614999999999998</v>
      </c>
      <c r="AM22" s="22">
        <v>-16.774000000000001</v>
      </c>
      <c r="AN22" s="22">
        <v>-21.291</v>
      </c>
      <c r="AO22" s="22">
        <v>-29.178000000000001</v>
      </c>
      <c r="AP22" s="22">
        <v>-26.215</v>
      </c>
      <c r="AQ22" s="22">
        <v>-21.375</v>
      </c>
      <c r="AR22" s="22">
        <v>-23.138999999999999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1.1347097563862583</v>
      </c>
      <c r="C23" s="25">
        <f>IFERROR(IF(C18="","",IF($C$25=0,((C19-$C$26)/3/C20),IF($C$26=0,(($C$25-C19)/3/C20),MIN(((($C$25)-C19)/(3*C20)),((C19-($C$26))/(3*C20)))))),"")</f>
        <v>1.1422301656900662</v>
      </c>
      <c r="D23" s="25">
        <f>IFERROR(IF(D18="","",IF($D$25=0,((D19-$D$26)/3/D20),IF($D$26=0,(($D$25-D19)/3/D20),MIN(((($D$25)-D19)/(3*D20)),((D19-($D$26))/(3*D20)))))),"")</f>
        <v>1.2712794307271611</v>
      </c>
      <c r="E23" s="25">
        <f>IFERROR(IF(E18="","",IF($E$25=0,((E19-$E$26)/3/E20),IF($E$26=0,(($E$25-E19)/3/E20),MIN(((($E$25)-E19)/(3*E20)),((E19-($E$26))/(3*E20)))))),"")</f>
        <v>1.2098095826287243</v>
      </c>
      <c r="F23" s="25">
        <f>IFERROR(IF(F18="","",IF($K$25=0,((F19-$K$26)/3/F20),IF($K$26=0,(($K$25-F19)/3/F20),MIN(((($K$25)-F19)/(3*F20)),((F19-($K$26))/(3*F20)))))),"")</f>
        <v>0.95093321937731778</v>
      </c>
      <c r="G23" s="25">
        <f>IFERROR(IF(G18="","",IF($G$25=0,((G19-$G$26)/3/G20),IF($G$26=0,(($G$25-G19)/3/G20),MIN(((($G$25)-G19)/(3*G20)),((G19-($G$26))/(3*G20)))))),"")</f>
        <v>1.2730917998431901</v>
      </c>
      <c r="H23" s="25">
        <f>IFERROR(IF(H18="","",IF($H$25=0,((H19-$H$26)/3/H20),IF($H$26=0,(($H$25-H19)/3/H20),MIN(((($H$25)-H19)/(3*H20)),((H19-($H$26))/(3*H20)))))),"")</f>
        <v>1.2608203476595228</v>
      </c>
      <c r="I23" s="25">
        <f>IFERROR(IF(I18="","",IF($I$25=0,((I19-$I$26)/3/I20),IF($I$26=0,(($I$25-I19)/3/I20),MIN(((($I$25)-I19)/(3*I20)),((I19-($I$26))/(3*I20)))))),"")</f>
        <v>1.2989113206931064</v>
      </c>
      <c r="J23" s="25">
        <f>IFERROR(IF(J18="","",IF($J$25=0,((J19-$J$26)/3/J20),IF($J$26=0,(($J$25-J19)/3/J20),MIN(((($J$25)-J19)/(3*J20)),((J19-($J$26))/(3*J20)))))),"")</f>
        <v>1.2811494369089063</v>
      </c>
      <c r="K23" s="25">
        <f>IFERROR(IF(K18="","",IF($K$25=0,((K19-$K$26)/3/K20),IF($K$26=0,(($K$25-K19)/3/K20),MIN(((($K$25)-K19)/(3*K20)),((K19-($K$26))/(3*K20)))))),"")</f>
        <v>1.1609978318373126</v>
      </c>
      <c r="L23" s="25">
        <f>IFERROR(IF(L18="","",IF($L$25=0,((L19-$L$26)/3/L20),IF($L$26=0,(($L$25-L19)/3/L20),MIN(((($L$25)-L19)/(3*L20)),((L19-($L$26))/(3*L20)))))),"")</f>
        <v>1.1205564707448596</v>
      </c>
      <c r="M23" s="25">
        <f>IFERROR(IF(M18="","",IF($M$25=0,((M19-$M$26)/3/M20),IF($M$26=0,(($M$25-M19)/3/M20),MIN(((($M$25)-M19)/(3*M20)),((M19-($M$26))/(3*M20)))))),"")</f>
        <v>1.1532492105986349</v>
      </c>
      <c r="N23" s="25">
        <f>IFERROR(IF(N18="","",IF($N$25=0,((N19-$N$26)/3/N20),IF($N$26=0,(($N$25-N19)/3/N20),MIN(((($N$25)-N19)/(3*N20)),((N19-($N$26))/(3*N20)))))),"")</f>
        <v>1.1246294048592167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1.3557881208620155</v>
      </c>
      <c r="V23" s="25">
        <f>IFERROR(IF(V18="","",IF($G$25=0,((V19-$G$26)/3/V20),IF($G$26=0,(($G$25-V19)/3/V20),MIN(((($G$25)-V19)/(3*V20)),((V19-($G$26))/(3*V20)))))),"")</f>
        <v>1.1627219557373381</v>
      </c>
      <c r="W23" s="25">
        <f>IFERROR(IF(W18="","",IF($H$25=0,((W19-$H$26)/3/W20),IF($H$26=0,(($H$25-W19)/3/W20),MIN(((($H$25)-W19)/(3*W20)),((W19-($H$26))/(3*W20)))))),"")</f>
        <v>0.74767681780182449</v>
      </c>
      <c r="X23" s="25"/>
      <c r="Y23" s="25">
        <f>IFERROR(IF(Y18="","",IF($J$25=0,((Y19-$J$26)/3/Y20),IF($J$26=0,(($J$25-Y19)/3/Y20),MIN(((($J$25)-Y19)/(3*Y20)),((Y19-($J$26))/(3*Y20)))))),"")</f>
        <v>1.6011723748048448</v>
      </c>
      <c r="Z23" s="25">
        <f>IFERROR(IF(Z18="","",IF($K$25=0,((Z19-$K$26)/3/Z20),IF($K$26=0,(($K$25-Z19)/3/Z20),MIN(((($K$25)-Z19)/(3*Z20)),((Z19-($K$26))/(3*Z20)))))),"")</f>
        <v>1.751879894478763</v>
      </c>
      <c r="AA23" s="25">
        <f>IFERROR(IF(AA18="","",IF($L$25=0,((AA19-$L$26)/3/AA20),IF($L$26=0,(($L$25-AA19)/3/AA20),MIN(((($L$25)-AA19)/(3*AA20)),((AA19-($L$26))/(3*AA20)))))),"")</f>
        <v>1.4868202603127565</v>
      </c>
      <c r="AB23" s="25">
        <f>IFERROR(IF(AB18="","",IF($M$25=0,((AB19-$M$26)/3/AB20),IF($M$26=0,(($M$25-AB19)/3/AB20),MIN(((($M$25)-AB19)/(3*AB20)),((AB19-($M$26))/(3*AB20)))))),"")</f>
        <v>1.4124187086592672</v>
      </c>
      <c r="AC23" s="25">
        <f>IFERROR(IF(AC18="","",IF($N$25=0,((AC19-$N$26)/3/AC20),IF($N$26=0,(($N$25-AC19)/3/AC20),MIN(((($N$25)-AC19)/(3*AC20)),((AC19-($N$26))/(3*AC20)))))),"")</f>
        <v>1.2084856660791625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1.5232000236343815</v>
      </c>
      <c r="AG23" s="25">
        <f t="shared" si="2"/>
        <v>1.8277299235802482</v>
      </c>
      <c r="AH23" s="25">
        <f t="shared" si="2"/>
        <v>1.449895759018667</v>
      </c>
      <c r="AI23" s="25">
        <f t="shared" si="2"/>
        <v>1.3851978306156698</v>
      </c>
      <c r="AJ23" s="25">
        <f t="shared" si="2"/>
        <v>1.302684122172749</v>
      </c>
      <c r="AK23" s="25">
        <f t="shared" si="2"/>
        <v>1.111862807108313</v>
      </c>
      <c r="AL23" s="25">
        <f t="shared" si="2"/>
        <v>1.294749545529436</v>
      </c>
      <c r="AM23" s="25">
        <f t="shared" si="2"/>
        <v>1.4160697544270187</v>
      </c>
      <c r="AN23" s="25">
        <f t="shared" si="2"/>
        <v>1.2867971848535371</v>
      </c>
      <c r="AO23" s="25">
        <f t="shared" si="2"/>
        <v>1.335261691580361</v>
      </c>
      <c r="AP23" s="25">
        <f t="shared" si="2"/>
        <v>1.5267462012705741</v>
      </c>
      <c r="AQ23" s="25">
        <f>IFERROR(IF(AQ18="","",IF($M$25=0,((AQ19-$M$26)/3/AQ20),IF($M$26=0,(($M$25-AQ19)/3/AQ20),MIN(((($M$25)-AQ19)/(3*AQ20)),((AQ19-($M$26))/(3*AQ20)))))),"")</f>
        <v>1.3789287792492064</v>
      </c>
      <c r="AR23" s="25">
        <f>IFERROR(IF(AR18="","",IF($M$25=0,((AR19-$M$26)/3/AR20),IF($M$26=0,(($M$25-AR19)/3/AR20),MIN(((($M$25)-AR19)/(3*AR20)),((AR19-($M$26))/(3*AR20)))))),"")</f>
        <v>1.5731071123614375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N26" si="3">$F$5</f>
        <v>-38</v>
      </c>
      <c r="C26" s="32">
        <f t="shared" si="3"/>
        <v>-38</v>
      </c>
      <c r="D26" s="32">
        <f t="shared" si="3"/>
        <v>-38</v>
      </c>
      <c r="E26" s="32">
        <f t="shared" si="3"/>
        <v>-38</v>
      </c>
      <c r="F26" s="32">
        <f t="shared" si="3"/>
        <v>-38</v>
      </c>
      <c r="G26" s="32">
        <f t="shared" si="3"/>
        <v>-38</v>
      </c>
      <c r="H26" s="32">
        <f t="shared" si="3"/>
        <v>-38</v>
      </c>
      <c r="I26" s="32">
        <f t="shared" si="3"/>
        <v>-38</v>
      </c>
      <c r="J26" s="32">
        <f t="shared" si="3"/>
        <v>-38</v>
      </c>
      <c r="K26" s="32">
        <f t="shared" si="3"/>
        <v>-38</v>
      </c>
      <c r="L26" s="32">
        <f t="shared" si="3"/>
        <v>-38</v>
      </c>
      <c r="M26" s="32">
        <f t="shared" si="3"/>
        <v>-38</v>
      </c>
      <c r="N26" s="32">
        <f t="shared" si="3"/>
        <v>-38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8.1319024820975585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1.6929215360036713</v>
      </c>
      <c r="Q37" s="40">
        <v>8</v>
      </c>
      <c r="R37" s="41">
        <f>ROUND(Q37/5,5)</f>
        <v>1.6</v>
      </c>
      <c r="T37" s="20">
        <v>-6.3275999999999994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3.619387765907379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2.9169205814619077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1"/>
  <dimension ref="A1:BJ85"/>
  <sheetViews>
    <sheetView showGridLines="0" topLeftCell="A7" zoomScale="75" zoomScaleNormal="75" workbookViewId="0">
      <selection activeCell="X19" sqref="X19:X23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18" width="9.28515625" style="1" bestFit="1" customWidth="1"/>
    <col min="19" max="19" width="9.140625" style="1"/>
    <col min="20" max="20" width="9.85546875" style="1" bestFit="1" customWidth="1"/>
    <col min="21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120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2.0630163055345005</v>
      </c>
      <c r="R2" s="7">
        <f>IF(N19="","",(ABS(N19-AVERAGE(B19:M19))/STDEV(B19:M19)))</f>
        <v>0.60245961433518636</v>
      </c>
      <c r="S2" s="7">
        <f>IF(AC9="","",(ABS(AC9-AVERAGE(Q9:AB9))/STDEV(Q9:AB9)))</f>
        <v>0.49052796941171534</v>
      </c>
      <c r="T2" s="7">
        <f>IF(AC19="","",(ABS(AC19-AVERAGE(Q19:AB19))/STDEV(Q19:AB19)))</f>
        <v>1.0537686540091771</v>
      </c>
      <c r="U2" s="7">
        <f>IF(AR9="","",(ABS(AR9-AVERAGE(AF9:AQ9))/STDEV(AF9:AQ9)))</f>
        <v>0.82408672071806732</v>
      </c>
      <c r="V2" s="7">
        <f>IF(AR19="","",(ABS(AR19-AVERAGE(AF19:AQ19))/STDEV(AF19:AQ19)))</f>
        <v>0.22884033288694822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0.81780407479247219</v>
      </c>
      <c r="R3" s="7">
        <f>IF(N20="","",(ABS(N20-AVERAGE(B20:M20))/STDEV(B20:M20)))</f>
        <v>0.59384610604444088</v>
      </c>
      <c r="S3" s="7">
        <f>IF(AC10="","",(ABS(AC10-AVERAGE(Q10:AB10))/STDEV(Q10:AB10)))</f>
        <v>0.60034074318763175</v>
      </c>
      <c r="T3" s="7">
        <f>IF(AC20="","",(ABS(AC20-AVERAGE(Q20:AB20))/STDEV(Q20:AB20)))</f>
        <v>0.91955430946568084</v>
      </c>
      <c r="U3" s="7">
        <f t="shared" ref="U3" si="0">IF(AR10="","",(ABS(AR10-AVERAGE(AF10:AQ10))/STDEV(AF10:AQ10)))</f>
        <v>3.1430494334382257</v>
      </c>
      <c r="V3" s="7">
        <f>IF(AR20="","",(ABS(AR20-AVERAGE(AF20:AQ20))/STDEV(AF20:AQ20)))</f>
        <v>0.11006616392550406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3.2685223373792867</v>
      </c>
      <c r="R4" s="7">
        <f>IF(N23="","",(ABS(N23-AVERAGE(B23:M23))/STDEV(B23:M23)))</f>
        <v>1.1464815801235859</v>
      </c>
      <c r="S4" s="7">
        <f>IF(AC13="","",(ABS(AC13-AVERAGE(Q13:AB13))/STDEV(Q13:AB13)))</f>
        <v>0.10775670115501153</v>
      </c>
      <c r="T4" s="7">
        <f>IF(AC23="","",(ABS(AC23-AVERAGE(Q23:AB23))/STDEV(Q23:AB23)))</f>
        <v>0.23360978452991008</v>
      </c>
      <c r="U4" s="7">
        <f>IF(AR13="","",(ABS(AR13-AVERAGE(AF13:AQ13))/STDEV(AF13:AQ13)))</f>
        <v>1.5939628256554113</v>
      </c>
      <c r="V4" s="7">
        <f>IF(AR23="","",(ABS(AR23-AVERAGE(AF23:AQ23))/STDEV(AF23:AQ23)))</f>
        <v>0.23476473957181854</v>
      </c>
    </row>
    <row r="5" spans="1:44" ht="25.5" customHeight="1" x14ac:dyDescent="0.2">
      <c r="C5" s="42" t="s">
        <v>121</v>
      </c>
      <c r="D5" s="12">
        <v>14600</v>
      </c>
      <c r="E5" s="12">
        <v>16250</v>
      </c>
      <c r="F5" s="12">
        <v>13660</v>
      </c>
      <c r="G5" s="13"/>
      <c r="H5" s="13"/>
      <c r="I5" s="13">
        <v>2088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-25.244551232190645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12.088888888889414</v>
      </c>
      <c r="AE7" s="14" t="s">
        <v>29</v>
      </c>
      <c r="AR7" s="16">
        <f>AR9-AQ9</f>
        <v>-125.64444444444416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14368.848484848484</v>
      </c>
      <c r="C9" s="20">
        <v>14447.84</v>
      </c>
      <c r="D9" s="20">
        <v>14380.457142857143</v>
      </c>
      <c r="E9" s="20">
        <v>14417.848275862068</v>
      </c>
      <c r="F9" s="20">
        <v>14302.64827586207</v>
      </c>
      <c r="G9" s="20">
        <v>14315.36</v>
      </c>
      <c r="H9" s="20">
        <v>14361.588405797102</v>
      </c>
      <c r="I9" s="20">
        <v>14434.812903225806</v>
      </c>
      <c r="J9" s="20">
        <v>14498.283636363636</v>
      </c>
      <c r="K9" s="20">
        <v>14556.188235294117</v>
      </c>
      <c r="L9" s="20">
        <v>14405.503030303031</v>
      </c>
      <c r="M9" s="20">
        <v>14420.380952380952</v>
      </c>
      <c r="N9" s="20">
        <v>14557.371428571429</v>
      </c>
      <c r="P9" s="19" t="s">
        <v>18</v>
      </c>
      <c r="Q9" s="20"/>
      <c r="R9" s="20"/>
      <c r="S9" s="20"/>
      <c r="T9" s="20"/>
      <c r="U9" s="20">
        <v>14346.933333333332</v>
      </c>
      <c r="V9" s="20">
        <v>14526.635294117646</v>
      </c>
      <c r="W9" s="20">
        <v>14520.553846153845</v>
      </c>
      <c r="X9" s="20"/>
      <c r="Y9" s="20"/>
      <c r="Z9" s="20">
        <v>14338.826666666666</v>
      </c>
      <c r="AA9" s="20">
        <v>14434.857142857143</v>
      </c>
      <c r="AB9" s="20">
        <v>14368.977777777778</v>
      </c>
      <c r="AC9" s="20">
        <v>14381.066666666668</v>
      </c>
      <c r="AE9" s="19" t="s">
        <v>18</v>
      </c>
      <c r="AF9" s="30">
        <v>14471.093333333334</v>
      </c>
      <c r="AG9" s="30">
        <v>14555.418181818182</v>
      </c>
      <c r="AH9" s="30">
        <v>14467.04</v>
      </c>
      <c r="AI9" s="30">
        <v>14444.103225806452</v>
      </c>
      <c r="AJ9" s="30">
        <v>14416.8</v>
      </c>
      <c r="AK9" s="30">
        <v>14512.4</v>
      </c>
      <c r="AL9" s="30">
        <v>14619.2</v>
      </c>
      <c r="AM9" s="30">
        <v>14627.68</v>
      </c>
      <c r="AN9" s="30">
        <v>14667.542857142857</v>
      </c>
      <c r="AO9" s="30">
        <v>14641.942857142858</v>
      </c>
      <c r="AP9" s="30">
        <v>14680.16</v>
      </c>
      <c r="AQ9" s="30">
        <v>14795.644444444444</v>
      </c>
      <c r="AR9" s="30">
        <v>14670</v>
      </c>
    </row>
    <row r="10" spans="1:44" x14ac:dyDescent="0.2">
      <c r="A10" s="21" t="s">
        <v>8</v>
      </c>
      <c r="B10" s="22">
        <v>222.56280577161621</v>
      </c>
      <c r="C10" s="22">
        <v>191.93426484138257</v>
      </c>
      <c r="D10" s="22">
        <v>205.06235783393817</v>
      </c>
      <c r="E10" s="22">
        <v>233.71636213802944</v>
      </c>
      <c r="F10" s="22">
        <v>204.11773328681048</v>
      </c>
      <c r="G10" s="22">
        <v>189.55999121721391</v>
      </c>
      <c r="H10" s="22">
        <v>223.18816725964328</v>
      </c>
      <c r="I10" s="22">
        <v>239.32683697688529</v>
      </c>
      <c r="J10" s="22">
        <v>221.62997600527959</v>
      </c>
      <c r="K10" s="22">
        <v>248.34707980993431</v>
      </c>
      <c r="L10" s="22">
        <v>232.94272362699212</v>
      </c>
      <c r="M10" s="22">
        <v>224.05571679551895</v>
      </c>
      <c r="N10" s="22">
        <v>204.58951156535088</v>
      </c>
      <c r="P10" s="21" t="s">
        <v>8</v>
      </c>
      <c r="Q10" s="22"/>
      <c r="R10" s="22"/>
      <c r="S10" s="22"/>
      <c r="T10" s="22"/>
      <c r="U10" s="22">
        <v>231.09099144640757</v>
      </c>
      <c r="V10" s="22">
        <v>215.75078475048062</v>
      </c>
      <c r="W10" s="22">
        <v>203.73497113048231</v>
      </c>
      <c r="X10" s="22"/>
      <c r="Y10" s="22"/>
      <c r="Z10" s="22">
        <v>230.83282668172188</v>
      </c>
      <c r="AA10" s="22">
        <v>192.60910973040382</v>
      </c>
      <c r="AB10" s="22">
        <v>232.98381955573981</v>
      </c>
      <c r="AC10" s="22">
        <v>207.73926832354917</v>
      </c>
      <c r="AE10" s="21" t="s">
        <v>8</v>
      </c>
      <c r="AF10" s="22">
        <v>252.32460717771332</v>
      </c>
      <c r="AG10" s="22">
        <v>222.59801760365585</v>
      </c>
      <c r="AH10" s="22">
        <v>197.71521056761389</v>
      </c>
      <c r="AI10" s="22">
        <v>244.28722646814913</v>
      </c>
      <c r="AJ10" s="22">
        <v>236.46297592445805</v>
      </c>
      <c r="AK10" s="22">
        <v>286.63502131288499</v>
      </c>
      <c r="AL10" s="22">
        <v>229.50123486971194</v>
      </c>
      <c r="AM10" s="22">
        <v>294.67529276012499</v>
      </c>
      <c r="AN10" s="22">
        <v>256.50389967688699</v>
      </c>
      <c r="AO10" s="22">
        <v>283.32319912925465</v>
      </c>
      <c r="AP10" s="22">
        <v>235.65171117475856</v>
      </c>
      <c r="AQ10" s="22">
        <v>288.0502761952531</v>
      </c>
      <c r="AR10" s="22">
        <v>348.05033827692733</v>
      </c>
    </row>
    <row r="11" spans="1:44" x14ac:dyDescent="0.2">
      <c r="A11" s="21" t="s">
        <v>19</v>
      </c>
      <c r="B11" s="22">
        <v>14908</v>
      </c>
      <c r="C11" s="22">
        <v>15068</v>
      </c>
      <c r="D11" s="23">
        <v>15068</v>
      </c>
      <c r="E11" s="23">
        <v>15228</v>
      </c>
      <c r="F11" s="23">
        <v>14908</v>
      </c>
      <c r="G11" s="23">
        <v>14844</v>
      </c>
      <c r="H11" s="23">
        <v>15228</v>
      </c>
      <c r="I11" s="23">
        <v>15228</v>
      </c>
      <c r="J11" s="23">
        <v>15164</v>
      </c>
      <c r="K11" s="23">
        <v>15324</v>
      </c>
      <c r="L11" s="23">
        <v>15068</v>
      </c>
      <c r="M11" s="23">
        <v>15068</v>
      </c>
      <c r="N11" s="23">
        <v>15228</v>
      </c>
      <c r="P11" s="21" t="s">
        <v>19</v>
      </c>
      <c r="Q11" s="22"/>
      <c r="R11" s="22"/>
      <c r="S11" s="22"/>
      <c r="T11" s="22"/>
      <c r="U11" s="23">
        <v>14844</v>
      </c>
      <c r="V11" s="23">
        <v>15164</v>
      </c>
      <c r="W11" s="23">
        <v>14908</v>
      </c>
      <c r="X11" s="23"/>
      <c r="Y11" s="23"/>
      <c r="Z11" s="23">
        <v>15324</v>
      </c>
      <c r="AA11" s="23">
        <v>14812</v>
      </c>
      <c r="AB11" s="23">
        <v>15228</v>
      </c>
      <c r="AC11" s="23">
        <v>15004</v>
      </c>
      <c r="AE11" s="21" t="s">
        <v>19</v>
      </c>
      <c r="AF11" s="22">
        <v>15388</v>
      </c>
      <c r="AG11" s="22">
        <v>15228</v>
      </c>
      <c r="AH11" s="22">
        <v>14908</v>
      </c>
      <c r="AI11" s="22">
        <v>15068</v>
      </c>
      <c r="AJ11" s="22">
        <v>14908</v>
      </c>
      <c r="AK11" s="22">
        <v>15292</v>
      </c>
      <c r="AL11" s="22">
        <v>15484</v>
      </c>
      <c r="AM11" s="22">
        <v>15292</v>
      </c>
      <c r="AN11" s="22">
        <v>15484</v>
      </c>
      <c r="AO11" s="22">
        <v>15484</v>
      </c>
      <c r="AP11" s="22">
        <v>15228</v>
      </c>
      <c r="AQ11" s="22">
        <v>15388</v>
      </c>
      <c r="AR11" s="22">
        <v>15676</v>
      </c>
    </row>
    <row r="12" spans="1:44" x14ac:dyDescent="0.2">
      <c r="A12" s="21" t="s">
        <v>20</v>
      </c>
      <c r="B12" s="22">
        <v>13756</v>
      </c>
      <c r="C12" s="22">
        <v>13980</v>
      </c>
      <c r="D12" s="23">
        <v>13916</v>
      </c>
      <c r="E12" s="23">
        <v>13916</v>
      </c>
      <c r="F12" s="23">
        <v>13820</v>
      </c>
      <c r="G12" s="23">
        <v>13852</v>
      </c>
      <c r="H12" s="23">
        <v>13820</v>
      </c>
      <c r="I12" s="23">
        <v>13884</v>
      </c>
      <c r="J12" s="23">
        <v>13916</v>
      </c>
      <c r="K12" s="23">
        <v>13724</v>
      </c>
      <c r="L12" s="23">
        <v>13852</v>
      </c>
      <c r="M12" s="23">
        <v>13724</v>
      </c>
      <c r="N12" s="23">
        <v>14012</v>
      </c>
      <c r="P12" s="21" t="s">
        <v>20</v>
      </c>
      <c r="Q12" s="22"/>
      <c r="R12" s="22"/>
      <c r="S12" s="22"/>
      <c r="T12" s="22"/>
      <c r="U12" s="23">
        <v>13660</v>
      </c>
      <c r="V12" s="23">
        <v>14172</v>
      </c>
      <c r="W12" s="23">
        <v>14012</v>
      </c>
      <c r="X12" s="23"/>
      <c r="Y12" s="23"/>
      <c r="Z12" s="23">
        <v>13916</v>
      </c>
      <c r="AA12" s="23">
        <v>13980</v>
      </c>
      <c r="AB12" s="23">
        <v>13756</v>
      </c>
      <c r="AC12" s="23">
        <v>14076</v>
      </c>
      <c r="AE12" s="21" t="s">
        <v>20</v>
      </c>
      <c r="AF12" s="22">
        <v>13916</v>
      </c>
      <c r="AG12" s="22">
        <v>14076</v>
      </c>
      <c r="AH12" s="22">
        <v>14172</v>
      </c>
      <c r="AI12" s="22">
        <v>13916</v>
      </c>
      <c r="AJ12" s="22">
        <v>13916</v>
      </c>
      <c r="AK12" s="22">
        <v>13916</v>
      </c>
      <c r="AL12" s="22">
        <v>14076</v>
      </c>
      <c r="AM12" s="22">
        <v>14172</v>
      </c>
      <c r="AN12" s="22">
        <v>14012</v>
      </c>
      <c r="AO12" s="22">
        <v>13916</v>
      </c>
      <c r="AP12" s="22">
        <v>14268</v>
      </c>
      <c r="AQ12" s="22">
        <v>14332</v>
      </c>
      <c r="AR12" s="22">
        <v>13916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1.0616456216196819</v>
      </c>
      <c r="C13" s="25">
        <f>IFERROR(IF(C8="","",IF($C$25=0,((C9-$C$26)/3/C10),IF($C$26=0,(($C$25-C9)/3/C10),MIN(((($C$25)-C9)/(3*C10)),((C9-($C$26))/(3*C10)))))),"")</f>
        <v>1.3682462250831613</v>
      </c>
      <c r="D13" s="25">
        <f>IFERROR(IF(D8="","",IF($D$25=0,((D9-$D$26)/3/D10),IF($D$26=0,(($D$25-D9)/3/D10),MIN(((($D$25)-D9)/(3*D10)),((D9-($D$26))/(3*D10)))))),"")</f>
        <v>1.1711187927862379</v>
      </c>
      <c r="E13" s="25">
        <f>IFERROR(IF(E8="","",IF($E$25=0,((E9-$E$26)/3/E10),IF($E$26=0,(($E$25-E9)/3/E10),MIN(((($E$25)-E9)/(3*E10)),((E9-($E$26))/(3*E10)))))),"")</f>
        <v>1.0808660961650238</v>
      </c>
      <c r="F13" s="25">
        <f>IFERROR(IF(F8="","",IF($K$25=0,((F9-$K$26)/3/F10),IF($K$26=0,(($K$25-F9)/3/F10),MIN(((($K$25)-F9)/(3*F10)),((F9-($K$26))/(3*F10)))))),"")</f>
        <v>1.0494732060003003</v>
      </c>
      <c r="G13" s="25">
        <f>IFERROR(IF(G8="","",IF($G$25=0,((G9-$G$26)/3/G10),IF($G$26=0,(($G$25-G9)/3/G10),MIN(((($G$25)-G9)/(3*G10)),((G9-($G$26))/(3*G10)))))),"")</f>
        <v>1.1524232087719986</v>
      </c>
      <c r="H13" s="25">
        <f>IFERROR(IF(H8="","",IF($H$25=0,((H9-$H$26)/3/H10),IF($H$26=0,(($H$25-H9)/3/H10),MIN(((($H$25)-H9)/(3*H10)),((H9-($H$26))/(3*H10)))))),"")</f>
        <v>1.0478279597157394</v>
      </c>
      <c r="I13" s="25">
        <f>IFERROR(IF(I8="","",IF($I$25=0,((I9-$I$26)/3/I10),IF($I$26=0,(($I$25-I9)/3/I10),MIN(((($I$25)-I9)/(3*I10)),((I9-($I$26))/(3*I10)))))),"")</f>
        <v>1.0791558982868252</v>
      </c>
      <c r="J13" s="25">
        <f>IFERROR(IF(J8="","",IF($J$25=0,((J9-$J$26)/3/J10),IF($J$26=0,(($J$25-J9)/3/J10),MIN(((($J$25)-J9)/(3*J10)),((J9-($J$26))/(3*J10)))))),"")</f>
        <v>1.2607855842624025</v>
      </c>
      <c r="K13" s="25">
        <f>IFERROR(IF(K8="","",IF($K$25=0,((K9-$K$26)/3/K10),IF($K$26=0,(($K$25-K9)/3/K10),MIN(((($K$25)-K9)/(3*K10)),((K9-($K$26))/(3*K10)))))),"")</f>
        <v>1.2028706437511978</v>
      </c>
      <c r="L13" s="25">
        <f>IFERROR(IF(L8="","",IF($L$25=0,((L9-$L$26)/3/L10),IF($L$26=0,(($L$25-L9)/3/L10),MIN(((($L$25)-L9)/(3*L10)),((L9-($L$26))/(3*L10)))))),"")</f>
        <v>1.0667901801428723</v>
      </c>
      <c r="M13" s="25">
        <f>IFERROR(IF(M8="","",IF($M$25=0,((M9-$M$26)/3/M10),IF($M$26=0,(($M$25-M9)/3/M10),MIN(((($M$25)-M9)/(3*M10)),((M9-($M$26))/(3*M10)))))),"")</f>
        <v>1.1312378951331741</v>
      </c>
      <c r="N13" s="25">
        <f>IFERROR(IF(N8="","",IF($N$25=0,((N9-$N$26)/3/N10),IF($N$26=0,(($N$25-N9)/3/N10),MIN(((($N$25)-N9)/(3*N10)),((N9-($N$26))/(3*N10)))))),"")</f>
        <v>1.4620681541060434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0.9908554909241446</v>
      </c>
      <c r="V13" s="25">
        <f>IFERROR(IF(V8="","",IF($G$25=0,((V9-$G$26)/3/V10),IF($G$26=0,(($G$25-V9)/3/V10),MIN(((($G$25)-V9)/(3*V10)),((V9-($G$26))/(3*V10)))))),"")</f>
        <v>1.3389449855611955</v>
      </c>
      <c r="W13" s="25">
        <f>IFERROR(IF(W8="","",IF($H$25=0,((W9-$H$26)/3/W10),IF($H$26=0,(($H$25-W9)/3/W10),MIN(((($H$25)-W9)/(3*W10)),((W9-($H$26))/(3*W10)))))),"")</f>
        <v>1.4079629062188226</v>
      </c>
      <c r="X13" s="25"/>
      <c r="Y13" s="25"/>
      <c r="Z13" s="25">
        <f>IFERROR(IF(Z8="","",IF($K$25=0,((Z9-$K$26)/3/Z10),IF($K$26=0,(($K$25-Z9)/3/Z10),MIN(((($K$25)-Z9)/(3*Z10)),((Z9-($K$26))/(3*Z10)))))),"")</f>
        <v>0.98025726586777762</v>
      </c>
      <c r="AA13" s="25">
        <f>IFERROR(IF(AA8="","",IF($L$25=0,((AA9-$L$26)/3/AA10),IF($L$26=0,(($L$25-AA9)/3/AA10),MIN(((($L$25)-AA9)/(3*AA10)),((AA9-($L$26))/(3*AA10)))))),"")</f>
        <v>1.340983895555296</v>
      </c>
      <c r="AB13" s="25">
        <f>IFERROR(IF(AB8="","",IF($M$25=0,((AB9-$M$26)/3/AB10),IF($M$26=0,(($M$25-AB9)/3/AB10),MIN(((($M$25)-AB9)/(3*AB10)),((AB9-($M$26))/(3*AB10)))))),"")</f>
        <v>1.0143448003237265</v>
      </c>
      <c r="AC13" s="25">
        <f>IFERROR(IF(AC8="","",IF($N$25=0,((AC9-$N$26)/3/AC10),IF($N$26=0,(($N$25-AC9)/3/AC10),MIN(((($N$25)-AC9)/(3*AC10)),((AC9-($N$26))/(3*AC10)))))),"")</f>
        <v>1.1570058828801089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1.0714945619791489</v>
      </c>
      <c r="AG13" s="25">
        <f t="shared" si="1"/>
        <v>1.3408597726335973</v>
      </c>
      <c r="AH13" s="25">
        <f t="shared" si="1"/>
        <v>1.3606102057653144</v>
      </c>
      <c r="AI13" s="25">
        <f t="shared" si="1"/>
        <v>1.0699198059361557</v>
      </c>
      <c r="AJ13" s="25">
        <f t="shared" si="1"/>
        <v>1.0668336794816333</v>
      </c>
      <c r="AK13" s="25">
        <f t="shared" si="1"/>
        <v>0.99127221800011323</v>
      </c>
      <c r="AL13" s="25">
        <f t="shared" si="1"/>
        <v>1.3931660695196104</v>
      </c>
      <c r="AM13" s="25">
        <f t="shared" si="1"/>
        <v>1.0946285892471281</v>
      </c>
      <c r="AN13" s="25">
        <f t="shared" si="1"/>
        <v>1.3093275364260721</v>
      </c>
      <c r="AO13" s="25">
        <f t="shared" si="1"/>
        <v>1.1552682121345177</v>
      </c>
      <c r="AP13" s="25">
        <f t="shared" si="1"/>
        <v>1.4430335839197486</v>
      </c>
      <c r="AQ13" s="25">
        <f>IFERROR(IF(AQ8="","",IF($M$25=0,((AQ9-$M$26)/3/AQ10),IF($M$26=0,(($M$25-AQ9)/3/AQ10),MIN(((($M$25)-AQ9)/(3*AQ10)),((AQ9-($M$26))/(3*AQ10)))))),"")</f>
        <v>1.3141738766865529</v>
      </c>
      <c r="AR13" s="25">
        <f>IFERROR(IF(AR8="","",IF($M$25=0,((AR9-$M$26)/3/AR10),IF($M$26=0,(($M$25-AR9)/3/AR10),MIN(((($M$25)-AR9)/(3*AR10)),((AR9-($M$26))/(3*AR10)))))),"")</f>
        <v>0.96729303104080533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-6.759298245615355</v>
      </c>
      <c r="AE17" s="27" t="s">
        <v>30</v>
      </c>
      <c r="AR17" s="16">
        <f>AR19-AQ19</f>
        <v>-136.53333333333285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14384.557575757575</v>
      </c>
      <c r="C19" s="30">
        <v>14342.742857142857</v>
      </c>
      <c r="D19" s="30">
        <v>14392.342857142858</v>
      </c>
      <c r="E19" s="30">
        <v>14415.2</v>
      </c>
      <c r="F19" s="30">
        <v>14471.428571428571</v>
      </c>
      <c r="G19" s="30">
        <v>14474.254545454545</v>
      </c>
      <c r="H19" s="30">
        <v>14495.705263157895</v>
      </c>
      <c r="I19" s="30">
        <v>14521.013333333334</v>
      </c>
      <c r="J19" s="30">
        <v>14362.851282051282</v>
      </c>
      <c r="K19" s="30">
        <v>14437.955555555556</v>
      </c>
      <c r="L19" s="30">
        <v>14540.309677419355</v>
      </c>
      <c r="M19" s="30">
        <v>14417.942857142858</v>
      </c>
      <c r="N19" s="30">
        <v>14476</v>
      </c>
      <c r="P19" s="30" t="s">
        <v>18</v>
      </c>
      <c r="Q19" s="30"/>
      <c r="R19" s="30"/>
      <c r="S19" s="30"/>
      <c r="T19" s="30"/>
      <c r="U19" s="30">
        <v>14411.786666666667</v>
      </c>
      <c r="V19" s="30">
        <v>14401.052631578947</v>
      </c>
      <c r="W19" s="30">
        <v>14304.266666666666</v>
      </c>
      <c r="X19" s="30"/>
      <c r="Y19" s="30">
        <v>14493.6</v>
      </c>
      <c r="Z19" s="30">
        <v>14423.377777777778</v>
      </c>
      <c r="AA19" s="30">
        <v>14438.666666666666</v>
      </c>
      <c r="AB19" s="30">
        <v>14343.452631578948</v>
      </c>
      <c r="AC19" s="30">
        <v>14336.693333333333</v>
      </c>
      <c r="AD19" s="29"/>
      <c r="AE19" s="30" t="s">
        <v>18</v>
      </c>
      <c r="AF19" s="30">
        <v>14319.6</v>
      </c>
      <c r="AG19" s="30">
        <v>14336.072727272727</v>
      </c>
      <c r="AH19" s="30">
        <v>14454.8</v>
      </c>
      <c r="AI19" s="30">
        <v>14393.364705882354</v>
      </c>
      <c r="AJ19" s="30">
        <v>14439.885714285714</v>
      </c>
      <c r="AK19" s="30">
        <v>14509.723076923077</v>
      </c>
      <c r="AL19" s="30">
        <v>14528.452173913043</v>
      </c>
      <c r="AM19" s="30">
        <v>14557.828571428572</v>
      </c>
      <c r="AN19" s="30">
        <v>14497.790476190476</v>
      </c>
      <c r="AO19" s="30">
        <v>14584.294736842105</v>
      </c>
      <c r="AP19" s="30">
        <v>14611.04</v>
      </c>
      <c r="AQ19" s="30">
        <v>14599.946666666667</v>
      </c>
      <c r="AR19" s="30">
        <v>14463.413333333334</v>
      </c>
      <c r="BD19" s="32"/>
      <c r="BE19" s="32"/>
      <c r="BF19" s="32"/>
      <c r="BG19" s="32">
        <f>I5/3</f>
        <v>696</v>
      </c>
      <c r="BH19" s="32"/>
      <c r="BI19" s="32"/>
      <c r="BJ19" s="32"/>
    </row>
    <row r="20" spans="1:62" x14ac:dyDescent="0.2">
      <c r="A20" s="21" t="s">
        <v>8</v>
      </c>
      <c r="B20" s="22">
        <v>231.96841541508354</v>
      </c>
      <c r="C20" s="22">
        <v>224.26658633682746</v>
      </c>
      <c r="D20" s="22">
        <v>191.02047054718307</v>
      </c>
      <c r="E20" s="22">
        <v>217.78105675022633</v>
      </c>
      <c r="F20" s="22">
        <v>245.00327828836339</v>
      </c>
      <c r="G20" s="22">
        <v>248.49877471366983</v>
      </c>
      <c r="H20" s="22">
        <v>298.7886610855852</v>
      </c>
      <c r="I20" s="22">
        <v>250.50057232226195</v>
      </c>
      <c r="J20" s="22">
        <v>213.16658563875336</v>
      </c>
      <c r="K20" s="22">
        <v>207.22610171388487</v>
      </c>
      <c r="L20" s="22">
        <v>214.08459815101037</v>
      </c>
      <c r="M20" s="22">
        <v>211.83950901641182</v>
      </c>
      <c r="N20" s="22">
        <v>212.70870524872885</v>
      </c>
      <c r="P20" s="21" t="s">
        <v>8</v>
      </c>
      <c r="Q20" s="22"/>
      <c r="R20" s="22"/>
      <c r="S20" s="22"/>
      <c r="T20" s="22"/>
      <c r="U20" s="22">
        <v>216.99460033967807</v>
      </c>
      <c r="V20" s="22">
        <v>208.65707224101618</v>
      </c>
      <c r="W20" s="22">
        <v>173.95872526331669</v>
      </c>
      <c r="X20" s="22"/>
      <c r="Y20" s="22">
        <v>200.70720534769302</v>
      </c>
      <c r="Z20" s="22">
        <v>239.1565035881095</v>
      </c>
      <c r="AA20" s="22">
        <v>229.57288975772326</v>
      </c>
      <c r="AB20" s="22">
        <v>173.32847726278334</v>
      </c>
      <c r="AC20" s="22">
        <v>182.59436459535647</v>
      </c>
      <c r="AD20" s="29"/>
      <c r="AE20" s="21" t="s">
        <v>8</v>
      </c>
      <c r="AF20" s="22">
        <v>172.40000587388744</v>
      </c>
      <c r="AG20" s="22">
        <v>174.08297878219895</v>
      </c>
      <c r="AH20" s="22">
        <v>219.08199724985923</v>
      </c>
      <c r="AI20" s="22">
        <v>205.98063056527246</v>
      </c>
      <c r="AJ20" s="22">
        <v>214.01662828917048</v>
      </c>
      <c r="AK20" s="22">
        <v>277.93701555457602</v>
      </c>
      <c r="AL20" s="22">
        <v>277.67494069973424</v>
      </c>
      <c r="AM20" s="22">
        <v>301.80802860156717</v>
      </c>
      <c r="AN20" s="22">
        <v>253.90608860659847</v>
      </c>
      <c r="AO20" s="22">
        <v>253.90046104909047</v>
      </c>
      <c r="AP20" s="22">
        <v>290.89523701655708</v>
      </c>
      <c r="AQ20" s="22">
        <v>284.60574405578933</v>
      </c>
      <c r="AR20" s="22">
        <v>238.86279525065214</v>
      </c>
      <c r="AS20" s="29"/>
      <c r="AT20" s="29"/>
      <c r="AU20" s="29"/>
      <c r="AV20" s="29"/>
      <c r="BD20" s="32">
        <f>F5</f>
        <v>13660</v>
      </c>
      <c r="BE20" s="32"/>
      <c r="BF20" s="32"/>
      <c r="BG20" s="32"/>
      <c r="BH20" s="32"/>
      <c r="BI20" s="32"/>
      <c r="BJ20" s="32">
        <f>E5</f>
        <v>16250</v>
      </c>
    </row>
    <row r="21" spans="1:62" x14ac:dyDescent="0.2">
      <c r="A21" s="21" t="s">
        <v>19</v>
      </c>
      <c r="B21" s="22">
        <v>15292</v>
      </c>
      <c r="C21" s="22">
        <v>15068</v>
      </c>
      <c r="D21" s="22">
        <v>14844</v>
      </c>
      <c r="E21" s="22">
        <v>15164</v>
      </c>
      <c r="F21" s="22">
        <v>15292</v>
      </c>
      <c r="G21" s="22">
        <v>15068</v>
      </c>
      <c r="H21" s="22">
        <v>15388</v>
      </c>
      <c r="I21" s="22">
        <v>15388</v>
      </c>
      <c r="J21" s="22">
        <v>14908</v>
      </c>
      <c r="K21" s="22">
        <v>14908</v>
      </c>
      <c r="L21" s="22">
        <v>15292</v>
      </c>
      <c r="M21" s="22">
        <v>15004</v>
      </c>
      <c r="N21" s="22">
        <v>15004</v>
      </c>
      <c r="P21" s="21" t="s">
        <v>19</v>
      </c>
      <c r="Q21" s="22"/>
      <c r="R21" s="22"/>
      <c r="S21" s="22"/>
      <c r="T21" s="22"/>
      <c r="U21" s="22">
        <v>14844</v>
      </c>
      <c r="V21" s="22">
        <v>14748</v>
      </c>
      <c r="W21" s="22">
        <v>14588</v>
      </c>
      <c r="X21" s="22"/>
      <c r="Y21" s="22">
        <v>15228</v>
      </c>
      <c r="Z21" s="22">
        <v>15228</v>
      </c>
      <c r="AA21" s="22">
        <v>15292</v>
      </c>
      <c r="AB21" s="22">
        <v>14908</v>
      </c>
      <c r="AC21" s="22">
        <v>14748</v>
      </c>
      <c r="AD21" s="29"/>
      <c r="AE21" s="21" t="s">
        <v>19</v>
      </c>
      <c r="AF21" s="22">
        <v>14812</v>
      </c>
      <c r="AG21" s="22">
        <v>14748</v>
      </c>
      <c r="AH21" s="22">
        <v>15004</v>
      </c>
      <c r="AI21" s="22">
        <v>14908</v>
      </c>
      <c r="AJ21" s="22">
        <v>15388</v>
      </c>
      <c r="AK21" s="22">
        <v>15388</v>
      </c>
      <c r="AL21" s="22">
        <v>15388</v>
      </c>
      <c r="AM21" s="22">
        <v>15388</v>
      </c>
      <c r="AN21" s="22">
        <v>15132</v>
      </c>
      <c r="AO21" s="22">
        <v>15484</v>
      </c>
      <c r="AP21" s="22">
        <v>15260</v>
      </c>
      <c r="AQ21" s="22">
        <v>15484</v>
      </c>
      <c r="AR21" s="22">
        <v>15068</v>
      </c>
      <c r="BD21" s="33">
        <f>BE21-$BG$22</f>
        <v>14599.939999999999</v>
      </c>
      <c r="BE21" s="32">
        <f>BF21-$BG$22</f>
        <v>14599.96</v>
      </c>
      <c r="BF21" s="32">
        <f>BG21-$BG$22</f>
        <v>14599.98</v>
      </c>
      <c r="BG21" s="33">
        <f>D5</f>
        <v>14600</v>
      </c>
      <c r="BH21" s="32">
        <f>BG21+$BG$22</f>
        <v>14600.02</v>
      </c>
      <c r="BI21" s="32">
        <f>BH21+$BG$22</f>
        <v>14600.04</v>
      </c>
      <c r="BJ21" s="33">
        <f>BI21+$BG$22</f>
        <v>14600.060000000001</v>
      </c>
    </row>
    <row r="22" spans="1:62" x14ac:dyDescent="0.2">
      <c r="A22" s="21" t="s">
        <v>20</v>
      </c>
      <c r="B22" s="22">
        <v>13852</v>
      </c>
      <c r="C22" s="22">
        <v>13788</v>
      </c>
      <c r="D22" s="22">
        <v>14076</v>
      </c>
      <c r="E22" s="22">
        <v>13916</v>
      </c>
      <c r="F22" s="22">
        <v>13756</v>
      </c>
      <c r="G22" s="22">
        <v>13820</v>
      </c>
      <c r="H22" s="22">
        <v>13852</v>
      </c>
      <c r="I22" s="22">
        <v>14012</v>
      </c>
      <c r="J22" s="22">
        <v>13916</v>
      </c>
      <c r="K22" s="22">
        <v>13980</v>
      </c>
      <c r="L22" s="22">
        <v>14076</v>
      </c>
      <c r="M22" s="22">
        <v>13916</v>
      </c>
      <c r="N22" s="22">
        <v>13916</v>
      </c>
      <c r="P22" s="21" t="s">
        <v>20</v>
      </c>
      <c r="Q22" s="22"/>
      <c r="R22" s="22"/>
      <c r="S22" s="22"/>
      <c r="T22" s="22"/>
      <c r="U22" s="22">
        <v>13916</v>
      </c>
      <c r="V22" s="22">
        <v>13756</v>
      </c>
      <c r="W22" s="22">
        <v>13916</v>
      </c>
      <c r="X22" s="22"/>
      <c r="Y22" s="22">
        <v>14076</v>
      </c>
      <c r="Z22" s="22">
        <v>14076</v>
      </c>
      <c r="AA22" s="22">
        <v>13916</v>
      </c>
      <c r="AB22" s="22">
        <v>13916</v>
      </c>
      <c r="AC22" s="22">
        <v>13916</v>
      </c>
      <c r="AD22" s="29"/>
      <c r="AE22" s="21" t="s">
        <v>20</v>
      </c>
      <c r="AF22" s="22">
        <v>13916</v>
      </c>
      <c r="AG22" s="22">
        <v>13980</v>
      </c>
      <c r="AH22" s="22">
        <v>13980</v>
      </c>
      <c r="AI22" s="22">
        <v>13820</v>
      </c>
      <c r="AJ22" s="22">
        <v>13980</v>
      </c>
      <c r="AK22" s="22">
        <v>13980</v>
      </c>
      <c r="AL22" s="22">
        <v>14076</v>
      </c>
      <c r="AM22" s="22">
        <v>13980</v>
      </c>
      <c r="AN22" s="22">
        <v>13916</v>
      </c>
      <c r="AO22" s="22">
        <v>14140</v>
      </c>
      <c r="AP22" s="22">
        <v>14076</v>
      </c>
      <c r="AQ22" s="22">
        <v>14076</v>
      </c>
      <c r="AR22" s="22">
        <v>13820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1.0411727453800901</v>
      </c>
      <c r="C23" s="25">
        <f>IFERROR(IF(C18="","",IF($C$25=0,((C19-$C$26)/3/C20),IF($C$26=0,(($C$25-C19)/3/C20),MIN(((($C$25)-C19)/(3*C20)),((C19-($C$26))/(3*C20)))))),"")</f>
        <v>1.0147786886056538</v>
      </c>
      <c r="D23" s="25">
        <f>IFERROR(IF(D18="","",IF($D$25=0,((D19-$D$26)/3/D20),IF($D$26=0,(($D$25-D19)/3/D20),MIN(((($D$25)-D19)/(3*D20)),((D19-($D$26))/(3*D20)))))),"")</f>
        <v>1.2779483005931993</v>
      </c>
      <c r="E23" s="25">
        <f>IFERROR(IF(E18="","",IF($E$25=0,((E19-$E$26)/3/E20),IF($E$26=0,(($E$25-E19)/3/E20),MIN(((($E$25)-E19)/(3*E20)),((E19-($E$26))/(3*E20)))))),"")</f>
        <v>1.1559009635169839</v>
      </c>
      <c r="F23" s="25">
        <f>IFERROR(IF(F18="","",IF($K$25=0,((F19-$K$26)/3/F20),IF($K$26=0,(($K$25-F19)/3/F20),MIN(((($K$25)-F19)/(3*F20)),((F19-($K$26))/(3*F20)))))),"")</f>
        <v>1.1039696789601556</v>
      </c>
      <c r="G23" s="25">
        <f>IFERROR(IF(G18="","",IF($G$25=0,((G19-$G$26)/3/G20),IF($G$26=0,(($G$25-G19)/3/G20),MIN(((($G$25)-G19)/(3*G20)),((G19-($G$26))/(3*G20)))))),"")</f>
        <v>1.0922314692735229</v>
      </c>
      <c r="H23" s="25">
        <f>IFERROR(IF(H18="","",IF($H$25=0,((H19-$H$26)/3/H20),IF($H$26=0,(($H$25-H19)/3/H20),MIN(((($H$25)-H19)/(3*H20)),((H19-($H$26))/(3*H20)))))),"")</f>
        <v>0.93232594583915118</v>
      </c>
      <c r="I23" s="25">
        <f>IFERROR(IF(I18="","",IF($I$25=0,((I19-$I$26)/3/I20),IF($I$26=0,(($I$25-I19)/3/I20),MIN(((($I$25)-I19)/(3*I20)),((I19-($I$26))/(3*I20)))))),"")</f>
        <v>1.1457237074701034</v>
      </c>
      <c r="J23" s="25">
        <f>IFERROR(IF(J18="","",IF($J$25=0,((J19-$J$26)/3/J20),IF($J$26=0,(($J$25-J19)/3/J20),MIN(((($J$25)-J19)/(3*J20)),((J19-($J$26))/(3*J20)))))),"")</f>
        <v>1.0990641895479529</v>
      </c>
      <c r="K23" s="25">
        <f>IFERROR(IF(K18="","",IF($K$25=0,((K19-$K$26)/3/K20),IF($K$26=0,(($K$25-K19)/3/K20),MIN(((($K$25)-K19)/(3*K20)),((K19-($K$26))/(3*K20)))))),"")</f>
        <v>1.2513796108395523</v>
      </c>
      <c r="L23" s="25">
        <f>IFERROR(IF(L18="","",IF($L$25=0,((L19-$L$26)/3/L20),IF($L$26=0,(($L$25-L19)/3/L20),MIN(((($L$25)-L19)/(3*L20)),((L19-($L$26))/(3*L20)))))),"")</f>
        <v>1.3706570284556454</v>
      </c>
      <c r="M23" s="25">
        <f>IFERROR(IF(M18="","",IF($M$25=0,((M19-$M$26)/3/M20),IF($M$26=0,(($M$25-M19)/3/M20),MIN(((($M$25)-M19)/(3*M20)),((M19-($M$26))/(3*M20)))))),"")</f>
        <v>1.1926369175451874</v>
      </c>
      <c r="N23" s="25">
        <f>IFERROR(IF(N18="","",IF($N$25=0,((N19-$N$26)/3/N20),IF($N$26=0,(($N$25-N19)/3/N20),MIN(((($N$25)-N19)/(3*N20)),((N19-($N$26))/(3*N20)))))),"")</f>
        <v>1.2787440912770329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1.1548469646861232</v>
      </c>
      <c r="V23" s="25">
        <f>IFERROR(IF(V18="","",IF($G$25=0,((V19-$G$26)/3/V20),IF($G$26=0,(($G$25-V19)/3/V20),MIN(((($G$25)-V19)/(3*V20)),((V19-($G$26))/(3*V20)))))),"")</f>
        <v>1.1838445790820029</v>
      </c>
      <c r="W23" s="25">
        <f>IFERROR(IF(W18="","",IF($H$25=0,((W19-$H$26)/3/W20),IF($H$26=0,(($H$25-W19)/3/W20),MIN(((($H$25)-W19)/(3*W20)),((W19-($H$26))/(3*W20)))))),"")</f>
        <v>1.2345201727046786</v>
      </c>
      <c r="X23" s="25"/>
      <c r="Y23" s="25">
        <f>IFERROR(IF(Y18="","",IF($J$25=0,((Y19-$J$26)/3/Y20),IF($J$26=0,(($J$25-Y19)/3/Y20),MIN(((($J$25)-Y19)/(3*Y20)),((Y19-($J$26))/(3*Y20)))))),"")</f>
        <v>1.3844379238169722</v>
      </c>
      <c r="Z23" s="25">
        <f>IFERROR(IF(Z18="","",IF($K$25=0,((Z19-$K$26)/3/Z20),IF($K$26=0,(($K$25-Z19)/3/Z20),MIN(((($K$25)-Z19)/(3*Z20)),((Z19-($K$26))/(3*Z20)))))),"")</f>
        <v>1.063986366423491</v>
      </c>
      <c r="AA23" s="25">
        <f>IFERROR(IF(AA18="","",IF($L$25=0,((AA19-$L$26)/3/AA20),IF($L$26=0,(($L$25-AA19)/3/AA20),MIN(((($L$25)-AA19)/(3*AA20)),((AA19-($L$26))/(3*AA20)))))),"")</f>
        <v>1.1306019444607502</v>
      </c>
      <c r="AB23" s="25">
        <f>IFERROR(IF(AB18="","",IF($M$25=0,((AB19-$M$26)/3/AB20),IF($M$26=0,(($M$25-AB19)/3/AB20),MIN(((($M$25)-AB19)/(3*AB20)),((AB19-($M$26))/(3*AB20)))))),"")</f>
        <v>1.3143688068882939</v>
      </c>
      <c r="AC23" s="25">
        <f>IFERROR(IF(AC18="","",IF($N$25=0,((AC19-$N$26)/3/AC20),IF($N$26=0,(($N$25-AC19)/3/AC20),MIN(((($N$25)-AC19)/(3*AC20)),((AC19-($N$26))/(3*AC20)))))),"")</f>
        <v>1.2353308106978702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1.275328649510034</v>
      </c>
      <c r="AG23" s="25">
        <f t="shared" si="2"/>
        <v>1.2945411282255699</v>
      </c>
      <c r="AH23" s="25">
        <f t="shared" si="2"/>
        <v>1.2092884703400855</v>
      </c>
      <c r="AI23" s="25">
        <f t="shared" si="2"/>
        <v>1.1867858705448524</v>
      </c>
      <c r="AJ23" s="25">
        <f t="shared" si="2"/>
        <v>1.214680872416394</v>
      </c>
      <c r="AK23" s="25">
        <f t="shared" si="2"/>
        <v>1.0190834965823694</v>
      </c>
      <c r="AL23" s="25">
        <f t="shared" si="2"/>
        <v>1.042528566825373</v>
      </c>
      <c r="AM23" s="25">
        <f t="shared" si="2"/>
        <v>0.99161109750092546</v>
      </c>
      <c r="AN23" s="25">
        <f t="shared" si="2"/>
        <v>1.0998692217112687</v>
      </c>
      <c r="AO23" s="25">
        <f t="shared" si="2"/>
        <v>1.213460756790298</v>
      </c>
      <c r="AP23" s="25">
        <f t="shared" si="2"/>
        <v>1.0897852319090737</v>
      </c>
      <c r="AQ23" s="25">
        <f>IFERROR(IF(AQ18="","",IF($M$25=0,((AQ19-$M$26)/3/AQ20),IF($M$26=0,(($M$25-AQ19)/3/AQ20),MIN(((($M$25)-AQ19)/(3*AQ20)),((AQ19-($M$26))/(3*AQ20)))))),"")</f>
        <v>1.1008757275613468</v>
      </c>
      <c r="AR23" s="25">
        <f>IFERROR(IF(AR18="","",IF($M$25=0,((AR19-$M$26)/3/AR20),IF($M$26=0,(($M$25-AR19)/3/AR20),MIN(((($M$25)-AR19)/(3*AR20)),((AR19-($M$26))/(3*AR20)))))),"")</f>
        <v>1.1211643243286273</v>
      </c>
    </row>
    <row r="24" spans="1:62" x14ac:dyDescent="0.2">
      <c r="A24" s="35" t="s">
        <v>10</v>
      </c>
      <c r="B24" s="32">
        <f t="shared" ref="B24:M24" si="3">$D$5</f>
        <v>14600</v>
      </c>
      <c r="C24" s="32">
        <f t="shared" si="3"/>
        <v>14600</v>
      </c>
      <c r="D24" s="32">
        <f t="shared" si="3"/>
        <v>14600</v>
      </c>
      <c r="E24" s="32">
        <f t="shared" si="3"/>
        <v>14600</v>
      </c>
      <c r="F24" s="32">
        <f t="shared" si="3"/>
        <v>14600</v>
      </c>
      <c r="G24" s="32">
        <f t="shared" si="3"/>
        <v>14600</v>
      </c>
      <c r="H24" s="32">
        <f t="shared" si="3"/>
        <v>14600</v>
      </c>
      <c r="I24" s="32">
        <f t="shared" si="3"/>
        <v>14600</v>
      </c>
      <c r="J24" s="32">
        <f t="shared" si="3"/>
        <v>14600</v>
      </c>
      <c r="K24" s="32">
        <f t="shared" si="3"/>
        <v>14600</v>
      </c>
      <c r="L24" s="32">
        <f t="shared" si="3"/>
        <v>14600</v>
      </c>
      <c r="M24" s="32">
        <f t="shared" si="3"/>
        <v>14600</v>
      </c>
      <c r="N24" s="32">
        <f>$D$5</f>
        <v>14600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4">$E$5</f>
        <v>16250</v>
      </c>
      <c r="C25" s="32">
        <f t="shared" si="4"/>
        <v>16250</v>
      </c>
      <c r="D25" s="32">
        <f t="shared" si="4"/>
        <v>16250</v>
      </c>
      <c r="E25" s="32">
        <f t="shared" si="4"/>
        <v>16250</v>
      </c>
      <c r="F25" s="32">
        <f t="shared" si="4"/>
        <v>16250</v>
      </c>
      <c r="G25" s="32">
        <f t="shared" si="4"/>
        <v>16250</v>
      </c>
      <c r="H25" s="32">
        <f t="shared" si="4"/>
        <v>16250</v>
      </c>
      <c r="I25" s="32">
        <f t="shared" si="4"/>
        <v>16250</v>
      </c>
      <c r="J25" s="32">
        <f t="shared" si="4"/>
        <v>16250</v>
      </c>
      <c r="K25" s="32">
        <f t="shared" si="4"/>
        <v>16250</v>
      </c>
      <c r="L25" s="32">
        <f t="shared" si="4"/>
        <v>16250</v>
      </c>
      <c r="M25" s="32">
        <f t="shared" si="4"/>
        <v>16250</v>
      </c>
      <c r="N25" s="32">
        <f>$E$5</f>
        <v>16250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5">$F$5</f>
        <v>13660</v>
      </c>
      <c r="C26" s="32">
        <f t="shared" si="5"/>
        <v>13660</v>
      </c>
      <c r="D26" s="32">
        <f t="shared" si="5"/>
        <v>13660</v>
      </c>
      <c r="E26" s="32">
        <f t="shared" si="5"/>
        <v>13660</v>
      </c>
      <c r="F26" s="32">
        <f t="shared" si="5"/>
        <v>13660</v>
      </c>
      <c r="G26" s="32">
        <f t="shared" si="5"/>
        <v>13660</v>
      </c>
      <c r="H26" s="32">
        <f t="shared" si="5"/>
        <v>13660</v>
      </c>
      <c r="I26" s="32">
        <f t="shared" si="5"/>
        <v>13660</v>
      </c>
      <c r="J26" s="32">
        <f t="shared" si="5"/>
        <v>13660</v>
      </c>
      <c r="K26" s="32">
        <f t="shared" si="5"/>
        <v>13660</v>
      </c>
      <c r="L26" s="32">
        <f t="shared" si="5"/>
        <v>13660</v>
      </c>
      <c r="M26" s="32">
        <f t="shared" si="5"/>
        <v>13660</v>
      </c>
      <c r="N26" s="32">
        <f>$F$5</f>
        <v>13660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248.34707980993431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1.4620681541060434</v>
      </c>
      <c r="Q37" s="40">
        <v>8</v>
      </c>
      <c r="R37" s="41">
        <f>ROUND(Q37/5,5)</f>
        <v>1.6</v>
      </c>
      <c r="T37" s="20">
        <v>14562.4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174.39266039601551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1.7248432320312979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2"/>
  <dimension ref="A1:BJ85"/>
  <sheetViews>
    <sheetView showGridLines="0" topLeftCell="A7" zoomScale="75" zoomScaleNormal="75" workbookViewId="0">
      <selection activeCell="X19" sqref="X19:X23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119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2.8997730794010038E-2</v>
      </c>
      <c r="R2" s="7">
        <f>IF(N19="","",(ABS(N19-AVERAGE(B19:M19))/STDEV(B19:M19)))</f>
        <v>1.6475882179038599</v>
      </c>
      <c r="S2" s="7">
        <f>IF(AC9="","",(ABS(AC9-AVERAGE(Q9:AB9))/STDEV(Q9:AB9)))</f>
        <v>1.303973578392591</v>
      </c>
      <c r="T2" s="7">
        <f>IF(AC19="","",(ABS(AC19-AVERAGE(Q19:AB19))/STDEV(Q19:AB19)))</f>
        <v>0.88599821767200959</v>
      </c>
      <c r="U2" s="7">
        <f>IF(AR9="","",(ABS(AR9-AVERAGE(AF9:AQ9))/STDEV(AF9:AQ9)))</f>
        <v>1.3950078575513702</v>
      </c>
      <c r="V2" s="7">
        <f>IF(AR19="","",(ABS(AR19-AVERAGE(AF19:AQ19))/STDEV(AF19:AQ19)))</f>
        <v>0.38300332092673001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0.92510037718511851</v>
      </c>
      <c r="R3" s="7">
        <f>IF(N20="","",(ABS(N20-AVERAGE(B20:M20))/STDEV(B20:M20)))</f>
        <v>0.58220153958410636</v>
      </c>
      <c r="S3" s="7">
        <f>IF(AC10="","",(ABS(AC10-AVERAGE(Q10:AB10))/STDEV(Q10:AB10)))</f>
        <v>0.74435907683675451</v>
      </c>
      <c r="T3" s="7">
        <f>IF(AC20="","",(ABS(AC20-AVERAGE(Q20:AB20))/STDEV(Q20:AB20)))</f>
        <v>2.9804501015458134</v>
      </c>
      <c r="U3" s="7">
        <f t="shared" ref="U3" si="0">IF(AR10="","",(ABS(AR10-AVERAGE(AF10:AQ10))/STDEV(AF10:AQ10)))</f>
        <v>0.51801614836652232</v>
      </c>
      <c r="V3" s="7">
        <f>IF(AR20="","",(ABS(AR20-AVERAGE(AF20:AQ20))/STDEV(AF20:AQ20)))</f>
        <v>0.99134539564526347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0.9003712308439592</v>
      </c>
      <c r="R4" s="7">
        <f>IF(N23="","",(ABS(N23-AVERAGE(B23:M23))/STDEV(B23:M23)))</f>
        <v>9.3432052429813381E-2</v>
      </c>
      <c r="S4" s="7">
        <f>IF(AC13="","",(ABS(AC13-AVERAGE(Q13:AB13))/STDEV(Q13:AB13)))</f>
        <v>0.86306622024673441</v>
      </c>
      <c r="T4" s="7">
        <f>IF(AC23="","",(ABS(AC23-AVERAGE(Q23:AB23))/STDEV(Q23:AB23)))</f>
        <v>2.1336350311377958</v>
      </c>
      <c r="U4" s="7">
        <f>IF(AR13="","",(ABS(AR13-AVERAGE(AF13:AQ13))/STDEV(AF13:AQ13)))</f>
        <v>0.66085041655846477</v>
      </c>
      <c r="V4" s="7">
        <f>IF(AR23="","",(ABS(AR23-AVERAGE(AF23:AQ23))/STDEV(AF23:AQ23)))</f>
        <v>0.80248403967012272</v>
      </c>
    </row>
    <row r="5" spans="1:44" ht="25.5" customHeight="1" x14ac:dyDescent="0.2">
      <c r="C5" s="42" t="s">
        <v>54</v>
      </c>
      <c r="D5" s="12" t="s">
        <v>54</v>
      </c>
      <c r="E5" s="12">
        <v>5.8</v>
      </c>
      <c r="F5" s="12">
        <v>-2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-4.9308138301855764E-2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0.13786888888888882</v>
      </c>
      <c r="AE7" s="14" t="s">
        <v>29</v>
      </c>
      <c r="AR7" s="16">
        <f>AR9-AQ9</f>
        <v>7.3562500000000863E-2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2.4152060606060606</v>
      </c>
      <c r="C9" s="20">
        <v>2.1080800000000002</v>
      </c>
      <c r="D9" s="20">
        <v>2.0603142857142864</v>
      </c>
      <c r="E9" s="20">
        <v>2.0078689655172401</v>
      </c>
      <c r="F9" s="20">
        <v>2.1328827586206889</v>
      </c>
      <c r="G9" s="20">
        <v>2.3465999999999991</v>
      </c>
      <c r="H9" s="20">
        <v>2.1419826086956526</v>
      </c>
      <c r="I9" s="20">
        <v>2.1753225806451608</v>
      </c>
      <c r="J9" s="20">
        <v>2.1584327272727268</v>
      </c>
      <c r="K9" s="20">
        <v>2.1280058823529413</v>
      </c>
      <c r="L9" s="20">
        <v>2.2616606060606039</v>
      </c>
      <c r="M9" s="20">
        <v>2.1767571428571433</v>
      </c>
      <c r="N9" s="20">
        <v>2.1727571428571411</v>
      </c>
      <c r="P9" s="19" t="s">
        <v>18</v>
      </c>
      <c r="Q9" s="20"/>
      <c r="R9" s="20"/>
      <c r="S9" s="20"/>
      <c r="T9" s="20"/>
      <c r="U9" s="20">
        <v>2.0541499999999995</v>
      </c>
      <c r="V9" s="20">
        <v>1.8051411764705885</v>
      </c>
      <c r="W9" s="20">
        <v>1.9584923076923073</v>
      </c>
      <c r="X9" s="20"/>
      <c r="Y9" s="20"/>
      <c r="Z9" s="20">
        <v>2.338786666666667</v>
      </c>
      <c r="AA9" s="20">
        <v>2.3413285714285719</v>
      </c>
      <c r="AB9" s="20">
        <v>2.2864111111111112</v>
      </c>
      <c r="AC9" s="20">
        <v>2.42428</v>
      </c>
      <c r="AE9" s="19" t="s">
        <v>18</v>
      </c>
      <c r="AF9" s="30">
        <v>1.9950133333333333</v>
      </c>
      <c r="AG9" s="30">
        <v>1.7872727272727269</v>
      </c>
      <c r="AH9" s="30">
        <v>1.8543799999999999</v>
      </c>
      <c r="AI9" s="30">
        <v>1.877438709677419</v>
      </c>
      <c r="AJ9" s="30">
        <v>1.9136666666666662</v>
      </c>
      <c r="AK9" s="30">
        <v>1.8802500000000002</v>
      </c>
      <c r="AL9" s="30">
        <v>1.8712499999999999</v>
      </c>
      <c r="AM9" s="30">
        <v>1.7950800000000007</v>
      </c>
      <c r="AN9" s="30">
        <v>1.8073047619047615</v>
      </c>
      <c r="AO9" s="30">
        <v>1.8486666666666662</v>
      </c>
      <c r="AP9" s="30">
        <v>1.9143199999999998</v>
      </c>
      <c r="AQ9" s="30">
        <v>1.8754</v>
      </c>
      <c r="AR9" s="30">
        <v>1.9489625000000008</v>
      </c>
    </row>
    <row r="10" spans="1:44" x14ac:dyDescent="0.2">
      <c r="A10" s="21" t="s">
        <v>8</v>
      </c>
      <c r="B10" s="22">
        <v>0.58020156818052782</v>
      </c>
      <c r="C10" s="22">
        <v>0.36675579302469308</v>
      </c>
      <c r="D10" s="22">
        <v>0.42132061332582493</v>
      </c>
      <c r="E10" s="22">
        <v>0.28600631925741593</v>
      </c>
      <c r="F10" s="22">
        <v>0.37686863138987126</v>
      </c>
      <c r="G10" s="22">
        <v>0.47981587121548486</v>
      </c>
      <c r="H10" s="22">
        <v>0.39297373978648265</v>
      </c>
      <c r="I10" s="22">
        <v>0.3541714849060737</v>
      </c>
      <c r="J10" s="22">
        <v>0.34492519820343298</v>
      </c>
      <c r="K10" s="22">
        <v>0.3108763048034861</v>
      </c>
      <c r="L10" s="22">
        <v>0.38979510716889776</v>
      </c>
      <c r="M10" s="22">
        <v>0.40791467945427845</v>
      </c>
      <c r="N10" s="22">
        <v>0.32066634470252403</v>
      </c>
      <c r="P10" s="21" t="s">
        <v>8</v>
      </c>
      <c r="Q10" s="22"/>
      <c r="R10" s="22"/>
      <c r="S10" s="22"/>
      <c r="T10" s="22"/>
      <c r="U10" s="22">
        <v>0.30073643086174129</v>
      </c>
      <c r="V10" s="22">
        <v>0.24579560580273213</v>
      </c>
      <c r="W10" s="22">
        <v>0.29099946966645063</v>
      </c>
      <c r="X10" s="22"/>
      <c r="Y10" s="22"/>
      <c r="Z10" s="22">
        <v>0.44228755148455129</v>
      </c>
      <c r="AA10" s="22">
        <v>0.41322305873860549</v>
      </c>
      <c r="AB10" s="22">
        <v>0.4835923135429826</v>
      </c>
      <c r="AC10" s="22">
        <v>0.43428417524112684</v>
      </c>
      <c r="AE10" s="21" t="s">
        <v>8</v>
      </c>
      <c r="AF10" s="22">
        <v>0.25450792444166431</v>
      </c>
      <c r="AG10" s="22">
        <v>0.1981529950003581</v>
      </c>
      <c r="AH10" s="22">
        <v>0.24104948175231816</v>
      </c>
      <c r="AI10" s="22">
        <v>0.31062762364244806</v>
      </c>
      <c r="AJ10" s="22">
        <v>0.30195227295260557</v>
      </c>
      <c r="AK10" s="22">
        <v>0.31455210270550726</v>
      </c>
      <c r="AL10" s="22">
        <v>0.30775968060875508</v>
      </c>
      <c r="AM10" s="22">
        <v>0.26507456324896633</v>
      </c>
      <c r="AN10" s="22">
        <v>0.25690690186740373</v>
      </c>
      <c r="AO10" s="22">
        <v>0.32648965311284428</v>
      </c>
      <c r="AP10" s="22">
        <v>0.2575522487114591</v>
      </c>
      <c r="AQ10" s="22">
        <v>0.25479897602192064</v>
      </c>
      <c r="AR10" s="22">
        <v>0.29380801635537529</v>
      </c>
    </row>
    <row r="11" spans="1:44" x14ac:dyDescent="0.2">
      <c r="A11" s="21" t="s">
        <v>19</v>
      </c>
      <c r="B11" s="22">
        <v>4.3819999999999997</v>
      </c>
      <c r="C11" s="22">
        <v>3.4350000000000001</v>
      </c>
      <c r="D11" s="23">
        <v>3.3610000000000002</v>
      </c>
      <c r="E11" s="23">
        <v>2.8980000000000001</v>
      </c>
      <c r="F11" s="23">
        <v>3.742</v>
      </c>
      <c r="G11" s="23">
        <v>4.4329999999999998</v>
      </c>
      <c r="H11" s="23">
        <v>4.4329999999999998</v>
      </c>
      <c r="I11" s="23">
        <v>3.3580000000000001</v>
      </c>
      <c r="J11" s="23">
        <v>3.5790000000000002</v>
      </c>
      <c r="K11" s="23">
        <v>2.923</v>
      </c>
      <c r="L11" s="23">
        <v>3.8279999999999998</v>
      </c>
      <c r="M11" s="23">
        <v>3.8919999999999999</v>
      </c>
      <c r="N11" s="23">
        <v>3.0329999999999999</v>
      </c>
      <c r="P11" s="21" t="s">
        <v>19</v>
      </c>
      <c r="Q11" s="22"/>
      <c r="R11" s="22"/>
      <c r="S11" s="22"/>
      <c r="T11" s="22"/>
      <c r="U11" s="23">
        <v>3.121</v>
      </c>
      <c r="V11" s="23">
        <v>2.3410000000000002</v>
      </c>
      <c r="W11" s="23">
        <v>3.073</v>
      </c>
      <c r="X11" s="23"/>
      <c r="Y11" s="23"/>
      <c r="Z11" s="23">
        <v>4.3250000000000002</v>
      </c>
      <c r="AA11" s="23">
        <v>3.46</v>
      </c>
      <c r="AB11" s="23">
        <v>3.5830000000000002</v>
      </c>
      <c r="AC11" s="23">
        <v>3.6819999999999999</v>
      </c>
      <c r="AE11" s="21" t="s">
        <v>19</v>
      </c>
      <c r="AF11" s="22">
        <v>2.6080000000000001</v>
      </c>
      <c r="AG11" s="22">
        <v>2.4590000000000001</v>
      </c>
      <c r="AH11" s="22">
        <v>2.5219999999999998</v>
      </c>
      <c r="AI11" s="22">
        <v>3.57</v>
      </c>
      <c r="AJ11" s="22">
        <v>2.702</v>
      </c>
      <c r="AK11" s="22">
        <v>3.0680000000000001</v>
      </c>
      <c r="AL11" s="22">
        <v>3.6360000000000001</v>
      </c>
      <c r="AM11" s="22">
        <v>2.7589999999999999</v>
      </c>
      <c r="AN11" s="22">
        <v>2.5649999999999999</v>
      </c>
      <c r="AO11" s="22">
        <v>3.2690000000000001</v>
      </c>
      <c r="AP11" s="22">
        <v>2.7149999999999999</v>
      </c>
      <c r="AQ11" s="22">
        <v>2.512</v>
      </c>
      <c r="AR11" s="22">
        <v>3.1269999999999998</v>
      </c>
    </row>
    <row r="12" spans="1:44" x14ac:dyDescent="0.2">
      <c r="A12" s="21" t="s">
        <v>20</v>
      </c>
      <c r="B12" s="22">
        <v>1.498</v>
      </c>
      <c r="C12" s="22">
        <v>0.96599999999999997</v>
      </c>
      <c r="D12" s="23">
        <v>1.409</v>
      </c>
      <c r="E12" s="23">
        <v>1.411</v>
      </c>
      <c r="F12" s="23">
        <v>1.488</v>
      </c>
      <c r="G12" s="23">
        <v>1.669</v>
      </c>
      <c r="H12" s="23">
        <v>1.4259999999999999</v>
      </c>
      <c r="I12" s="23">
        <v>1.589</v>
      </c>
      <c r="J12" s="23">
        <v>1.492</v>
      </c>
      <c r="K12" s="23">
        <v>1.5429999999999999</v>
      </c>
      <c r="L12" s="23">
        <v>1.454</v>
      </c>
      <c r="M12" s="23">
        <v>1.5289999999999999</v>
      </c>
      <c r="N12" s="23">
        <v>1.3839999999999999</v>
      </c>
      <c r="P12" s="21" t="s">
        <v>20</v>
      </c>
      <c r="Q12" s="22"/>
      <c r="R12" s="22"/>
      <c r="S12" s="22"/>
      <c r="T12" s="22"/>
      <c r="U12" s="23">
        <v>1.4570000000000001</v>
      </c>
      <c r="V12" s="23">
        <v>1.28</v>
      </c>
      <c r="W12" s="23">
        <v>1.5049999999999999</v>
      </c>
      <c r="X12" s="23"/>
      <c r="Y12" s="23"/>
      <c r="Z12" s="23">
        <v>1.5469999999999999</v>
      </c>
      <c r="AA12" s="23">
        <v>1.6759999999999999</v>
      </c>
      <c r="AB12" s="23">
        <v>1.538</v>
      </c>
      <c r="AC12" s="23">
        <v>1.6040000000000001</v>
      </c>
      <c r="AE12" s="21" t="s">
        <v>20</v>
      </c>
      <c r="AF12" s="22">
        <v>1.4430000000000001</v>
      </c>
      <c r="AG12" s="22">
        <v>1.4179999999999999</v>
      </c>
      <c r="AH12" s="22">
        <v>1.377</v>
      </c>
      <c r="AI12" s="22">
        <v>1.4179999999999999</v>
      </c>
      <c r="AJ12" s="22">
        <v>1.3680000000000001</v>
      </c>
      <c r="AK12" s="22">
        <v>1.4</v>
      </c>
      <c r="AL12" s="22">
        <v>1.325</v>
      </c>
      <c r="AM12" s="22">
        <v>1.3180000000000001</v>
      </c>
      <c r="AN12" s="22">
        <v>1.365</v>
      </c>
      <c r="AO12" s="22">
        <v>1.135</v>
      </c>
      <c r="AP12" s="22">
        <v>1.5189999999999999</v>
      </c>
      <c r="AQ12" s="22">
        <v>1.46</v>
      </c>
      <c r="AR12" s="22">
        <v>1.536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1.9446080609585505</v>
      </c>
      <c r="C13" s="25">
        <f>IFERROR(IF(C8="","",IF($C$25=0,((C9-$C$26)/3/C10),IF($C$26=0,(($C$25-C9)/3/C10),MIN(((($C$25)-C9)/(3*C10)),((C9-($C$26))/(3*C10)))))),"")</f>
        <v>3.3554752873859663</v>
      </c>
      <c r="D13" s="25">
        <f>IFERROR(IF(D8="","",IF($D$25=0,((D9-$D$26)/3/D10),IF($D$26=0,(($D$25-D9)/3/D10),MIN(((($D$25)-D9)/(3*D10)),((D9-($D$26))/(3*D10)))))),"")</f>
        <v>2.9587014386070063</v>
      </c>
      <c r="E13" s="25">
        <f>IFERROR(IF(E8="","",IF($E$25=0,((E9-$E$26)/3/E10),IF($E$26=0,(($E$25-E9)/3/E10),MIN(((($E$25)-E9)/(3*E10)),((E9-($E$26))/(3*E10)))))),"")</f>
        <v>4.4196354872258441</v>
      </c>
      <c r="F13" s="25">
        <f>IFERROR(IF(F8="","",IF($K$25=0,((F9-$K$26)/3/F10),IF($K$26=0,(($K$25-F9)/3/F10),MIN(((($K$25)-F9)/(3*F10)),((F9-($K$26))/(3*F10)))))),"")</f>
        <v>3.2434973674647845</v>
      </c>
      <c r="G13" s="25">
        <f>IFERROR(IF(G8="","",IF($G$25=0,((G9-$G$26)/3/G10),IF($G$26=0,(($G$25-G9)/3/G10),MIN(((($G$25)-G9)/(3*G10)),((G9-($G$26))/(3*G10)))))),"")</f>
        <v>2.399114748783207</v>
      </c>
      <c r="H13" s="25">
        <f>IFERROR(IF(H8="","",IF($H$25=0,((H9-$H$26)/3/H10),IF($H$26=0,(($H$25-H9)/3/H10),MIN(((($H$25)-H9)/(3*H10)),((H9-($H$26))/(3*H10)))))),"")</f>
        <v>3.1028514299639847</v>
      </c>
      <c r="I13" s="25">
        <f>IFERROR(IF(I8="","",IF($I$25=0,((I9-$I$26)/3/I10),IF($I$26=0,(($I$25-I9)/3/I10),MIN(((($I$25)-I9)/(3*I10)),((I9-($I$26))/(3*I10)))))),"")</f>
        <v>3.4114146901804769</v>
      </c>
      <c r="J13" s="25">
        <f>IFERROR(IF(J8="","",IF($J$25=0,((J9-$J$26)/3/J10),IF($J$26=0,(($J$25-J9)/3/J10),MIN(((($J$25)-J9)/(3*J10)),((J9-($J$26))/(3*J10)))))),"")</f>
        <v>3.5191855042722602</v>
      </c>
      <c r="K13" s="25">
        <f>IFERROR(IF(K8="","",IF($K$25=0,((K9-$K$26)/3/K10),IF($K$26=0,(($K$25-K9)/3/K10),MIN(((($K$25)-K9)/(3*K10)),((K9-($K$26))/(3*K10)))))),"")</f>
        <v>3.9372509911600071</v>
      </c>
      <c r="L13" s="25">
        <f>IFERROR(IF(L8="","",IF($L$25=0,((L9-$L$26)/3/L10),IF($L$26=0,(($L$25-L9)/3/L10),MIN(((($L$25)-L9)/(3*L10)),((L9-($L$26))/(3*L10)))))),"")</f>
        <v>3.0258113633412349</v>
      </c>
      <c r="M13" s="25">
        <f>IFERROR(IF(M8="","",IF($M$25=0,((M9-$M$26)/3/M10),IF($M$26=0,(($M$25-M9)/3/M10),MIN(((($M$25)-M9)/(3*M10)),((M9-($M$26))/(3*M10)))))),"")</f>
        <v>2.9607848892895516</v>
      </c>
      <c r="N13" s="25">
        <f>IFERROR(IF(N8="","",IF($N$25=0,((N9-$N$26)/3/N10),IF($N$26=0,(($N$25-N9)/3/N10),MIN(((($N$25)-N9)/(3*N10)),((N9-($N$26))/(3*N10)))))),"")</f>
        <v>3.770526506305468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4.1518636870459433</v>
      </c>
      <c r="V13" s="25">
        <f>IFERROR(IF(V8="","",IF($G$25=0,((V9-$G$26)/3/V10),IF($G$26=0,(($G$25-V9)/3/V10),MIN(((($G$25)-V9)/(3*V10)),((V9-($G$26))/(3*V10)))))),"")</f>
        <v>5.4175891529641644</v>
      </c>
      <c r="W13" s="25">
        <f>IFERROR(IF(W8="","",IF($H$25=0,((W9-$H$26)/3/W10),IF($H$26=0,(($H$25-W9)/3/W10),MIN(((($H$25)-W9)/(3*W10)),((W9-($H$26))/(3*W10)))))),"")</f>
        <v>4.4003604734067103</v>
      </c>
      <c r="X13" s="25"/>
      <c r="Y13" s="25"/>
      <c r="Z13" s="25">
        <f>IFERROR(IF(Z8="","",IF($K$25=0,((Z9-$K$26)/3/Z10),IF($K$26=0,(($K$25-Z9)/3/Z10),MIN(((($K$25)-Z9)/(3*Z10)),((Z9-($K$26))/(3*Z10)))))),"")</f>
        <v>2.608569411246648</v>
      </c>
      <c r="AA13" s="25">
        <f>IFERROR(IF(AA8="","",IF($L$25=0,((AA9-$L$26)/3/AA10),IF($L$26=0,(($L$25-AA9)/3/AA10),MIN(((($L$25)-AA9)/(3*AA10)),((AA9-($L$26))/(3*AA10)))))),"")</f>
        <v>2.7899955043887457</v>
      </c>
      <c r="AB13" s="25">
        <f>IFERROR(IF(AB8="","",IF($M$25=0,((AB9-$M$26)/3/AB10),IF($M$26=0,(($M$25-AB9)/3/AB10),MIN(((($M$25)-AB9)/(3*AB10)),((AB9-($M$26))/(3*AB10)))))),"")</f>
        <v>2.4218670634271735</v>
      </c>
      <c r="AC13" s="25">
        <f>IFERROR(IF(AC8="","",IF($N$25=0,((AC9-$N$26)/3/AC10),IF($N$26=0,(($N$25-AC9)/3/AC10),MIN(((($N$25)-AC9)/(3*AC10)),((AC9-($N$26))/(3*AC10)))))),"")</f>
        <v>2.5910223400961709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4.983455394056314</v>
      </c>
      <c r="AG13" s="25">
        <f t="shared" si="1"/>
        <v>6.7502172125803117</v>
      </c>
      <c r="AH13" s="25">
        <f t="shared" si="1"/>
        <v>5.4561688210475419</v>
      </c>
      <c r="AI13" s="25">
        <f t="shared" si="1"/>
        <v>4.2092857511364326</v>
      </c>
      <c r="AJ13" s="25">
        <f t="shared" si="1"/>
        <v>4.2902291536907144</v>
      </c>
      <c r="AK13" s="25">
        <f t="shared" si="1"/>
        <v>4.1537898557829518</v>
      </c>
      <c r="AL13" s="25">
        <f t="shared" si="1"/>
        <v>4.2552141032345432</v>
      </c>
      <c r="AM13" s="25">
        <f t="shared" si="1"/>
        <v>5.0362181756364315</v>
      </c>
      <c r="AN13" s="25">
        <f t="shared" si="1"/>
        <v>5.1804696682898914</v>
      </c>
      <c r="AO13" s="25">
        <f t="shared" si="1"/>
        <v>4.0341588119360079</v>
      </c>
      <c r="AP13" s="25">
        <f t="shared" si="1"/>
        <v>5.0289860529143917</v>
      </c>
      <c r="AQ13" s="25">
        <f>IFERROR(IF(AQ8="","",IF($M$25=0,((AQ9-$M$26)/3/AQ10),IF($M$26=0,(($M$25-AQ9)/3/AQ10),MIN(((($M$25)-AQ9)/(3*AQ10)),((AQ9-($M$26))/(3*AQ10)))))),"")</f>
        <v>5.1342435531901591</v>
      </c>
      <c r="AR13" s="25">
        <f>IFERROR(IF(AR8="","",IF($M$25=0,((AR9-$M$26)/3/AR10),IF($M$26=0,(($M$25-AR9)/3/AR10),MIN(((($M$25)-AR9)/(3*AR10)),((AR9-($M$26))/(3*AR10)))))),"")</f>
        <v>4.36910872136992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0.21879649122806999</v>
      </c>
      <c r="AE17" s="27" t="s">
        <v>30</v>
      </c>
      <c r="AR17" s="16">
        <f>AR19-AQ19</f>
        <v>-0.13909333333333374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2.2350303030303036</v>
      </c>
      <c r="C19" s="30">
        <v>2.1072571428571427</v>
      </c>
      <c r="D19" s="30">
        <v>1.9309714285714286</v>
      </c>
      <c r="E19" s="30">
        <v>2.0432375000000009</v>
      </c>
      <c r="F19" s="30">
        <v>2.0161285714285713</v>
      </c>
      <c r="G19" s="30">
        <v>2.0030090909090901</v>
      </c>
      <c r="H19" s="30">
        <v>2.1703947368421059</v>
      </c>
      <c r="I19" s="30">
        <v>2.1781466666666667</v>
      </c>
      <c r="J19" s="30">
        <v>2.1904256410256395</v>
      </c>
      <c r="K19" s="30">
        <v>2.1379944444444443</v>
      </c>
      <c r="L19" s="30">
        <v>2.1491096774193545</v>
      </c>
      <c r="M19" s="30">
        <v>2.2836095238095244</v>
      </c>
      <c r="N19" s="30">
        <v>2.2913133333333335</v>
      </c>
      <c r="P19" s="30" t="s">
        <v>18</v>
      </c>
      <c r="Q19" s="30"/>
      <c r="R19" s="30"/>
      <c r="S19" s="30"/>
      <c r="T19" s="30"/>
      <c r="U19" s="30">
        <v>2.2367333333333326</v>
      </c>
      <c r="V19" s="30">
        <v>2.3267684210526318</v>
      </c>
      <c r="W19" s="30">
        <v>2.4181999999999997</v>
      </c>
      <c r="X19" s="30"/>
      <c r="Y19" s="30">
        <v>2.1701250000000001</v>
      </c>
      <c r="Z19" s="30">
        <v>2.2891555555555549</v>
      </c>
      <c r="AA19" s="30">
        <v>2.1871199999999997</v>
      </c>
      <c r="AB19" s="30">
        <v>2.1217368421052636</v>
      </c>
      <c r="AC19" s="30">
        <v>2.3405333333333336</v>
      </c>
      <c r="AD19" s="29"/>
      <c r="AE19" s="30" t="s">
        <v>18</v>
      </c>
      <c r="AF19" s="30">
        <v>2.3636999999999997</v>
      </c>
      <c r="AG19" s="30">
        <v>2.2049818181818184</v>
      </c>
      <c r="AH19" s="30">
        <v>2.0580750000000005</v>
      </c>
      <c r="AI19" s="30">
        <v>2.0711058823529425</v>
      </c>
      <c r="AJ19" s="30">
        <v>2.0039571428571432</v>
      </c>
      <c r="AK19" s="30">
        <v>1.8982769230769232</v>
      </c>
      <c r="AL19" s="30">
        <v>2.0946869565217394</v>
      </c>
      <c r="AM19" s="30">
        <v>1.9224999999999994</v>
      </c>
      <c r="AN19" s="30">
        <v>2.0319142857142856</v>
      </c>
      <c r="AO19" s="30">
        <v>2.0950315789473688</v>
      </c>
      <c r="AP19" s="30">
        <v>1.9923599999999999</v>
      </c>
      <c r="AQ19" s="30">
        <v>2.165586666666667</v>
      </c>
      <c r="AR19" s="30">
        <v>2.0264933333333333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0.51910976122403885</v>
      </c>
      <c r="C20" s="22">
        <v>0.37852425240774656</v>
      </c>
      <c r="D20" s="22">
        <v>0.43004667911575034</v>
      </c>
      <c r="E20" s="22">
        <v>0.3818953969117565</v>
      </c>
      <c r="F20" s="22">
        <v>0.38055080948837872</v>
      </c>
      <c r="G20" s="22">
        <v>0.37203655969737975</v>
      </c>
      <c r="H20" s="22">
        <v>0.38393630558288477</v>
      </c>
      <c r="I20" s="22">
        <v>0.36874944452997366</v>
      </c>
      <c r="J20" s="22">
        <v>0.38090621509760192</v>
      </c>
      <c r="K20" s="22">
        <v>0.35389529899466893</v>
      </c>
      <c r="L20" s="22">
        <v>0.37864396750314155</v>
      </c>
      <c r="M20" s="22">
        <v>0.42004980327270047</v>
      </c>
      <c r="N20" s="22">
        <v>0.37001620020160131</v>
      </c>
      <c r="P20" s="21" t="s">
        <v>8</v>
      </c>
      <c r="Q20" s="22"/>
      <c r="R20" s="22"/>
      <c r="S20" s="22"/>
      <c r="T20" s="22"/>
      <c r="U20" s="22">
        <v>0.40569587641994398</v>
      </c>
      <c r="V20" s="22">
        <v>0.44821479113496632</v>
      </c>
      <c r="W20" s="22">
        <v>0.39499063280032537</v>
      </c>
      <c r="X20" s="22"/>
      <c r="Y20" s="22">
        <v>0.34941688767488632</v>
      </c>
      <c r="Z20" s="22">
        <v>0.48410846846389272</v>
      </c>
      <c r="AA20" s="22">
        <v>0.38759588037863701</v>
      </c>
      <c r="AB20" s="22">
        <v>0.34727434769125715</v>
      </c>
      <c r="AC20" s="22">
        <v>0.55102683834508004</v>
      </c>
      <c r="AD20" s="29"/>
      <c r="AE20" s="21" t="s">
        <v>8</v>
      </c>
      <c r="AF20" s="22">
        <v>0.38037644245495228</v>
      </c>
      <c r="AG20" s="22">
        <v>0.34478106262493907</v>
      </c>
      <c r="AH20" s="22">
        <v>0.40049743674016147</v>
      </c>
      <c r="AI20" s="22">
        <v>0.36368399494515441</v>
      </c>
      <c r="AJ20" s="22">
        <v>0.31481880851470384</v>
      </c>
      <c r="AK20" s="22">
        <v>0.25608052369398315</v>
      </c>
      <c r="AL20" s="22">
        <v>0.39703288487287747</v>
      </c>
      <c r="AM20" s="22">
        <v>0.24625383098617329</v>
      </c>
      <c r="AN20" s="22">
        <v>0.30242087694666125</v>
      </c>
      <c r="AO20" s="22">
        <v>0.35147895589774392</v>
      </c>
      <c r="AP20" s="22">
        <v>0.33854863677093372</v>
      </c>
      <c r="AQ20" s="22">
        <v>0.35130313749582992</v>
      </c>
      <c r="AR20" s="22">
        <v>0.28799842216784616</v>
      </c>
      <c r="AS20" s="29"/>
      <c r="AT20" s="29"/>
      <c r="AU20" s="29"/>
      <c r="AV20" s="29"/>
      <c r="BD20" s="32">
        <f>F5</f>
        <v>-2</v>
      </c>
      <c r="BE20" s="32"/>
      <c r="BF20" s="32"/>
      <c r="BG20" s="32"/>
      <c r="BH20" s="32"/>
      <c r="BI20" s="32"/>
      <c r="BJ20" s="32">
        <f>E5</f>
        <v>5.8</v>
      </c>
    </row>
    <row r="21" spans="1:62" x14ac:dyDescent="0.2">
      <c r="A21" s="21" t="s">
        <v>19</v>
      </c>
      <c r="B21" s="22">
        <v>4.4550000000000001</v>
      </c>
      <c r="C21" s="22">
        <v>3.351</v>
      </c>
      <c r="D21" s="22">
        <v>3.157</v>
      </c>
      <c r="E21" s="22">
        <v>3.3980000000000001</v>
      </c>
      <c r="F21" s="22">
        <v>3.25</v>
      </c>
      <c r="G21" s="22">
        <v>3.0979999999999999</v>
      </c>
      <c r="H21" s="22">
        <v>3.456</v>
      </c>
      <c r="I21" s="22">
        <v>3.5720000000000001</v>
      </c>
      <c r="J21" s="22">
        <v>3.3439999999999999</v>
      </c>
      <c r="K21" s="22">
        <v>3.351</v>
      </c>
      <c r="L21" s="22">
        <v>3.8050000000000002</v>
      </c>
      <c r="M21" s="22">
        <v>3.49</v>
      </c>
      <c r="N21" s="22">
        <v>3.5619999999999998</v>
      </c>
      <c r="P21" s="21" t="s">
        <v>19</v>
      </c>
      <c r="Q21" s="22"/>
      <c r="R21" s="22"/>
      <c r="S21" s="22"/>
      <c r="T21" s="22"/>
      <c r="U21" s="22">
        <v>3.4220000000000002</v>
      </c>
      <c r="V21" s="22">
        <v>3.7189999999999999</v>
      </c>
      <c r="W21" s="22">
        <v>3.1059999999999999</v>
      </c>
      <c r="X21" s="22"/>
      <c r="Y21" s="22">
        <v>3.4369999999999998</v>
      </c>
      <c r="Z21" s="22">
        <v>3.7749999999999999</v>
      </c>
      <c r="AA21" s="22">
        <v>3.1320000000000001</v>
      </c>
      <c r="AB21" s="22">
        <v>3.1150000000000002</v>
      </c>
      <c r="AC21" s="22">
        <v>3.8860000000000001</v>
      </c>
      <c r="AD21" s="29"/>
      <c r="AE21" s="21" t="s">
        <v>19</v>
      </c>
      <c r="AF21" s="22">
        <v>3.4409999999999998</v>
      </c>
      <c r="AG21" s="22">
        <v>3.0489999999999999</v>
      </c>
      <c r="AH21" s="22">
        <v>3.1459999999999999</v>
      </c>
      <c r="AI21" s="22">
        <v>3.1160000000000001</v>
      </c>
      <c r="AJ21" s="22">
        <v>3.028</v>
      </c>
      <c r="AK21" s="22">
        <v>2.806</v>
      </c>
      <c r="AL21" s="22">
        <v>3.6219999999999999</v>
      </c>
      <c r="AM21" s="22">
        <v>2.492</v>
      </c>
      <c r="AN21" s="22">
        <v>2.722</v>
      </c>
      <c r="AO21" s="22">
        <v>3.2330000000000001</v>
      </c>
      <c r="AP21" s="22">
        <v>3.4689999999999999</v>
      </c>
      <c r="AQ21" s="22">
        <v>3.048</v>
      </c>
      <c r="AR21" s="22">
        <v>2.9060000000000001</v>
      </c>
      <c r="BD21" s="33" t="e">
        <f>BE21-$BG$22</f>
        <v>#VALUE!</v>
      </c>
      <c r="BE21" s="32" t="e">
        <f>BF21-$BG$22</f>
        <v>#VALUE!</v>
      </c>
      <c r="BF21" s="32" t="e">
        <f>BG21-$BG$22</f>
        <v>#VALUE!</v>
      </c>
      <c r="BG21" s="33" t="str">
        <f>D5</f>
        <v/>
      </c>
      <c r="BH21" s="32" t="e">
        <f>BG21+$BG$22</f>
        <v>#VALUE!</v>
      </c>
      <c r="BI21" s="32" t="e">
        <f>BH21+$BG$22</f>
        <v>#VALUE!</v>
      </c>
      <c r="BJ21" s="33" t="e">
        <f>BI21+$BG$22</f>
        <v>#VALUE!</v>
      </c>
    </row>
    <row r="22" spans="1:62" x14ac:dyDescent="0.2">
      <c r="A22" s="21" t="s">
        <v>20</v>
      </c>
      <c r="B22" s="22">
        <v>1.4530000000000001</v>
      </c>
      <c r="C22" s="22">
        <v>1.425</v>
      </c>
      <c r="D22" s="22">
        <v>1.3049999999999999</v>
      </c>
      <c r="E22" s="22">
        <v>1.363</v>
      </c>
      <c r="F22" s="22">
        <v>1.3029999999999999</v>
      </c>
      <c r="G22" s="22">
        <v>1.319</v>
      </c>
      <c r="H22" s="22">
        <v>1.532</v>
      </c>
      <c r="I22" s="22">
        <v>1.534</v>
      </c>
      <c r="J22" s="22">
        <v>1.524</v>
      </c>
      <c r="K22" s="22">
        <v>1.5149999999999999</v>
      </c>
      <c r="L22" s="22">
        <v>1.4910000000000001</v>
      </c>
      <c r="M22" s="22">
        <v>1.524</v>
      </c>
      <c r="N22" s="22">
        <v>1.155</v>
      </c>
      <c r="P22" s="21" t="s">
        <v>20</v>
      </c>
      <c r="Q22" s="22"/>
      <c r="R22" s="22"/>
      <c r="S22" s="22"/>
      <c r="T22" s="22"/>
      <c r="U22" s="22">
        <v>1.5509999999999999</v>
      </c>
      <c r="V22" s="22">
        <v>1.641</v>
      </c>
      <c r="W22" s="22">
        <v>1.8660000000000001</v>
      </c>
      <c r="X22" s="22"/>
      <c r="Y22" s="22">
        <v>1.643</v>
      </c>
      <c r="Z22" s="22">
        <v>1.532</v>
      </c>
      <c r="AA22" s="22">
        <v>1.399</v>
      </c>
      <c r="AB22" s="22">
        <v>1.3979999999999999</v>
      </c>
      <c r="AC22" s="22">
        <v>1.4359999999999999</v>
      </c>
      <c r="AD22" s="29"/>
      <c r="AE22" s="21" t="s">
        <v>20</v>
      </c>
      <c r="AF22" s="22">
        <v>1.573</v>
      </c>
      <c r="AG22" s="22">
        <v>1.5840000000000001</v>
      </c>
      <c r="AH22" s="22">
        <v>1.4450000000000001</v>
      </c>
      <c r="AI22" s="22">
        <v>1.43</v>
      </c>
      <c r="AJ22" s="22">
        <v>1.4390000000000001</v>
      </c>
      <c r="AK22" s="22">
        <v>1.37</v>
      </c>
      <c r="AL22" s="22">
        <v>1.454</v>
      </c>
      <c r="AM22" s="22">
        <v>1.4179999999999999</v>
      </c>
      <c r="AN22" s="22">
        <v>1.2989999999999999</v>
      </c>
      <c r="AO22" s="22">
        <v>1.5469999999999999</v>
      </c>
      <c r="AP22" s="22">
        <v>1.4850000000000001</v>
      </c>
      <c r="AQ22" s="22">
        <v>1.5349999999999999</v>
      </c>
      <c r="AR22" s="22">
        <v>1.5249999999999999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2.2891560149460801</v>
      </c>
      <c r="C23" s="25">
        <f>IFERROR(IF(C18="","",IF($C$25=0,((C19-$C$26)/3/C20),IF($C$26=0,(($C$25-C19)/3/C20),MIN(((($C$25)-C19)/(3*C20)),((C19-($C$26))/(3*C20)))))),"")</f>
        <v>3.2518769349244865</v>
      </c>
      <c r="D23" s="25">
        <f>IFERROR(IF(D18="","",IF($D$25=0,((D19-$D$26)/3/D20),IF($D$26=0,(($D$25-D19)/3/D20),MIN(((($D$25)-D19)/(3*D20)),((D19-($D$26))/(3*D20)))))),"")</f>
        <v>2.998921403434589</v>
      </c>
      <c r="E23" s="25">
        <f>IFERROR(IF(E18="","",IF($E$25=0,((E19-$E$26)/3/E20),IF($E$26=0,(($E$25-E19)/3/E20),MIN(((($E$25)-E19)/(3*E20)),((E19-($E$26))/(3*E20)))))),"")</f>
        <v>3.2790501713117561</v>
      </c>
      <c r="F23" s="25">
        <f>IFERROR(IF(F18="","",IF($K$25=0,((F19-$K$26)/3/F20),IF($K$26=0,(($K$25-F19)/3/F20),MIN(((($K$25)-F19)/(3*F20)),((F19-($K$26))/(3*F20)))))),"")</f>
        <v>3.3143812724670965</v>
      </c>
      <c r="G23" s="25">
        <f>IFERROR(IF(G18="","",IF($G$25=0,((G19-$G$26)/3/G20),IF($G$26=0,(($G$25-G19)/3/G20),MIN(((($G$25)-G19)/(3*G20)),((G19-($G$26))/(3*G20)))))),"")</f>
        <v>3.4019872600508587</v>
      </c>
      <c r="H23" s="25">
        <f>IFERROR(IF(H18="","",IF($H$25=0,((H19-$H$26)/3/H20),IF($H$26=0,(($H$25-H19)/3/H20),MIN(((($H$25)-H19)/(3*H20)),((H19-($H$26))/(3*H20)))))),"")</f>
        <v>3.1512217090692483</v>
      </c>
      <c r="I23" s="25">
        <f>IFERROR(IF(I18="","",IF($I$25=0,((I19-$I$26)/3/I20),IF($I$26=0,(($I$25-I19)/3/I20),MIN(((($I$25)-I19)/(3*I20)),((I19-($I$26))/(3*I20)))))),"")</f>
        <v>3.2739966455632472</v>
      </c>
      <c r="J23" s="25">
        <f>IFERROR(IF(J18="","",IF($J$25=0,((J19-$J$26)/3/J20),IF($J$26=0,(($J$25-J19)/3/J20),MIN(((($J$25)-J19)/(3*J20)),((J19-($J$26))/(3*J20)))))),"")</f>
        <v>3.1587603596416831</v>
      </c>
      <c r="K23" s="25">
        <f>IFERROR(IF(K18="","",IF($K$25=0,((K19-$K$26)/3/K20),IF($K$26=0,(($K$25-K19)/3/K20),MIN(((($K$25)-K19)/(3*K20)),((K19-($K$26))/(3*K20)))))),"")</f>
        <v>3.4492363192903182</v>
      </c>
      <c r="L23" s="25">
        <f>IFERROR(IF(L18="","",IF($L$25=0,((L19-$L$26)/3/L20),IF($L$26=0,(($L$25-L19)/3/L20),MIN(((($L$25)-L19)/(3*L20)),((L19-($L$26))/(3*L20)))))),"")</f>
        <v>3.214004567100671</v>
      </c>
      <c r="M23" s="25">
        <f>IFERROR(IF(M18="","",IF($M$25=0,((M19-$M$26)/3/M20),IF($M$26=0,(($M$25-M19)/3/M20),MIN(((($M$25)-M19)/(3*M20)),((M19-($M$26))/(3*M20)))))),"")</f>
        <v>2.7904552022113434</v>
      </c>
      <c r="N23" s="25">
        <f>IFERROR(IF(N18="","",IF($N$25=0,((N19-$N$26)/3/N20),IF($N$26=0,(($N$25-N19)/3/N20),MIN(((($N$25)-N19)/(3*N20)),((N19-($N$26))/(3*N20)))))),"")</f>
        <v>3.1608405836960451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2.9276993545926158</v>
      </c>
      <c r="V23" s="25">
        <f>IFERROR(IF(V18="","",IF($G$25=0,((V19-$G$26)/3/V20),IF($G$26=0,(($G$25-V19)/3/V20),MIN(((($G$25)-V19)/(3*V20)),((V19-($G$26))/(3*V20)))))),"")</f>
        <v>2.5830112761729525</v>
      </c>
      <c r="W23" s="25">
        <f>IFERROR(IF(W18="","",IF($H$25=0,((W19-$H$26)/3/W20),IF($H$26=0,(($H$25-W19)/3/W20),MIN(((($H$25)-W19)/(3*W20)),((W19-($H$26))/(3*W20)))))),"")</f>
        <v>2.8539073412318605</v>
      </c>
      <c r="X23" s="25"/>
      <c r="Y23" s="25">
        <f>IFERROR(IF(Y18="","",IF($J$25=0,((Y19-$J$26)/3/Y20),IF($J$26=0,(($J$25-Y19)/3/Y20),MIN(((($J$25)-Y19)/(3*Y20)),((Y19-($J$26))/(3*Y20)))))),"")</f>
        <v>3.4627929445102681</v>
      </c>
      <c r="Z23" s="25">
        <f>IFERROR(IF(Z18="","",IF($K$25=0,((Z19-$K$26)/3/Z20),IF($K$26=0,(($K$25-Z19)/3/Z20),MIN(((($K$25)-Z19)/(3*Z20)),((Z19-($K$26))/(3*Z20)))))),"")</f>
        <v>2.4173951866507521</v>
      </c>
      <c r="AA23" s="25">
        <f>IFERROR(IF(AA18="","",IF($L$25=0,((AA19-$L$26)/3/AA20),IF($L$26=0,(($L$25-AA19)/3/AA20),MIN(((($L$25)-AA19)/(3*AA20)),((AA19-($L$26))/(3*AA20)))))),"")</f>
        <v>3.1070849673553704</v>
      </c>
      <c r="AB23" s="25">
        <f>IFERROR(IF(AB18="","",IF($M$25=0,((AB19-$M$26)/3/AB20),IF($M$26=0,(($M$25-AB19)/3/AB20),MIN(((($M$25)-AB19)/(3*AB20)),((AB19-($M$26))/(3*AB20)))))),"")</f>
        <v>3.5306026127455103</v>
      </c>
      <c r="AC23" s="25">
        <f>IFERROR(IF(AC18="","",IF($N$25=0,((AC19-$N$26)/3/AC20),IF($N$26=0,(($N$25-AC19)/3/AC20),MIN(((($N$25)-AC19)/(3*AC20)),((AC19-($N$26))/(3*AC20)))))),"")</f>
        <v>2.0927393645995025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3.0113151223054149</v>
      </c>
      <c r="AG23" s="25">
        <f t="shared" si="2"/>
        <v>3.4756531719463246</v>
      </c>
      <c r="AH23" s="25">
        <f t="shared" si="2"/>
        <v>3.1143977936182736</v>
      </c>
      <c r="AI23" s="25">
        <f t="shared" si="2"/>
        <v>3.4177052692951158</v>
      </c>
      <c r="AJ23" s="25">
        <f t="shared" si="2"/>
        <v>4.0192885076258715</v>
      </c>
      <c r="AK23" s="25">
        <f t="shared" si="2"/>
        <v>5.0787710842412537</v>
      </c>
      <c r="AL23" s="25">
        <f t="shared" si="2"/>
        <v>3.1108363938708607</v>
      </c>
      <c r="AM23" s="25">
        <f t="shared" si="2"/>
        <v>5.248649309632758</v>
      </c>
      <c r="AN23" s="25">
        <f t="shared" si="2"/>
        <v>4.1532469058017458</v>
      </c>
      <c r="AO23" s="25">
        <f t="shared" si="2"/>
        <v>3.5136939294980349</v>
      </c>
      <c r="AP23" s="25">
        <f t="shared" si="2"/>
        <v>3.7489837366915735</v>
      </c>
      <c r="AQ23" s="25">
        <f>IFERROR(IF(AQ18="","",IF($M$25=0,((AQ19-$M$26)/3/AQ20),IF($M$26=0,(($M$25-AQ19)/3/AQ20),MIN(((($M$25)-AQ19)/(3*AQ20)),((AQ19-($M$26))/(3*AQ20)))))),"")</f>
        <v>3.448506380406271</v>
      </c>
      <c r="AR23" s="25">
        <f>IFERROR(IF(AR18="","",IF($M$25=0,((AR19-$M$26)/3/AR20),IF($M$26=0,(($M$25-AR19)/3/AR20),MIN(((($M$25)-AR19)/(3*AR20)),((AR19-($M$26))/(3*AR20)))))),"")</f>
        <v>4.3675084956628201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3">$E$5</f>
        <v>5.8</v>
      </c>
      <c r="C25" s="32">
        <f t="shared" si="3"/>
        <v>5.8</v>
      </c>
      <c r="D25" s="32">
        <f t="shared" si="3"/>
        <v>5.8</v>
      </c>
      <c r="E25" s="32">
        <f t="shared" si="3"/>
        <v>5.8</v>
      </c>
      <c r="F25" s="32">
        <f t="shared" si="3"/>
        <v>5.8</v>
      </c>
      <c r="G25" s="32">
        <f t="shared" si="3"/>
        <v>5.8</v>
      </c>
      <c r="H25" s="32">
        <f t="shared" si="3"/>
        <v>5.8</v>
      </c>
      <c r="I25" s="32">
        <f t="shared" si="3"/>
        <v>5.8</v>
      </c>
      <c r="J25" s="32">
        <f t="shared" si="3"/>
        <v>5.8</v>
      </c>
      <c r="K25" s="32">
        <f t="shared" si="3"/>
        <v>5.8</v>
      </c>
      <c r="L25" s="32">
        <f t="shared" si="3"/>
        <v>5.8</v>
      </c>
      <c r="M25" s="32">
        <f t="shared" si="3"/>
        <v>5.8</v>
      </c>
      <c r="N25" s="32">
        <f>$E$5</f>
        <v>5.8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0.58020156818052782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4.4196354872258441</v>
      </c>
      <c r="Q37" s="40">
        <v>8</v>
      </c>
      <c r="R37" s="41">
        <f>ROUND(Q37/5,5)</f>
        <v>1.6</v>
      </c>
      <c r="T37" s="20">
        <v>2.0289999999999999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0.17690110231425915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7.1056651629393448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3"/>
  <dimension ref="A1:BJ85"/>
  <sheetViews>
    <sheetView showGridLines="0" topLeftCell="A4" zoomScale="75" zoomScaleNormal="75" workbookViewId="0">
      <selection activeCell="X19" sqref="X19:X23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18" width="9.28515625" style="1" bestFit="1" customWidth="1"/>
    <col min="19" max="19" width="9.140625" style="1"/>
    <col min="20" max="20" width="9.85546875" style="1" bestFit="1" customWidth="1"/>
    <col min="21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117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1.8863217919714641</v>
      </c>
      <c r="R2" s="7">
        <f>IF(N19="","",(ABS(N19-AVERAGE(B19:M19))/STDEV(B19:M19)))</f>
        <v>2.3609408059548991</v>
      </c>
      <c r="S2" s="7">
        <f>IF(AC9="","",(ABS(AC9-AVERAGE(Q9:AB9))/STDEV(Q9:AB9)))</f>
        <v>1.1683815423061927</v>
      </c>
      <c r="T2" s="7">
        <f>IF(AC19="","",(ABS(AC19-AVERAGE(Q19:AB19))/STDEV(Q19:AB19)))</f>
        <v>0.19823257051101811</v>
      </c>
      <c r="U2" s="7">
        <f>IF(AR9="","",(ABS(AR9-AVERAGE(AF9:AQ9))/STDEV(AF9:AQ9)))</f>
        <v>0.93404099677089336</v>
      </c>
      <c r="V2" s="7">
        <f>IF(AR19="","",(ABS(AR19-AVERAGE(AF19:AQ19))/STDEV(AF19:AQ19)))</f>
        <v>1.6152716333913943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1.6910533166843467</v>
      </c>
      <c r="R3" s="7">
        <f>IF(N20="","",(ABS(N20-AVERAGE(B20:M20))/STDEV(B20:M20)))</f>
        <v>7.5525421344521407E-2</v>
      </c>
      <c r="S3" s="7">
        <f>IF(AC10="","",(ABS(AC10-AVERAGE(Q10:AB10))/STDEV(Q10:AB10)))</f>
        <v>0.88606516442176453</v>
      </c>
      <c r="T3" s="7">
        <f>IF(AC20="","",(ABS(AC20-AVERAGE(Q20:AB20))/STDEV(Q20:AB20)))</f>
        <v>3.9527561435556042</v>
      </c>
      <c r="U3" s="7">
        <f t="shared" ref="U3" si="0">IF(AR10="","",(ABS(AR10-AVERAGE(AF10:AQ10))/STDEV(AF10:AQ10)))</f>
        <v>4.0146186139537852</v>
      </c>
      <c r="V3" s="7">
        <f>IF(AR20="","",(ABS(AR20-AVERAGE(AF20:AQ20))/STDEV(AF20:AQ20)))</f>
        <v>1.0280423760458228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0.28907999879890872</v>
      </c>
      <c r="R4" s="7">
        <f>IF(N23="","",(ABS(N23-AVERAGE(B23:M23))/STDEV(B23:M23)))</f>
        <v>0.54040287172953594</v>
      </c>
      <c r="S4" s="7">
        <f>IF(AC13="","",(ABS(AC13-AVERAGE(Q13:AB13))/STDEV(Q13:AB13)))</f>
        <v>1.5318614312189049</v>
      </c>
      <c r="T4" s="7">
        <f>IF(AC23="","",(ABS(AC23-AVERAGE(Q23:AB23))/STDEV(Q23:AB23)))</f>
        <v>2.0363362782714272</v>
      </c>
      <c r="U4" s="7">
        <f>IF(AR13="","",(ABS(AR13-AVERAGE(AF13:AQ13))/STDEV(AF13:AQ13)))</f>
        <v>0.89214049683380214</v>
      </c>
      <c r="V4" s="7">
        <f>IF(AR23="","",(ABS(AR23-AVERAGE(AF23:AQ23))/STDEV(AF23:AQ23)))</f>
        <v>0.33198819895648374</v>
      </c>
    </row>
    <row r="5" spans="1:44" ht="25.5" customHeight="1" x14ac:dyDescent="0.2">
      <c r="C5" s="42" t="s">
        <v>118</v>
      </c>
      <c r="D5" s="12">
        <v>19860</v>
      </c>
      <c r="E5" s="12">
        <v>20475</v>
      </c>
      <c r="F5" s="12">
        <v>18844</v>
      </c>
      <c r="G5" s="13"/>
      <c r="H5" s="13"/>
      <c r="I5" s="13">
        <v>872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-48.036298612108979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-69.973333333331539</v>
      </c>
      <c r="AE7" s="14" t="s">
        <v>29</v>
      </c>
      <c r="AR7" s="16">
        <f>AR9-AQ9</f>
        <v>-167.37777777777956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20125.745454545453</v>
      </c>
      <c r="C9" s="20">
        <v>20149.599999999999</v>
      </c>
      <c r="D9" s="20">
        <v>20177.942857142858</v>
      </c>
      <c r="E9" s="20">
        <v>20033.075862068967</v>
      </c>
      <c r="F9" s="20">
        <v>20107.227586206896</v>
      </c>
      <c r="G9" s="20">
        <v>20025.439999999999</v>
      </c>
      <c r="H9" s="20">
        <v>20059.072463768116</v>
      </c>
      <c r="I9" s="20">
        <v>19952.645161290322</v>
      </c>
      <c r="J9" s="20">
        <v>19977.381818181817</v>
      </c>
      <c r="K9" s="20">
        <v>19978.870588235295</v>
      </c>
      <c r="L9" s="20">
        <v>20016.557575757575</v>
      </c>
      <c r="M9" s="20">
        <v>20050.247619047619</v>
      </c>
      <c r="N9" s="20">
        <v>19918.742857142857</v>
      </c>
      <c r="P9" s="19" t="s">
        <v>18</v>
      </c>
      <c r="Q9" s="20"/>
      <c r="R9" s="20"/>
      <c r="S9" s="20"/>
      <c r="T9" s="20"/>
      <c r="U9" s="20">
        <v>20034.400000000001</v>
      </c>
      <c r="V9" s="20">
        <v>20028</v>
      </c>
      <c r="W9" s="20">
        <v>19989.599999999999</v>
      </c>
      <c r="X9" s="20"/>
      <c r="Y9" s="20"/>
      <c r="Z9" s="20">
        <v>20085.599999999999</v>
      </c>
      <c r="AA9" s="20">
        <v>20129.028571428571</v>
      </c>
      <c r="AB9" s="20">
        <v>20068.533333333333</v>
      </c>
      <c r="AC9" s="20">
        <v>19998.560000000001</v>
      </c>
      <c r="AE9" s="19" t="s">
        <v>18</v>
      </c>
      <c r="AF9" s="30">
        <v>20025.013333333332</v>
      </c>
      <c r="AG9" s="30">
        <v>20032.654545454545</v>
      </c>
      <c r="AH9" s="30">
        <v>20105.439999999999</v>
      </c>
      <c r="AI9" s="30">
        <v>20087.664516129033</v>
      </c>
      <c r="AJ9" s="30">
        <v>19952.8</v>
      </c>
      <c r="AK9" s="30">
        <v>19877.599999999999</v>
      </c>
      <c r="AL9" s="30">
        <v>19919.2</v>
      </c>
      <c r="AM9" s="30">
        <v>19971.68</v>
      </c>
      <c r="AN9" s="30">
        <v>19920.114285714284</v>
      </c>
      <c r="AO9" s="30">
        <v>19852.152380952382</v>
      </c>
      <c r="AP9" s="30">
        <v>19962.080000000002</v>
      </c>
      <c r="AQ9" s="30">
        <v>20071.37777777778</v>
      </c>
      <c r="AR9" s="30">
        <v>19904</v>
      </c>
    </row>
    <row r="10" spans="1:44" x14ac:dyDescent="0.2">
      <c r="A10" s="21" t="s">
        <v>8</v>
      </c>
      <c r="B10" s="22">
        <v>121.60896220911823</v>
      </c>
      <c r="C10" s="22">
        <v>137.80618801253237</v>
      </c>
      <c r="D10" s="22">
        <v>93.817566680261876</v>
      </c>
      <c r="E10" s="22">
        <v>141.99472225905185</v>
      </c>
      <c r="F10" s="22">
        <v>114.64078831213445</v>
      </c>
      <c r="G10" s="22">
        <v>122.67406166506997</v>
      </c>
      <c r="H10" s="22">
        <v>133.23828091498174</v>
      </c>
      <c r="I10" s="22">
        <v>128.91836448101873</v>
      </c>
      <c r="J10" s="22">
        <v>143.84951216450756</v>
      </c>
      <c r="K10" s="22">
        <v>170.72305600510714</v>
      </c>
      <c r="L10" s="22">
        <v>163.09021712204711</v>
      </c>
      <c r="M10" s="22">
        <v>123.84639204294633</v>
      </c>
      <c r="N10" s="22">
        <v>168.19248015374291</v>
      </c>
      <c r="P10" s="21" t="s">
        <v>8</v>
      </c>
      <c r="Q10" s="22"/>
      <c r="R10" s="22"/>
      <c r="S10" s="22"/>
      <c r="T10" s="22"/>
      <c r="U10" s="22">
        <v>121.57430593841266</v>
      </c>
      <c r="V10" s="22">
        <v>176.86368170080002</v>
      </c>
      <c r="W10" s="22">
        <v>101.54013984626958</v>
      </c>
      <c r="X10" s="22"/>
      <c r="Y10" s="22"/>
      <c r="Z10" s="22">
        <v>107.81365304906312</v>
      </c>
      <c r="AA10" s="22">
        <v>112.92513506020001</v>
      </c>
      <c r="AB10" s="22">
        <v>150.69003829201668</v>
      </c>
      <c r="AC10" s="22">
        <v>102.6537396799077</v>
      </c>
      <c r="AE10" s="21" t="s">
        <v>8</v>
      </c>
      <c r="AF10" s="22">
        <v>120.55922547381778</v>
      </c>
      <c r="AG10" s="22">
        <v>153.39470006077141</v>
      </c>
      <c r="AH10" s="22">
        <v>149.12809998146435</v>
      </c>
      <c r="AI10" s="22">
        <v>129.34757752134735</v>
      </c>
      <c r="AJ10" s="22">
        <v>107.48477227582724</v>
      </c>
      <c r="AK10" s="22">
        <v>123.4009211544716</v>
      </c>
      <c r="AL10" s="22">
        <v>117.44003297231252</v>
      </c>
      <c r="AM10" s="22">
        <v>137.98749425737304</v>
      </c>
      <c r="AN10" s="22">
        <v>125.76957825001566</v>
      </c>
      <c r="AO10" s="22">
        <v>142.08115103648848</v>
      </c>
      <c r="AP10" s="22">
        <v>124.92803479424076</v>
      </c>
      <c r="AQ10" s="22">
        <v>129.65396058335239</v>
      </c>
      <c r="AR10" s="22">
        <v>183.74666103915462</v>
      </c>
    </row>
    <row r="11" spans="1:44" x14ac:dyDescent="0.2">
      <c r="A11" s="21" t="s">
        <v>19</v>
      </c>
      <c r="B11" s="22">
        <v>20412</v>
      </c>
      <c r="C11" s="22">
        <v>20444</v>
      </c>
      <c r="D11" s="23">
        <v>20380</v>
      </c>
      <c r="E11" s="23">
        <v>20348</v>
      </c>
      <c r="F11" s="23">
        <v>20444</v>
      </c>
      <c r="G11" s="23">
        <v>20284</v>
      </c>
      <c r="H11" s="23">
        <v>20444</v>
      </c>
      <c r="I11" s="23">
        <v>20412</v>
      </c>
      <c r="J11" s="23">
        <v>20348</v>
      </c>
      <c r="K11" s="23">
        <v>20348</v>
      </c>
      <c r="L11" s="23">
        <v>20380</v>
      </c>
      <c r="M11" s="23">
        <v>20348</v>
      </c>
      <c r="N11" s="23">
        <v>20284</v>
      </c>
      <c r="P11" s="21" t="s">
        <v>19</v>
      </c>
      <c r="Q11" s="22"/>
      <c r="R11" s="22"/>
      <c r="S11" s="22"/>
      <c r="T11" s="22"/>
      <c r="U11" s="23">
        <v>20284</v>
      </c>
      <c r="V11" s="23">
        <v>20316</v>
      </c>
      <c r="W11" s="23">
        <v>20252</v>
      </c>
      <c r="X11" s="23"/>
      <c r="Y11" s="23"/>
      <c r="Z11" s="23">
        <v>20316</v>
      </c>
      <c r="AA11" s="23">
        <v>20380</v>
      </c>
      <c r="AB11" s="23">
        <v>20444</v>
      </c>
      <c r="AC11" s="23">
        <v>20252</v>
      </c>
      <c r="AE11" s="21" t="s">
        <v>19</v>
      </c>
      <c r="AF11" s="22">
        <v>20220</v>
      </c>
      <c r="AG11" s="22">
        <v>20284</v>
      </c>
      <c r="AH11" s="22">
        <v>20348</v>
      </c>
      <c r="AI11" s="22">
        <v>20348</v>
      </c>
      <c r="AJ11" s="22">
        <v>20252</v>
      </c>
      <c r="AK11" s="22">
        <v>20156</v>
      </c>
      <c r="AL11" s="22">
        <v>20156</v>
      </c>
      <c r="AM11" s="22">
        <v>20284</v>
      </c>
      <c r="AN11" s="22">
        <v>20156</v>
      </c>
      <c r="AO11" s="22">
        <v>20156</v>
      </c>
      <c r="AP11" s="22">
        <v>20252</v>
      </c>
      <c r="AQ11" s="22">
        <v>20316</v>
      </c>
      <c r="AR11" s="22">
        <v>20348</v>
      </c>
    </row>
    <row r="12" spans="1:44" x14ac:dyDescent="0.2">
      <c r="A12" s="21" t="s">
        <v>20</v>
      </c>
      <c r="B12" s="22">
        <v>19836</v>
      </c>
      <c r="C12" s="22">
        <v>19676</v>
      </c>
      <c r="D12" s="23">
        <v>19868</v>
      </c>
      <c r="E12" s="23">
        <v>19676</v>
      </c>
      <c r="F12" s="23">
        <v>19868</v>
      </c>
      <c r="G12" s="23">
        <v>19740</v>
      </c>
      <c r="H12" s="23">
        <v>19676</v>
      </c>
      <c r="I12" s="23">
        <v>19644</v>
      </c>
      <c r="J12" s="23">
        <v>19612</v>
      </c>
      <c r="K12" s="23">
        <v>19420</v>
      </c>
      <c r="L12" s="23">
        <v>19644</v>
      </c>
      <c r="M12" s="23">
        <v>19612</v>
      </c>
      <c r="N12" s="23">
        <v>19452</v>
      </c>
      <c r="P12" s="21" t="s">
        <v>20</v>
      </c>
      <c r="Q12" s="22"/>
      <c r="R12" s="22"/>
      <c r="S12" s="22"/>
      <c r="T12" s="22"/>
      <c r="U12" s="23">
        <v>19804</v>
      </c>
      <c r="V12" s="23">
        <v>19356</v>
      </c>
      <c r="W12" s="23">
        <v>19676</v>
      </c>
      <c r="X12" s="23"/>
      <c r="Y12" s="23"/>
      <c r="Z12" s="23">
        <v>19868</v>
      </c>
      <c r="AA12" s="23">
        <v>19900</v>
      </c>
      <c r="AB12" s="23">
        <v>19772</v>
      </c>
      <c r="AC12" s="23">
        <v>19772</v>
      </c>
      <c r="AE12" s="21" t="s">
        <v>20</v>
      </c>
      <c r="AF12" s="22">
        <v>19740</v>
      </c>
      <c r="AG12" s="22">
        <v>19676</v>
      </c>
      <c r="AH12" s="22">
        <v>19804</v>
      </c>
      <c r="AI12" s="22">
        <v>19676</v>
      </c>
      <c r="AJ12" s="22">
        <v>19708</v>
      </c>
      <c r="AK12" s="22">
        <v>19548</v>
      </c>
      <c r="AL12" s="22">
        <v>19676</v>
      </c>
      <c r="AM12" s="22">
        <v>19548</v>
      </c>
      <c r="AN12" s="22">
        <v>19548</v>
      </c>
      <c r="AO12" s="22">
        <v>19516</v>
      </c>
      <c r="AP12" s="22">
        <v>19484</v>
      </c>
      <c r="AQ12" s="22">
        <v>19772</v>
      </c>
      <c r="AR12" s="22">
        <v>19484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0.957315807185248</v>
      </c>
      <c r="C13" s="25">
        <f>IFERROR(IF(C8="","",IF($C$25=0,((C9-$C$26)/3/C10),IF($C$26=0,(($C$25-C9)/3/C10),MIN(((($C$25)-C9)/(3*C10)),((C9-($C$26))/(3*C10)))))),"")</f>
        <v>0.7870957627592382</v>
      </c>
      <c r="D13" s="25">
        <f>IFERROR(IF(D8="","",IF($D$25=0,((D9-$D$26)/3/D10),IF($D$26=0,(($D$25-D9)/3/D10),MIN(((($D$25)-D9)/(3*D10)),((D9-($D$26))/(3*D10)))))),"")</f>
        <v>1.0554425053094005</v>
      </c>
      <c r="E13" s="25">
        <f>IFERROR(IF(E8="","",IF($E$25=0,((E9-$E$26)/3/E10),IF($E$26=0,(($E$25-E9)/3/E10),MIN(((($E$25)-E9)/(3*E10)),((E9-($E$26))/(3*E10)))))),"")</f>
        <v>1.0374191634268333</v>
      </c>
      <c r="F13" s="25">
        <f>IFERROR(IF(F8="","",IF($K$25=0,((F9-$K$26)/3/F10),IF($K$26=0,(($K$25-F9)/3/F10),MIN(((($K$25)-F9)/(3*F10)),((F9-($K$26))/(3*F10)))))),"")</f>
        <v>1.0693471878780274</v>
      </c>
      <c r="G13" s="25">
        <f>IFERROR(IF(G8="","",IF($G$25=0,((G9-$G$26)/3/G10),IF($G$26=0,(($G$25-G9)/3/G10),MIN(((($G$25)-G9)/(3*G10)),((G9-($G$26))/(3*G10)))))),"")</f>
        <v>1.2215567928489222</v>
      </c>
      <c r="H13" s="25">
        <f>IFERROR(IF(H8="","",IF($H$25=0,((H9-$H$26)/3/H10),IF($H$26=0,(($H$25-H9)/3/H10),MIN(((($H$25)-H9)/(3*H10)),((H9-($H$26))/(3*H10)))))),"")</f>
        <v>1.0405606491257666</v>
      </c>
      <c r="I13" s="25">
        <f>IFERROR(IF(I8="","",IF($I$25=0,((I9-$I$26)/3/I10),IF($I$26=0,(($I$25-I9)/3/I10),MIN(((($I$25)-I9)/(3*I10)),((I9-($I$26))/(3*I10)))))),"")</f>
        <v>1.3506088156705474</v>
      </c>
      <c r="J13" s="25">
        <f>IFERROR(IF(J8="","",IF($J$25=0,((J9-$J$26)/3/J10),IF($J$26=0,(($J$25-J9)/3/J10),MIN(((($J$25)-J9)/(3*J10)),((J9-($J$26))/(3*J10)))))),"")</f>
        <v>1.1530989905828406</v>
      </c>
      <c r="K13" s="25">
        <f>IFERROR(IF(K8="","",IF($K$25=0,((K9-$K$26)/3/K10),IF($K$26=0,(($K$25-K9)/3/K10),MIN(((($K$25)-K9)/(3*K10)),((K9-($K$26))/(3*K10)))))),"")</f>
        <v>0.96868269850609834</v>
      </c>
      <c r="L13" s="25">
        <f>IFERROR(IF(L8="","",IF($L$25=0,((L9-$L$26)/3/L10),IF($L$26=0,(($L$25-L9)/3/L10),MIN(((($L$25)-L9)/(3*L10)),((L9-($L$26))/(3*L10)))))),"")</f>
        <v>0.93699146466758632</v>
      </c>
      <c r="M13" s="25">
        <f>IFERROR(IF(M8="","",IF($M$25=0,((M9-$M$26)/3/M10),IF($M$26=0,(($M$25-M9)/3/M10),MIN(((($M$25)-M9)/(3*M10)),((M9-($M$26))/(3*M10)))))),"")</f>
        <v>1.143223671263913</v>
      </c>
      <c r="N13" s="25">
        <f>IFERROR(IF(N8="","",IF($N$25=0,((N9-$N$26)/3/N10),IF($N$26=0,(($N$25-N9)/3/N10),MIN(((($N$25)-N9)/(3*N10)),((N9-($N$26))/(3*N10)))))),"")</f>
        <v>1.1024217459042049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1.2080403464615801</v>
      </c>
      <c r="V13" s="25">
        <f>IFERROR(IF(V8="","",IF($G$25=0,((V9-$G$26)/3/V10),IF($G$26=0,(($G$25-V9)/3/V10),MIN(((($G$25)-V9)/(3*V10)),((V9-($G$26))/(3*V10)))))),"")</f>
        <v>0.84245673598530557</v>
      </c>
      <c r="W13" s="25">
        <f>IFERROR(IF(W8="","",IF($H$25=0,((W9-$H$26)/3/W10),IF($H$26=0,(($H$25-W9)/3/W10),MIN(((($H$25)-W9)/(3*W10)),((W9-($H$26))/(3*W10)))))),"")</f>
        <v>1.5934585105453227</v>
      </c>
      <c r="X13" s="25"/>
      <c r="Y13" s="25"/>
      <c r="Z13" s="25">
        <f>IFERROR(IF(Z8="","",IF($K$25=0,((Z9-$K$26)/3/Z10),IF($K$26=0,(($K$25-Z9)/3/Z10),MIN(((($K$25)-Z9)/(3*Z10)),((Z9-($K$26))/(3*Z10)))))),"")</f>
        <v>1.203929153026027</v>
      </c>
      <c r="AA13" s="25">
        <f>IFERROR(IF(AA8="","",IF($L$25=0,((AA9-$L$26)/3/AA10),IF($L$26=0,(($L$25-AA9)/3/AA10),MIN(((($L$25)-AA9)/(3*AA10)),((AA9-($L$26))/(3*AA10)))))),"")</f>
        <v>1.0212412804494848</v>
      </c>
      <c r="AB13" s="25">
        <f>IFERROR(IF(AB8="","",IF($M$25=0,((AB9-$M$26)/3/AB10),IF($M$26=0,(($M$25-AB9)/3/AB10),MIN(((($M$25)-AB9)/(3*AB10)),((AB9-($M$26))/(3*AB10)))))),"")</f>
        <v>0.89912306363828853</v>
      </c>
      <c r="AC13" s="25">
        <f>IFERROR(IF(AC8="","",IF($N$25=0,((AC9-$N$26)/3/AC10),IF($N$26=0,(($N$25-AC9)/3/AC10),MIN(((($N$25)-AC9)/(3*AC10)),((AC9-($N$26))/(3*AC10)))))),"")</f>
        <v>1.5470779128801406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1.2441648904598419</v>
      </c>
      <c r="AG13" s="25">
        <f t="shared" si="1"/>
        <v>0.96123584967452846</v>
      </c>
      <c r="AH13" s="25">
        <f t="shared" si="1"/>
        <v>0.82604597444732686</v>
      </c>
      <c r="AI13" s="25">
        <f t="shared" si="1"/>
        <v>0.99817739482349965</v>
      </c>
      <c r="AJ13" s="25">
        <f t="shared" si="1"/>
        <v>1.619454207150175</v>
      </c>
      <c r="AK13" s="25">
        <f t="shared" si="1"/>
        <v>1.6137102662634211</v>
      </c>
      <c r="AL13" s="25">
        <f t="shared" si="1"/>
        <v>1.5775426996886539</v>
      </c>
      <c r="AM13" s="25">
        <f t="shared" si="1"/>
        <v>1.2158589750198949</v>
      </c>
      <c r="AN13" s="25">
        <f t="shared" si="1"/>
        <v>1.4706410511628023</v>
      </c>
      <c r="AO13" s="25">
        <f t="shared" si="1"/>
        <v>1.4612485294587303</v>
      </c>
      <c r="AP13" s="25">
        <f t="shared" si="1"/>
        <v>1.3685745846793287</v>
      </c>
      <c r="AQ13" s="25">
        <f>IFERROR(IF(AQ8="","",IF($M$25=0,((AQ9-$M$26)/3/AQ10),IF($M$26=0,(($M$25-AQ9)/3/AQ10),MIN(((($M$25)-AQ9)/(3*AQ10)),((AQ9-($M$26))/(3*AQ10)))))),"")</f>
        <v>1.0376909439202679</v>
      </c>
      <c r="AR13" s="25">
        <f>IFERROR(IF(AR8="","",IF($M$25=0,((AR9-$M$26)/3/AR10),IF($M$26=0,(($M$25-AR9)/3/AR10),MIN(((($M$25)-AR9)/(3*AR10)),((AR9-($M$26))/(3*AR10)))))),"")</f>
        <v>1.0358464869888173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-58.498245614035113</v>
      </c>
      <c r="AE17" s="27" t="s">
        <v>30</v>
      </c>
      <c r="AR17" s="16">
        <f>AR19-AQ19</f>
        <v>-276.05333333333328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20075.709090909091</v>
      </c>
      <c r="C19" s="30">
        <v>20008.8</v>
      </c>
      <c r="D19" s="30">
        <v>20081.942857142858</v>
      </c>
      <c r="E19" s="30">
        <v>19923.599999999999</v>
      </c>
      <c r="F19" s="30">
        <v>19823.2</v>
      </c>
      <c r="G19" s="30">
        <v>19835.127272727274</v>
      </c>
      <c r="H19" s="30">
        <v>19862.442105263159</v>
      </c>
      <c r="I19" s="30">
        <v>19832.373333333333</v>
      </c>
      <c r="J19" s="30">
        <v>19717.189743589744</v>
      </c>
      <c r="K19" s="30">
        <v>19697.155555555557</v>
      </c>
      <c r="L19" s="30">
        <v>19760.232258064516</v>
      </c>
      <c r="M19" s="30">
        <v>19855.352380952379</v>
      </c>
      <c r="N19" s="30">
        <v>19571.04</v>
      </c>
      <c r="P19" s="30" t="s">
        <v>18</v>
      </c>
      <c r="Q19" s="30"/>
      <c r="R19" s="30"/>
      <c r="S19" s="30"/>
      <c r="T19" s="30"/>
      <c r="U19" s="30">
        <v>20039.946666666667</v>
      </c>
      <c r="V19" s="30">
        <v>20054.273684210526</v>
      </c>
      <c r="W19" s="30">
        <v>20036.533333333333</v>
      </c>
      <c r="X19" s="30"/>
      <c r="Y19" s="30">
        <v>20016</v>
      </c>
      <c r="Z19" s="30">
        <v>20039.733333333334</v>
      </c>
      <c r="AA19" s="30">
        <v>20079.626666666667</v>
      </c>
      <c r="AB19" s="30">
        <v>20120.63157894737</v>
      </c>
      <c r="AC19" s="30">
        <v>20062.133333333335</v>
      </c>
      <c r="AD19" s="29"/>
      <c r="AE19" s="30" t="s">
        <v>18</v>
      </c>
      <c r="AF19" s="30">
        <v>19799.2</v>
      </c>
      <c r="AG19" s="30">
        <v>19776.654545454545</v>
      </c>
      <c r="AH19" s="30">
        <v>19939.2</v>
      </c>
      <c r="AI19" s="30">
        <v>19690.305882352943</v>
      </c>
      <c r="AJ19" s="30">
        <v>19757.82857142857</v>
      </c>
      <c r="AK19" s="30">
        <v>19745.415384615386</v>
      </c>
      <c r="AL19" s="30">
        <v>19714.678260869565</v>
      </c>
      <c r="AM19" s="30">
        <v>19681.028571428571</v>
      </c>
      <c r="AN19" s="30">
        <v>19630.89523809524</v>
      </c>
      <c r="AO19" s="30">
        <v>19761.221052631579</v>
      </c>
      <c r="AP19" s="30">
        <v>19742.133333333335</v>
      </c>
      <c r="AQ19" s="30">
        <v>19897.013333333332</v>
      </c>
      <c r="AR19" s="30">
        <v>19620.96</v>
      </c>
      <c r="BD19" s="32"/>
      <c r="BE19" s="32"/>
      <c r="BF19" s="32"/>
      <c r="BG19" s="32">
        <f>I5/3</f>
        <v>290.66666666666669</v>
      </c>
      <c r="BH19" s="32"/>
      <c r="BI19" s="32"/>
      <c r="BJ19" s="32"/>
    </row>
    <row r="20" spans="1:62" x14ac:dyDescent="0.2">
      <c r="A20" s="21" t="s">
        <v>8</v>
      </c>
      <c r="B20" s="22">
        <v>139.19879704860324</v>
      </c>
      <c r="C20" s="22">
        <v>135.42765729241671</v>
      </c>
      <c r="D20" s="22">
        <v>94.664094335194065</v>
      </c>
      <c r="E20" s="22">
        <v>244.56176182288155</v>
      </c>
      <c r="F20" s="22">
        <v>121.73442021362835</v>
      </c>
      <c r="G20" s="22">
        <v>102.1592666532799</v>
      </c>
      <c r="H20" s="22">
        <v>156.5125696586471</v>
      </c>
      <c r="I20" s="22">
        <v>173.40016746261404</v>
      </c>
      <c r="J20" s="22">
        <v>162.7786426169047</v>
      </c>
      <c r="K20" s="22">
        <v>111.22034208769097</v>
      </c>
      <c r="L20" s="22">
        <v>129.96002479058453</v>
      </c>
      <c r="M20" s="22">
        <v>125.37392729360299</v>
      </c>
      <c r="N20" s="22">
        <v>138.37769925463655</v>
      </c>
      <c r="P20" s="21" t="s">
        <v>8</v>
      </c>
      <c r="Q20" s="22"/>
      <c r="R20" s="22"/>
      <c r="S20" s="22"/>
      <c r="T20" s="22"/>
      <c r="U20" s="22">
        <v>90.627824218186561</v>
      </c>
      <c r="V20" s="22">
        <v>104.78696139709081</v>
      </c>
      <c r="W20" s="22">
        <v>64.531129438951126</v>
      </c>
      <c r="X20" s="22"/>
      <c r="Y20" s="22">
        <v>82.00030873668338</v>
      </c>
      <c r="Z20" s="22">
        <v>83.42510602094994</v>
      </c>
      <c r="AA20" s="22">
        <v>77.298084542075685</v>
      </c>
      <c r="AB20" s="22">
        <v>89.720731330384993</v>
      </c>
      <c r="AC20" s="22">
        <v>133.95171914933778</v>
      </c>
      <c r="AD20" s="29"/>
      <c r="AE20" s="21" t="s">
        <v>8</v>
      </c>
      <c r="AF20" s="22">
        <v>109.33242770027316</v>
      </c>
      <c r="AG20" s="22">
        <v>132.14305073890901</v>
      </c>
      <c r="AH20" s="22">
        <v>134.80397394886052</v>
      </c>
      <c r="AI20" s="22">
        <v>160.34293780232801</v>
      </c>
      <c r="AJ20" s="22">
        <v>129.68579324252946</v>
      </c>
      <c r="AK20" s="22">
        <v>126.05639763461184</v>
      </c>
      <c r="AL20" s="22">
        <v>153.37853344997362</v>
      </c>
      <c r="AM20" s="22">
        <v>131.72951771911008</v>
      </c>
      <c r="AN20" s="22">
        <v>131.5429093350798</v>
      </c>
      <c r="AO20" s="22">
        <v>118.23247735291626</v>
      </c>
      <c r="AP20" s="22">
        <v>170.73872352724126</v>
      </c>
      <c r="AQ20" s="22">
        <v>120.90307636232363</v>
      </c>
      <c r="AR20" s="22">
        <v>153.33671128280724</v>
      </c>
      <c r="AS20" s="29"/>
      <c r="AT20" s="29"/>
      <c r="AU20" s="29"/>
      <c r="AV20" s="29"/>
      <c r="BD20" s="32">
        <f>F5</f>
        <v>18844</v>
      </c>
      <c r="BE20" s="32"/>
      <c r="BF20" s="32"/>
      <c r="BG20" s="32"/>
      <c r="BH20" s="32"/>
      <c r="BI20" s="32"/>
      <c r="BJ20" s="32">
        <f>E5</f>
        <v>20475</v>
      </c>
    </row>
    <row r="21" spans="1:62" x14ac:dyDescent="0.2">
      <c r="A21" s="21" t="s">
        <v>19</v>
      </c>
      <c r="B21" s="22">
        <v>20412</v>
      </c>
      <c r="C21" s="22">
        <v>20348</v>
      </c>
      <c r="D21" s="22">
        <v>20348</v>
      </c>
      <c r="E21" s="22">
        <v>20380</v>
      </c>
      <c r="F21" s="22">
        <v>20124</v>
      </c>
      <c r="G21" s="22">
        <v>20092</v>
      </c>
      <c r="H21" s="22">
        <v>20220</v>
      </c>
      <c r="I21" s="22">
        <v>20220</v>
      </c>
      <c r="J21" s="22">
        <v>20156</v>
      </c>
      <c r="K21" s="22">
        <v>19964</v>
      </c>
      <c r="L21" s="22">
        <v>20156</v>
      </c>
      <c r="M21" s="22">
        <v>20220</v>
      </c>
      <c r="N21" s="22">
        <v>19932</v>
      </c>
      <c r="P21" s="21" t="s">
        <v>19</v>
      </c>
      <c r="Q21" s="22"/>
      <c r="R21" s="22"/>
      <c r="S21" s="22"/>
      <c r="T21" s="22"/>
      <c r="U21" s="22">
        <v>20252</v>
      </c>
      <c r="V21" s="22">
        <v>20284</v>
      </c>
      <c r="W21" s="22">
        <v>20156</v>
      </c>
      <c r="X21" s="22"/>
      <c r="Y21" s="22">
        <v>20188</v>
      </c>
      <c r="Z21" s="22">
        <v>20188</v>
      </c>
      <c r="AA21" s="22">
        <v>20220</v>
      </c>
      <c r="AB21" s="22">
        <v>20380</v>
      </c>
      <c r="AC21" s="22">
        <v>20316</v>
      </c>
      <c r="AD21" s="29"/>
      <c r="AE21" s="21" t="s">
        <v>19</v>
      </c>
      <c r="AF21" s="22">
        <v>20060</v>
      </c>
      <c r="AG21" s="22">
        <v>20028</v>
      </c>
      <c r="AH21" s="22">
        <v>20188</v>
      </c>
      <c r="AI21" s="22">
        <v>20028</v>
      </c>
      <c r="AJ21" s="22">
        <v>20092</v>
      </c>
      <c r="AK21" s="22">
        <v>20124</v>
      </c>
      <c r="AL21" s="22">
        <v>19996</v>
      </c>
      <c r="AM21" s="22">
        <v>19964</v>
      </c>
      <c r="AN21" s="22">
        <v>19868</v>
      </c>
      <c r="AO21" s="22">
        <v>19964</v>
      </c>
      <c r="AP21" s="22">
        <v>20124</v>
      </c>
      <c r="AQ21" s="22">
        <v>20188</v>
      </c>
      <c r="AR21" s="22">
        <v>19964</v>
      </c>
      <c r="BD21" s="33">
        <f>BE21-$BG$22</f>
        <v>19859.939999999999</v>
      </c>
      <c r="BE21" s="32">
        <f>BF21-$BG$22</f>
        <v>19859.96</v>
      </c>
      <c r="BF21" s="32">
        <f>BG21-$BG$22</f>
        <v>19859.98</v>
      </c>
      <c r="BG21" s="33">
        <f>D5</f>
        <v>19860</v>
      </c>
      <c r="BH21" s="32">
        <f>BG21+$BG$22</f>
        <v>19860.02</v>
      </c>
      <c r="BI21" s="32">
        <f>BH21+$BG$22</f>
        <v>19860.04</v>
      </c>
      <c r="BJ21" s="33">
        <f>BI21+$BG$22</f>
        <v>19860.060000000001</v>
      </c>
    </row>
    <row r="22" spans="1:62" x14ac:dyDescent="0.2">
      <c r="A22" s="21" t="s">
        <v>20</v>
      </c>
      <c r="B22" s="22">
        <v>19708</v>
      </c>
      <c r="C22" s="22">
        <v>19676</v>
      </c>
      <c r="D22" s="22">
        <v>19868</v>
      </c>
      <c r="E22" s="22">
        <v>19228</v>
      </c>
      <c r="F22" s="22">
        <v>19356</v>
      </c>
      <c r="G22" s="22">
        <v>19516</v>
      </c>
      <c r="H22" s="22">
        <v>19484</v>
      </c>
      <c r="I22" s="22">
        <v>19324</v>
      </c>
      <c r="J22" s="22">
        <v>19324</v>
      </c>
      <c r="K22" s="22">
        <v>19388</v>
      </c>
      <c r="L22" s="22">
        <v>19452</v>
      </c>
      <c r="M22" s="22">
        <v>19420</v>
      </c>
      <c r="N22" s="22">
        <v>19260</v>
      </c>
      <c r="P22" s="21" t="s">
        <v>20</v>
      </c>
      <c r="Q22" s="22"/>
      <c r="R22" s="22"/>
      <c r="S22" s="22"/>
      <c r="T22" s="22"/>
      <c r="U22" s="22">
        <v>19772</v>
      </c>
      <c r="V22" s="22">
        <v>19612</v>
      </c>
      <c r="W22" s="22">
        <v>19932</v>
      </c>
      <c r="X22" s="22"/>
      <c r="Y22" s="22">
        <v>19804</v>
      </c>
      <c r="Z22" s="22">
        <v>19804</v>
      </c>
      <c r="AA22" s="22">
        <v>19932</v>
      </c>
      <c r="AB22" s="22">
        <v>19932</v>
      </c>
      <c r="AC22" s="22">
        <v>19708</v>
      </c>
      <c r="AD22" s="29"/>
      <c r="AE22" s="21" t="s">
        <v>20</v>
      </c>
      <c r="AF22" s="22">
        <v>19516</v>
      </c>
      <c r="AG22" s="22">
        <v>19420</v>
      </c>
      <c r="AH22" s="22">
        <v>19548</v>
      </c>
      <c r="AI22" s="22">
        <v>19356</v>
      </c>
      <c r="AJ22" s="22">
        <v>19452</v>
      </c>
      <c r="AK22" s="22">
        <v>19484</v>
      </c>
      <c r="AL22" s="22">
        <v>19324</v>
      </c>
      <c r="AM22" s="22">
        <v>19420</v>
      </c>
      <c r="AN22" s="22">
        <v>19292</v>
      </c>
      <c r="AO22" s="22">
        <v>19420</v>
      </c>
      <c r="AP22" s="22">
        <v>19356</v>
      </c>
      <c r="AQ22" s="22">
        <v>19676</v>
      </c>
      <c r="AR22" s="22">
        <v>19324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0.95616465457310607</v>
      </c>
      <c r="C23" s="25">
        <f>IFERROR(IF(C18="","",IF($C$25=0,((C19-$C$26)/3/C20),IF($C$26=0,(($C$25-C19)/3/C20),MIN(((($C$25)-C19)/(3*C20)),((C19-($C$26))/(3*C20)))))),"")</f>
        <v>1.1474760998372664</v>
      </c>
      <c r="D23" s="25">
        <f>IFERROR(IF(D18="","",IF($D$25=0,((D19-$D$26)/3/D20),IF($D$26=0,(($D$25-D19)/3/D20),MIN(((($D$25)-D19)/(3*D20)),((D19-($D$26))/(3*D20)))))),"")</f>
        <v>1.3840416320376425</v>
      </c>
      <c r="E23" s="25">
        <f>IFERROR(IF(E18="","",IF($E$25=0,((E19-$E$26)/3/E20),IF($E$26=0,(($E$25-E19)/3/E20),MIN(((($E$25)-E19)/(3*E20)),((E19-($E$26))/(3*E20)))))),"")</f>
        <v>0.75154839673224783</v>
      </c>
      <c r="F23" s="25">
        <f>IFERROR(IF(F18="","",IF($K$25=0,((F19-$K$26)/3/F20),IF($K$26=0,(($K$25-F19)/3/F20),MIN(((($K$25)-F19)/(3*F20)),((F19-($K$26))/(3*F20)))))),"")</f>
        <v>1.7847595305041186</v>
      </c>
      <c r="G23" s="25">
        <f>IFERROR(IF(G18="","",IF($G$25=0,((G19-$G$26)/3/G20),IF($G$26=0,(($G$25-G19)/3/G20),MIN(((($G$25)-G19)/(3*G20)),((G19-($G$26))/(3*G20)))))),"")</f>
        <v>2.0878273315606362</v>
      </c>
      <c r="H23" s="25">
        <f>IFERROR(IF(H18="","",IF($H$25=0,((H19-$H$26)/3/H20),IF($H$26=0,(($H$25-H19)/3/H20),MIN(((($H$25)-H19)/(3*H20)),((H19-($H$26))/(3*H20)))))),"")</f>
        <v>1.3045978694082443</v>
      </c>
      <c r="I23" s="25">
        <f>IFERROR(IF(I18="","",IF($I$25=0,((I19-$I$26)/3/I20),IF($I$26=0,(($I$25-I19)/3/I20),MIN(((($I$25)-I19)/(3*I20)),((I19-($I$26))/(3*I20)))))),"")</f>
        <v>1.2353441869372677</v>
      </c>
      <c r="J23" s="25">
        <f>IFERROR(IF(J18="","",IF($J$25=0,((J19-$J$26)/3/J20),IF($J$26=0,(($J$25-J19)/3/J20),MIN(((($J$25)-J19)/(3*J20)),((J19-($J$26))/(3*J20)))))),"")</f>
        <v>1.5518216317721365</v>
      </c>
      <c r="K23" s="25">
        <f>IFERROR(IF(K18="","",IF($K$25=0,((K19-$K$26)/3/K20),IF($K$26=0,(($K$25-K19)/3/K20),MIN(((($K$25)-K19)/(3*K20)),((K19-($K$26))/(3*K20)))))),"")</f>
        <v>2.3312415392235728</v>
      </c>
      <c r="L23" s="25">
        <f>IFERROR(IF(L18="","",IF($L$25=0,((L19-$L$26)/3/L20),IF($L$26=0,(($L$25-L19)/3/L20),MIN(((($L$25)-L19)/(3*L20)),((L19-($L$26))/(3*L20)))))),"")</f>
        <v>1.8333015430122948</v>
      </c>
      <c r="M23" s="25">
        <f>IFERROR(IF(M18="","",IF($M$25=0,((M19-$M$26)/3/M20),IF($M$26=0,(($M$25-M19)/3/M20),MIN(((($M$25)-M19)/(3*M20)),((M19-($M$26))/(3*M20)))))),"")</f>
        <v>1.6474653925892111</v>
      </c>
      <c r="N23" s="25">
        <f>IFERROR(IF(N18="","",IF($N$25=0,((N19-$N$26)/3/N20),IF($N$26=0,(($N$25-N19)/3/N20),MIN(((($N$25)-N19)/(3*N20)),((N19-($N$26))/(3*N20)))))),"")</f>
        <v>1.751341928446948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1.6001463019640341</v>
      </c>
      <c r="V23" s="25">
        <f>IFERROR(IF(V18="","",IF($G$25=0,((V19-$G$26)/3/V20),IF($G$26=0,(($G$25-V19)/3/V20),MIN(((($G$25)-V19)/(3*V20)),((V19-($G$26))/(3*V20)))))),"")</f>
        <v>1.3383545375622614</v>
      </c>
      <c r="W23" s="25">
        <f>IFERROR(IF(W18="","",IF($H$25=0,((W19-$H$26)/3/W20),IF($H$26=0,(($H$25-W19)/3/W20),MIN(((($H$25)-W19)/(3*W20)),((W19-($H$26))/(3*W20)))))),"")</f>
        <v>2.2648845111850147</v>
      </c>
      <c r="X23" s="25"/>
      <c r="Y23" s="25">
        <f>IFERROR(IF(Y18="","",IF($J$25=0,((Y19-$J$26)/3/Y20),IF($J$26=0,(($J$25-Y19)/3/Y20),MIN(((($J$25)-Y19)/(3*Y20)),((Y19-($J$26))/(3*Y20)))))),"")</f>
        <v>1.8658466334719352</v>
      </c>
      <c r="Z23" s="25">
        <f>IFERROR(IF(Z18="","",IF($K$25=0,((Z19-$K$26)/3/Z20),IF($K$26=0,(($K$25-Z19)/3/Z20),MIN(((($K$25)-Z19)/(3*Z20)),((Z19-($K$26))/(3*Z20)))))),"")</f>
        <v>1.7391513875026265</v>
      </c>
      <c r="AA23" s="25">
        <f>IFERROR(IF(AA18="","",IF($L$25=0,((AA19-$L$26)/3/AA20),IF($L$26=0,(($L$25-AA19)/3/AA20),MIN(((($L$25)-AA19)/(3*AA20)),((AA19-($L$26))/(3*AA20)))))),"")</f>
        <v>1.7049725344665314</v>
      </c>
      <c r="AB23" s="25">
        <f>IFERROR(IF(AB18="","",IF($M$25=0,((AB19-$M$26)/3/AB20),IF($M$26=0,(($M$25-AB19)/3/AB20),MIN(((($M$25)-AB19)/(3*AB20)),((AB19-($M$26))/(3*AB20)))))),"")</f>
        <v>1.316560902547387</v>
      </c>
      <c r="AC23" s="25">
        <f>IFERROR(IF(AC18="","",IF($N$25=0,((AC19-$N$26)/3/AC20),IF($N$26=0,(($N$25-AC19)/3/AC20),MIN(((($N$25)-AC19)/(3*AC20)),((AC19-($N$26))/(3*AC20)))))),"")</f>
        <v>1.027401686937603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2.0603829202825215</v>
      </c>
      <c r="AG23" s="25">
        <f t="shared" si="2"/>
        <v>1.7615895567732391</v>
      </c>
      <c r="AH23" s="25">
        <f t="shared" si="2"/>
        <v>1.3248867579212003</v>
      </c>
      <c r="AI23" s="25">
        <f t="shared" si="2"/>
        <v>1.6312829830074049</v>
      </c>
      <c r="AJ23" s="25">
        <f t="shared" si="2"/>
        <v>1.8433564454517777</v>
      </c>
      <c r="AK23" s="25">
        <f t="shared" si="2"/>
        <v>1.9292544952759805</v>
      </c>
      <c r="AL23" s="25">
        <f t="shared" si="2"/>
        <v>1.6523862499494295</v>
      </c>
      <c r="AM23" s="25">
        <f t="shared" si="2"/>
        <v>2.0090952084215292</v>
      </c>
      <c r="AN23" s="25">
        <f t="shared" si="2"/>
        <v>1.9940140751354325</v>
      </c>
      <c r="AO23" s="25">
        <f t="shared" si="2"/>
        <v>2.0123600648177145</v>
      </c>
      <c r="AP23" s="25">
        <f t="shared" si="2"/>
        <v>1.4307761229684501</v>
      </c>
      <c r="AQ23" s="25">
        <f>IFERROR(IF(AQ18="","",IF($M$25=0,((AQ19-$M$26)/3/AQ20),IF($M$26=0,(($M$25-AQ19)/3/AQ20),MIN(((($M$25)-AQ19)/(3*AQ20)),((AQ19-($M$26))/(3*AQ20)))))),"")</f>
        <v>1.5935262196707909</v>
      </c>
      <c r="AR23" s="25">
        <f>IFERROR(IF(AR18="","",IF($M$25=0,((AR19-$M$26)/3/AR20),IF($M$26=0,(($M$25-AR19)/3/AR20),MIN(((($M$25)-AR19)/(3*AR20)),((AR19-($M$26))/(3*AR20)))))),"")</f>
        <v>1.689006269274963</v>
      </c>
    </row>
    <row r="24" spans="1:62" x14ac:dyDescent="0.2">
      <c r="A24" s="35" t="s">
        <v>10</v>
      </c>
      <c r="B24" s="32">
        <f t="shared" ref="B24:M24" si="3">$D$5</f>
        <v>19860</v>
      </c>
      <c r="C24" s="32">
        <f t="shared" si="3"/>
        <v>19860</v>
      </c>
      <c r="D24" s="32">
        <f t="shared" si="3"/>
        <v>19860</v>
      </c>
      <c r="E24" s="32">
        <f t="shared" si="3"/>
        <v>19860</v>
      </c>
      <c r="F24" s="32">
        <f t="shared" si="3"/>
        <v>19860</v>
      </c>
      <c r="G24" s="32">
        <f t="shared" si="3"/>
        <v>19860</v>
      </c>
      <c r="H24" s="32">
        <f t="shared" si="3"/>
        <v>19860</v>
      </c>
      <c r="I24" s="32">
        <f t="shared" si="3"/>
        <v>19860</v>
      </c>
      <c r="J24" s="32">
        <f t="shared" si="3"/>
        <v>19860</v>
      </c>
      <c r="K24" s="32">
        <f t="shared" si="3"/>
        <v>19860</v>
      </c>
      <c r="L24" s="32">
        <f t="shared" si="3"/>
        <v>19860</v>
      </c>
      <c r="M24" s="32">
        <f t="shared" si="3"/>
        <v>19860</v>
      </c>
      <c r="N24" s="32">
        <f>$D$5</f>
        <v>19860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4">$E$5</f>
        <v>20475</v>
      </c>
      <c r="C25" s="32">
        <f t="shared" si="4"/>
        <v>20475</v>
      </c>
      <c r="D25" s="32">
        <f t="shared" si="4"/>
        <v>20475</v>
      </c>
      <c r="E25" s="32">
        <f t="shared" si="4"/>
        <v>20475</v>
      </c>
      <c r="F25" s="32">
        <f t="shared" si="4"/>
        <v>20475</v>
      </c>
      <c r="G25" s="32">
        <f t="shared" si="4"/>
        <v>20475</v>
      </c>
      <c r="H25" s="32">
        <f t="shared" si="4"/>
        <v>20475</v>
      </c>
      <c r="I25" s="32">
        <f t="shared" si="4"/>
        <v>20475</v>
      </c>
      <c r="J25" s="32">
        <f t="shared" si="4"/>
        <v>20475</v>
      </c>
      <c r="K25" s="32">
        <f t="shared" si="4"/>
        <v>20475</v>
      </c>
      <c r="L25" s="32">
        <f t="shared" si="4"/>
        <v>20475</v>
      </c>
      <c r="M25" s="32">
        <f t="shared" si="4"/>
        <v>20475</v>
      </c>
      <c r="N25" s="32">
        <f>$E$5</f>
        <v>20475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5">$F$5</f>
        <v>18844</v>
      </c>
      <c r="C26" s="32">
        <f t="shared" si="5"/>
        <v>18844</v>
      </c>
      <c r="D26" s="32">
        <f t="shared" si="5"/>
        <v>18844</v>
      </c>
      <c r="E26" s="32">
        <f t="shared" si="5"/>
        <v>18844</v>
      </c>
      <c r="F26" s="32">
        <f t="shared" si="5"/>
        <v>18844</v>
      </c>
      <c r="G26" s="32">
        <f t="shared" si="5"/>
        <v>18844</v>
      </c>
      <c r="H26" s="32">
        <f t="shared" si="5"/>
        <v>18844</v>
      </c>
      <c r="I26" s="32">
        <f t="shared" si="5"/>
        <v>18844</v>
      </c>
      <c r="J26" s="32">
        <f t="shared" si="5"/>
        <v>18844</v>
      </c>
      <c r="K26" s="32">
        <f t="shared" si="5"/>
        <v>18844</v>
      </c>
      <c r="L26" s="32">
        <f t="shared" si="5"/>
        <v>18844</v>
      </c>
      <c r="M26" s="32">
        <f t="shared" si="5"/>
        <v>18844</v>
      </c>
      <c r="N26" s="32">
        <f>$F$5</f>
        <v>18844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170.72305600510714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1.3506088156705474</v>
      </c>
      <c r="Q37" s="40">
        <v>8</v>
      </c>
      <c r="R37" s="41">
        <f>ROUND(Q37/5,5)</f>
        <v>1.6</v>
      </c>
      <c r="T37" s="20">
        <v>20124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50.596442562694072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2.3124155389981276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4"/>
  <dimension ref="A1:BJ85"/>
  <sheetViews>
    <sheetView showGridLines="0" topLeftCell="A4" zoomScale="75" zoomScaleNormal="75" workbookViewId="0">
      <selection activeCell="Q19" sqref="Q19:T23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116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1.9994892488901803</v>
      </c>
      <c r="R2" s="7">
        <f>IF(N19="","",(ABS(N19-AVERAGE(B19:M19))/STDEV(B19:M19)))</f>
        <v>0.48386635679745238</v>
      </c>
      <c r="S2" s="7">
        <f>IF(AC9="","",(ABS(AC9-AVERAGE(Q9:AB9))/STDEV(Q9:AB9)))</f>
        <v>0.32338796039601392</v>
      </c>
      <c r="T2" s="7">
        <f>IF(AC19="","",(ABS(AC19-AVERAGE(Q19:AB19))/STDEV(Q19:AB19)))</f>
        <v>0.65274064311330438</v>
      </c>
      <c r="U2" s="7">
        <f>IF(AR9="","",(ABS(AR9-AVERAGE(AF9:AQ9))/STDEV(AF9:AQ9)))</f>
        <v>0.46101131542551299</v>
      </c>
      <c r="V2" s="7">
        <f>IF(AR19="","",(ABS(AR19-AVERAGE(AF19:AQ19))/STDEV(AF19:AQ19)))</f>
        <v>1.1614841175305439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0.50888355839069999</v>
      </c>
      <c r="R3" s="7">
        <f>IF(N20="","",(ABS(N20-AVERAGE(B20:M20))/STDEV(B20:M20)))</f>
        <v>1.0837993201268714</v>
      </c>
      <c r="S3" s="7">
        <f>IF(AC10="","",(ABS(AC10-AVERAGE(Q10:AB10))/STDEV(Q10:AB10)))</f>
        <v>1.7684688293033537</v>
      </c>
      <c r="T3" s="7">
        <f>IF(AC20="","",(ABS(AC20-AVERAGE(Q20:AB20))/STDEV(Q20:AB20)))</f>
        <v>5.2021996638061161</v>
      </c>
      <c r="U3" s="7">
        <f t="shared" ref="U3" si="0">IF(AR10="","",(ABS(AR10-AVERAGE(AF10:AQ10))/STDEV(AF10:AQ10)))</f>
        <v>1.514446568750502</v>
      </c>
      <c r="V3" s="7">
        <f>IF(AR20="","",(ABS(AR20-AVERAGE(AF20:AQ20))/STDEV(AF20:AQ20)))</f>
        <v>0.14693232298734038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0.1865890650811568</v>
      </c>
      <c r="R4" s="7">
        <f>IF(N23="","",(ABS(N23-AVERAGE(B23:M23))/STDEV(B23:M23)))</f>
        <v>0.79339687968571182</v>
      </c>
      <c r="S4" s="7">
        <f>IF(AC13="","",(ABS(AC13-AVERAGE(Q13:AB13))/STDEV(Q13:AB13)))</f>
        <v>1.5297185508717714</v>
      </c>
      <c r="T4" s="7">
        <f>IF(AC23="","",(ABS(AC23-AVERAGE(Q23:AB23))/STDEV(Q23:AB23)))</f>
        <v>2.9799856386714132</v>
      </c>
      <c r="U4" s="7">
        <f>IF(AR13="","",(ABS(AR13-AVERAGE(AF13:AQ13))/STDEV(AF13:AQ13)))</f>
        <v>1.3077878548286817</v>
      </c>
      <c r="V4" s="7">
        <f>IF(AR23="","",(ABS(AR23-AVERAGE(AF23:AQ23))/STDEV(AF23:AQ23)))</f>
        <v>0.27884252649429436</v>
      </c>
    </row>
    <row r="5" spans="1:44" ht="25.5" customHeight="1" x14ac:dyDescent="0.2">
      <c r="C5" s="42" t="s">
        <v>54</v>
      </c>
      <c r="D5" s="12" t="s">
        <v>54</v>
      </c>
      <c r="E5" s="12">
        <v>16.899999999999999</v>
      </c>
      <c r="F5" s="12">
        <v>-2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7.28255165111098E-2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0.15544444444444139</v>
      </c>
      <c r="AE7" s="14" t="s">
        <v>29</v>
      </c>
      <c r="AR7" s="16">
        <f>AR9-AQ9</f>
        <v>-0.55572638888888726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9.2379212121212095</v>
      </c>
      <c r="C9" s="20">
        <v>9.0539400000000008</v>
      </c>
      <c r="D9" s="20">
        <v>9.4536428571428548</v>
      </c>
      <c r="E9" s="20">
        <v>9.2908482758620625</v>
      </c>
      <c r="F9" s="20">
        <v>9.5117448275862078</v>
      </c>
      <c r="G9" s="20">
        <v>9.525280000000004</v>
      </c>
      <c r="H9" s="20">
        <v>9.4167565217391296</v>
      </c>
      <c r="I9" s="20">
        <v>9.4439161290322602</v>
      </c>
      <c r="J9" s="20">
        <v>9.3633745454545441</v>
      </c>
      <c r="K9" s="20">
        <v>9.1121411764705869</v>
      </c>
      <c r="L9" s="20">
        <v>9.6474060606060608</v>
      </c>
      <c r="M9" s="20">
        <v>9.6247142857142887</v>
      </c>
      <c r="N9" s="20">
        <v>9.0156071428571423</v>
      </c>
      <c r="P9" s="19" t="s">
        <v>18</v>
      </c>
      <c r="Q9" s="20"/>
      <c r="R9" s="20"/>
      <c r="S9" s="20"/>
      <c r="T9" s="20"/>
      <c r="U9" s="20">
        <v>9.0200999999999976</v>
      </c>
      <c r="V9" s="20">
        <v>8.542294117647053</v>
      </c>
      <c r="W9" s="20">
        <v>8.9831538461538454</v>
      </c>
      <c r="X9" s="20"/>
      <c r="Y9" s="20"/>
      <c r="Z9" s="20">
        <v>9.3268666666666658</v>
      </c>
      <c r="AA9" s="20">
        <v>9.5341714285714279</v>
      </c>
      <c r="AB9" s="20">
        <v>9.0260222222222239</v>
      </c>
      <c r="AC9" s="20">
        <v>9.1814666666666653</v>
      </c>
      <c r="AE9" s="19" t="s">
        <v>18</v>
      </c>
      <c r="AF9" s="30">
        <v>9.3534266666666692</v>
      </c>
      <c r="AG9" s="30">
        <v>9.6417090909090906</v>
      </c>
      <c r="AH9" s="30">
        <v>9.6228000000000016</v>
      </c>
      <c r="AI9" s="30">
        <v>9.3539419354838742</v>
      </c>
      <c r="AJ9" s="30">
        <v>9.4624333333333333</v>
      </c>
      <c r="AK9" s="30">
        <v>9.6492249999999977</v>
      </c>
      <c r="AL9" s="30">
        <v>9.2530250000000009</v>
      </c>
      <c r="AM9" s="30">
        <v>8.6155199999999983</v>
      </c>
      <c r="AN9" s="30">
        <v>9.0554761904761936</v>
      </c>
      <c r="AO9" s="30">
        <v>9.0500095238095248</v>
      </c>
      <c r="AP9" s="30">
        <v>8.8585400000000014</v>
      </c>
      <c r="AQ9" s="30">
        <v>9.6970888888888869</v>
      </c>
      <c r="AR9" s="30">
        <v>9.1413624999999996</v>
      </c>
    </row>
    <row r="10" spans="1:44" x14ac:dyDescent="0.2">
      <c r="A10" s="21" t="s">
        <v>8</v>
      </c>
      <c r="B10" s="22">
        <v>0.68051109727227588</v>
      </c>
      <c r="C10" s="22">
        <v>0.91793798144417027</v>
      </c>
      <c r="D10" s="22">
        <v>0.85072017292961843</v>
      </c>
      <c r="E10" s="22">
        <v>0.95732318741028843</v>
      </c>
      <c r="F10" s="22">
        <v>0.68127601662157078</v>
      </c>
      <c r="G10" s="22">
        <v>0.67621751178392553</v>
      </c>
      <c r="H10" s="22">
        <v>0.8280840725697366</v>
      </c>
      <c r="I10" s="22">
        <v>0.89363438552794372</v>
      </c>
      <c r="J10" s="22">
        <v>0.92152889151119288</v>
      </c>
      <c r="K10" s="22">
        <v>0.82762111722640386</v>
      </c>
      <c r="L10" s="22">
        <v>0.8101313646636733</v>
      </c>
      <c r="M10" s="22">
        <v>0.81224317209093178</v>
      </c>
      <c r="N10" s="22">
        <v>0.87109594988465378</v>
      </c>
      <c r="P10" s="21" t="s">
        <v>8</v>
      </c>
      <c r="Q10" s="22"/>
      <c r="R10" s="22"/>
      <c r="S10" s="22"/>
      <c r="T10" s="22"/>
      <c r="U10" s="22">
        <v>0.78336585171113904</v>
      </c>
      <c r="V10" s="22">
        <v>0.77371900004873495</v>
      </c>
      <c r="W10" s="22">
        <v>0.64428577778928064</v>
      </c>
      <c r="X10" s="22"/>
      <c r="Y10" s="22"/>
      <c r="Z10" s="22">
        <v>0.89017560267826024</v>
      </c>
      <c r="AA10" s="22">
        <v>0.69125479208294816</v>
      </c>
      <c r="AB10" s="22">
        <v>0.87650053651544324</v>
      </c>
      <c r="AC10" s="22">
        <v>0.94932605302655304</v>
      </c>
      <c r="AE10" s="21" t="s">
        <v>8</v>
      </c>
      <c r="AF10" s="22">
        <v>0.71563974730860747</v>
      </c>
      <c r="AG10" s="22">
        <v>0.77182085507145515</v>
      </c>
      <c r="AH10" s="22">
        <v>0.7893506760597081</v>
      </c>
      <c r="AI10" s="22">
        <v>0.8136903367615268</v>
      </c>
      <c r="AJ10" s="22">
        <v>0.97660958607614157</v>
      </c>
      <c r="AK10" s="22">
        <v>0.83576874299781756</v>
      </c>
      <c r="AL10" s="22">
        <v>0.96089284865515212</v>
      </c>
      <c r="AM10" s="22">
        <v>0.93382562371688016</v>
      </c>
      <c r="AN10" s="22">
        <v>0.99736511614771284</v>
      </c>
      <c r="AO10" s="22">
        <v>1.001699925273535</v>
      </c>
      <c r="AP10" s="22">
        <v>1.05432290313813</v>
      </c>
      <c r="AQ10" s="22">
        <v>1.1551104595394319</v>
      </c>
      <c r="AR10" s="22">
        <v>1.1162843343125577</v>
      </c>
    </row>
    <row r="11" spans="1:44" x14ac:dyDescent="0.2">
      <c r="A11" s="21" t="s">
        <v>19</v>
      </c>
      <c r="B11" s="22">
        <v>12.02</v>
      </c>
      <c r="C11" s="22">
        <v>11.048</v>
      </c>
      <c r="D11" s="23">
        <v>12.432</v>
      </c>
      <c r="E11" s="23">
        <v>12.052</v>
      </c>
      <c r="F11" s="23">
        <v>11.007</v>
      </c>
      <c r="G11" s="23">
        <v>11.281000000000001</v>
      </c>
      <c r="H11" s="23">
        <v>12.052</v>
      </c>
      <c r="I11" s="23">
        <v>12.89</v>
      </c>
      <c r="J11" s="23">
        <v>11.645</v>
      </c>
      <c r="K11" s="23">
        <v>11.212999999999999</v>
      </c>
      <c r="L11" s="23">
        <v>12.073</v>
      </c>
      <c r="M11" s="23">
        <v>12.038</v>
      </c>
      <c r="N11" s="23">
        <v>11.766</v>
      </c>
      <c r="P11" s="21" t="s">
        <v>19</v>
      </c>
      <c r="Q11" s="22"/>
      <c r="R11" s="22"/>
      <c r="S11" s="22"/>
      <c r="T11" s="22"/>
      <c r="U11" s="23">
        <v>11.039</v>
      </c>
      <c r="V11" s="23">
        <v>11.329000000000001</v>
      </c>
      <c r="W11" s="23">
        <v>10.644</v>
      </c>
      <c r="X11" s="23"/>
      <c r="Y11" s="23"/>
      <c r="Z11" s="23">
        <v>12.72</v>
      </c>
      <c r="AA11" s="23">
        <v>10.785</v>
      </c>
      <c r="AB11" s="23">
        <v>11.228</v>
      </c>
      <c r="AC11" s="23">
        <v>12.051</v>
      </c>
      <c r="AE11" s="21" t="s">
        <v>19</v>
      </c>
      <c r="AF11" s="22">
        <v>11.163</v>
      </c>
      <c r="AG11" s="22">
        <v>11.643000000000001</v>
      </c>
      <c r="AH11" s="22">
        <v>11.331</v>
      </c>
      <c r="AI11" s="22">
        <v>11.587999999999999</v>
      </c>
      <c r="AJ11" s="22">
        <v>11.255000000000001</v>
      </c>
      <c r="AK11" s="22">
        <v>12.339</v>
      </c>
      <c r="AL11" s="22">
        <v>11.691000000000001</v>
      </c>
      <c r="AM11" s="22">
        <v>10.686</v>
      </c>
      <c r="AN11" s="22">
        <v>13.625</v>
      </c>
      <c r="AO11" s="22">
        <v>11.648</v>
      </c>
      <c r="AP11" s="22">
        <v>10.721</v>
      </c>
      <c r="AQ11" s="22">
        <v>14.247</v>
      </c>
      <c r="AR11" s="22">
        <v>12.938000000000001</v>
      </c>
    </row>
    <row r="12" spans="1:44" x14ac:dyDescent="0.2">
      <c r="A12" s="21" t="s">
        <v>20</v>
      </c>
      <c r="B12" s="22">
        <v>7.6429999999999998</v>
      </c>
      <c r="C12" s="22">
        <v>4.4089999999999998</v>
      </c>
      <c r="D12" s="23">
        <v>7.2149999999999999</v>
      </c>
      <c r="E12" s="23">
        <v>5.9329999999999998</v>
      </c>
      <c r="F12" s="23">
        <v>7.9980000000000002</v>
      </c>
      <c r="G12" s="23">
        <v>7.8410000000000002</v>
      </c>
      <c r="H12" s="23">
        <v>5.9329999999999998</v>
      </c>
      <c r="I12" s="23">
        <v>7.6059999999999999</v>
      </c>
      <c r="J12" s="23">
        <v>7.0039999999999996</v>
      </c>
      <c r="K12" s="23">
        <v>6.7450000000000001</v>
      </c>
      <c r="L12" s="23">
        <v>7.2789999999999999</v>
      </c>
      <c r="M12" s="23">
        <v>7.2069999999999999</v>
      </c>
      <c r="N12" s="23">
        <v>6.5350000000000001</v>
      </c>
      <c r="P12" s="21" t="s">
        <v>20</v>
      </c>
      <c r="Q12" s="22"/>
      <c r="R12" s="22"/>
      <c r="S12" s="22"/>
      <c r="T12" s="22"/>
      <c r="U12" s="23">
        <v>7.5220000000000002</v>
      </c>
      <c r="V12" s="23">
        <v>6.7939999999999996</v>
      </c>
      <c r="W12" s="23">
        <v>7.4980000000000002</v>
      </c>
      <c r="X12" s="23"/>
      <c r="Y12" s="23"/>
      <c r="Z12" s="23">
        <v>7.2069999999999999</v>
      </c>
      <c r="AA12" s="23">
        <v>7.7350000000000003</v>
      </c>
      <c r="AB12" s="23">
        <v>5.968</v>
      </c>
      <c r="AC12" s="23">
        <v>7.3760000000000003</v>
      </c>
      <c r="AE12" s="21" t="s">
        <v>20</v>
      </c>
      <c r="AF12" s="22">
        <v>6.875</v>
      </c>
      <c r="AG12" s="22">
        <v>8.0839999999999996</v>
      </c>
      <c r="AH12" s="22">
        <v>7.1360000000000001</v>
      </c>
      <c r="AI12" s="22">
        <v>7.0170000000000003</v>
      </c>
      <c r="AJ12" s="22">
        <v>6.9109999999999996</v>
      </c>
      <c r="AK12" s="22">
        <v>7.6369999999999996</v>
      </c>
      <c r="AL12" s="22">
        <v>6.6189999999999998</v>
      </c>
      <c r="AM12" s="22">
        <v>6.6470000000000002</v>
      </c>
      <c r="AN12" s="22">
        <v>7.3029999999999999</v>
      </c>
      <c r="AO12" s="22">
        <v>6.718</v>
      </c>
      <c r="AP12" s="22">
        <v>6.5220000000000002</v>
      </c>
      <c r="AQ12" s="22">
        <v>8.2919999999999998</v>
      </c>
      <c r="AR12" s="22">
        <v>5.8780000000000001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3.7531000932441581</v>
      </c>
      <c r="C13" s="25">
        <f>IFERROR(IF(C8="","",IF($C$25=0,((C9-$C$26)/3/C10),IF($C$26=0,(($C$25-C9)/3/C10),MIN(((($C$25)-C9)/(3*C10)),((C9-($C$26))/(3*C10)))))),"")</f>
        <v>2.8491612572982969</v>
      </c>
      <c r="D13" s="25">
        <f>IFERROR(IF(D8="","",IF($D$25=0,((D9-$D$26)/3/D10),IF($D$26=0,(($D$25-D9)/3/D10),MIN(((($D$25)-D9)/(3*D10)),((D9-($D$26))/(3*D10)))))),"")</f>
        <v>2.9176680259871981</v>
      </c>
      <c r="E13" s="25">
        <f>IFERROR(IF(E8="","",IF($E$25=0,((E9-$E$26)/3/E10),IF($E$26=0,(($E$25-E9)/3/E10),MIN(((($E$25)-E9)/(3*E10)),((E9-($E$26))/(3*E10)))))),"")</f>
        <v>2.6494541669958926</v>
      </c>
      <c r="F13" s="25">
        <f>IFERROR(IF(F8="","",IF($K$25=0,((F9-$K$26)/3/F10),IF($K$26=0,(($K$25-F9)/3/F10),MIN(((($K$25)-F9)/(3*F10)),((F9-($K$26))/(3*F10)))))),"")</f>
        <v>3.6149103506544225</v>
      </c>
      <c r="G13" s="25">
        <f>IFERROR(IF(G8="","",IF($G$25=0,((G9-$G$26)/3/G10),IF($G$26=0,(($G$25-G9)/3/G10),MIN(((($G$25)-G9)/(3*G10)),((G9-($G$26))/(3*G10)))))),"")</f>
        <v>3.63528000556349</v>
      </c>
      <c r="H13" s="25">
        <f>IFERROR(IF(H8="","",IF($H$25=0,((H9-$H$26)/3/H10),IF($H$26=0,(($H$25-H9)/3/H10),MIN(((($H$25)-H9)/(3*H10)),((H9-($H$26))/(3*H10)))))),"")</f>
        <v>3.0122720329747166</v>
      </c>
      <c r="I13" s="25">
        <f>IFERROR(IF(I8="","",IF($I$25=0,((I9-$I$26)/3/I10),IF($I$26=0,(($I$25-I9)/3/I10),MIN(((($I$25)-I9)/(3*I10)),((I9-($I$26))/(3*I10)))))),"")</f>
        <v>2.7811835920506471</v>
      </c>
      <c r="J13" s="25">
        <f>IFERROR(IF(J8="","",IF($J$25=0,((J9-$J$26)/3/J10),IF($J$26=0,(($J$25-J9)/3/J10),MIN(((($J$25)-J9)/(3*J10)),((J9-($J$26))/(3*J10)))))),"")</f>
        <v>2.7261310068410061</v>
      </c>
      <c r="K13" s="25">
        <f>IFERROR(IF(K8="","",IF($K$25=0,((K9-$K$26)/3/K10),IF($K$26=0,(($K$25-K9)/3/K10),MIN(((($K$25)-K9)/(3*K10)),((K9-($K$26))/(3*K10)))))),"")</f>
        <v>3.1366441565389906</v>
      </c>
      <c r="L13" s="25">
        <f>IFERROR(IF(L8="","",IF($L$25=0,((L9-$L$26)/3/L10),IF($L$26=0,(($L$25-L9)/3/L10),MIN(((($L$25)-L9)/(3*L10)),((L9-($L$26))/(3*L10)))))),"")</f>
        <v>2.9841225986046753</v>
      </c>
      <c r="M13" s="25">
        <f>IFERROR(IF(M8="","",IF($M$25=0,((M9-$M$26)/3/M10),IF($M$26=0,(($M$25-M9)/3/M10),MIN(((($M$25)-M9)/(3*M10)),((M9-($M$26))/(3*M10)))))),"")</f>
        <v>2.9856763607533825</v>
      </c>
      <c r="N13" s="25">
        <f>IFERROR(IF(N8="","",IF($N$25=0,((N9-$N$26)/3/N10),IF($N$26=0,(($N$25-N9)/3/N10),MIN(((($N$25)-N9)/(3*N10)),((N9-($N$26))/(3*N10)))))),"")</f>
        <v>3.0170395726543742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3.3530097432711266</v>
      </c>
      <c r="V13" s="25">
        <f>IFERROR(IF(V8="","",IF($G$25=0,((V9-$G$26)/3/V10),IF($G$26=0,(($G$25-V9)/3/V10),MIN(((($G$25)-V9)/(3*V10)),((V9-($G$26))/(3*V10)))))),"")</f>
        <v>3.6006637559745038</v>
      </c>
      <c r="W13" s="25">
        <f>IFERROR(IF(W8="","",IF($H$25=0,((W9-$H$26)/3/W10),IF($H$26=0,(($H$25-W9)/3/W10),MIN(((($H$25)-W9)/(3*W10)),((W9-($H$26))/(3*W10)))))),"")</f>
        <v>4.0959288702657179</v>
      </c>
      <c r="X13" s="25"/>
      <c r="Y13" s="25"/>
      <c r="Z13" s="25">
        <f>IFERROR(IF(Z8="","",IF($K$25=0,((Z9-$K$26)/3/Z10),IF($K$26=0,(($K$25-Z9)/3/Z10),MIN(((($K$25)-Z9)/(3*Z10)),((Z9-($K$26))/(3*Z10)))))),"")</f>
        <v>2.8358200002142429</v>
      </c>
      <c r="AA13" s="25">
        <f>IFERROR(IF(AA8="","",IF($L$25=0,((AA9-$L$26)/3/AA10),IF($L$26=0,(($L$25-AA9)/3/AA10),MIN(((($L$25)-AA9)/(3*AA10)),((AA9-($L$26))/(3*AA10)))))),"")</f>
        <v>3.5519119991598784</v>
      </c>
      <c r="AB13" s="25">
        <f>IFERROR(IF(AB8="","",IF($M$25=0,((AB9-$M$26)/3/AB10),IF($M$26=0,(($M$25-AB9)/3/AB10),MIN(((($M$25)-AB9)/(3*AB10)),((AB9-($M$26))/(3*AB10)))))),"")</f>
        <v>2.994475359585834</v>
      </c>
      <c r="AC13" s="25">
        <f>IFERROR(IF(AC8="","",IF($N$25=0,((AC9-$N$26)/3/AC10),IF($N$26=0,(($N$25-AC9)/3/AC10),MIN(((($N$25)-AC9)/(3*AC10)),((AC9-($N$26))/(3*AC10)))))),"")</f>
        <v>2.7101799600273697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3.515070891331677</v>
      </c>
      <c r="AG13" s="25">
        <f t="shared" si="1"/>
        <v>3.1347044940970297</v>
      </c>
      <c r="AH13" s="25">
        <f t="shared" si="1"/>
        <v>3.0730743722703098</v>
      </c>
      <c r="AI13" s="25">
        <f t="shared" si="1"/>
        <v>3.0912898611812216</v>
      </c>
      <c r="AJ13" s="25">
        <f t="shared" si="1"/>
        <v>2.5385670223142762</v>
      </c>
      <c r="AK13" s="25">
        <f t="shared" si="1"/>
        <v>2.8918585676352722</v>
      </c>
      <c r="AL13" s="25">
        <f t="shared" si="1"/>
        <v>2.6527324771270675</v>
      </c>
      <c r="AM13" s="25">
        <f t="shared" si="1"/>
        <v>2.9571830791511573</v>
      </c>
      <c r="AN13" s="25">
        <f t="shared" si="1"/>
        <v>2.6217492746698414</v>
      </c>
      <c r="AO13" s="25">
        <f t="shared" si="1"/>
        <v>2.6122229083215283</v>
      </c>
      <c r="AP13" s="25">
        <f t="shared" si="1"/>
        <v>2.5423773482377694</v>
      </c>
      <c r="AQ13" s="25">
        <f>IFERROR(IF(AQ8="","",IF($M$25=0,((AQ9-$M$26)/3/AQ10),IF($M$26=0,(($M$25-AQ9)/3/AQ10),MIN(((($M$25)-AQ9)/(3*AQ10)),((AQ9-($M$26))/(3*AQ10)))))),"")</f>
        <v>2.0785634400087507</v>
      </c>
      <c r="AR13" s="25">
        <f>IFERROR(IF(AR8="","",IF($M$25=0,((AR9-$M$26)/3/AR10),IF($M$26=0,(($M$25-AR9)/3/AR10),MIN(((($M$25)-AR9)/(3*AR10)),((AR9-($M$26))/(3*AR10)))))),"")</f>
        <v>2.3168044381744988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-9.9716491228074133E-2</v>
      </c>
      <c r="AE17" s="27" t="s">
        <v>30</v>
      </c>
      <c r="AR17" s="16">
        <f>AR19-AQ19</f>
        <v>-0.35489333333333306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9.5466121212121191</v>
      </c>
      <c r="C19" s="30">
        <v>9.6132785714285749</v>
      </c>
      <c r="D19" s="30">
        <v>9.7805428571428585</v>
      </c>
      <c r="E19" s="30">
        <v>9.2522312500000048</v>
      </c>
      <c r="F19" s="30">
        <v>9.7473357142857164</v>
      </c>
      <c r="G19" s="30">
        <v>9.4235181818181815</v>
      </c>
      <c r="H19" s="30">
        <v>9.7906894736842123</v>
      </c>
      <c r="I19" s="30">
        <v>9.6387733333333383</v>
      </c>
      <c r="J19" s="30">
        <v>9.8195179487179534</v>
      </c>
      <c r="K19" s="30">
        <v>9.9250444444444437</v>
      </c>
      <c r="L19" s="30">
        <v>10.023948387096775</v>
      </c>
      <c r="M19" s="30">
        <v>10.371647619047613</v>
      </c>
      <c r="N19" s="30">
        <v>9.6040399999999977</v>
      </c>
      <c r="P19" s="30" t="s">
        <v>18</v>
      </c>
      <c r="Q19" s="30"/>
      <c r="R19" s="30"/>
      <c r="S19" s="30"/>
      <c r="T19" s="30"/>
      <c r="U19" s="30">
        <v>9.1826799999999995</v>
      </c>
      <c r="V19" s="30">
        <v>9.3811789473684168</v>
      </c>
      <c r="W19" s="30">
        <v>9.6004666666666676</v>
      </c>
      <c r="X19" s="30"/>
      <c r="Y19" s="30">
        <v>9.5205749999999991</v>
      </c>
      <c r="Z19" s="30">
        <v>9.6237777777777787</v>
      </c>
      <c r="AA19" s="30">
        <v>9.3933866666666717</v>
      </c>
      <c r="AB19" s="30">
        <v>9.7028631578947362</v>
      </c>
      <c r="AC19" s="30">
        <v>9.6031466666666621</v>
      </c>
      <c r="AD19" s="29"/>
      <c r="AE19" s="30" t="s">
        <v>18</v>
      </c>
      <c r="AF19" s="30">
        <v>9.4456124999999975</v>
      </c>
      <c r="AG19" s="30">
        <v>9.0583090909090913</v>
      </c>
      <c r="AH19" s="30">
        <v>9.9263500000000011</v>
      </c>
      <c r="AI19" s="30">
        <v>9.3145764705882392</v>
      </c>
      <c r="AJ19" s="30">
        <v>9.8942428571428511</v>
      </c>
      <c r="AK19" s="30">
        <v>9.1067384615384608</v>
      </c>
      <c r="AL19" s="30">
        <v>9.7956260869565224</v>
      </c>
      <c r="AM19" s="30">
        <v>9.4372428571428575</v>
      </c>
      <c r="AN19" s="30">
        <v>9.1720952380952401</v>
      </c>
      <c r="AO19" s="30">
        <v>9.1393789473684279</v>
      </c>
      <c r="AP19" s="30">
        <v>9.3067866666666674</v>
      </c>
      <c r="AQ19" s="30">
        <v>9.4199066666666695</v>
      </c>
      <c r="AR19" s="30">
        <v>9.0650133333333365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0.78344591847124567</v>
      </c>
      <c r="C20" s="22">
        <v>0.84942247047653663</v>
      </c>
      <c r="D20" s="22">
        <v>0.99371407720072635</v>
      </c>
      <c r="E20" s="22">
        <v>1.0451059903630255</v>
      </c>
      <c r="F20" s="22">
        <v>1.1795403970850602</v>
      </c>
      <c r="G20" s="22">
        <v>0.79897600441420735</v>
      </c>
      <c r="H20" s="22">
        <v>0.97467167359946516</v>
      </c>
      <c r="I20" s="22">
        <v>0.90788394837316444</v>
      </c>
      <c r="J20" s="22">
        <v>1.0687084089385228</v>
      </c>
      <c r="K20" s="22">
        <v>1.0912995319364303</v>
      </c>
      <c r="L20" s="22">
        <v>0.93768497599243184</v>
      </c>
      <c r="M20" s="22">
        <v>0.95833577818543558</v>
      </c>
      <c r="N20" s="22">
        <v>1.0956240101164583</v>
      </c>
      <c r="P20" s="21" t="s">
        <v>8</v>
      </c>
      <c r="Q20" s="22"/>
      <c r="R20" s="22"/>
      <c r="S20" s="22"/>
      <c r="T20" s="22"/>
      <c r="U20" s="22">
        <v>0.78434378080436551</v>
      </c>
      <c r="V20" s="22">
        <v>0.6464469828839261</v>
      </c>
      <c r="W20" s="22">
        <v>0.78572658518511818</v>
      </c>
      <c r="X20" s="22"/>
      <c r="Y20" s="22">
        <v>0.78772815099716842</v>
      </c>
      <c r="Z20" s="22">
        <v>0.8292025243973371</v>
      </c>
      <c r="AA20" s="22">
        <v>0.76312161004109391</v>
      </c>
      <c r="AB20" s="22">
        <v>0.8677099673612183</v>
      </c>
      <c r="AC20" s="22">
        <v>1.1381655426705775</v>
      </c>
      <c r="AD20" s="29"/>
      <c r="AE20" s="21" t="s">
        <v>8</v>
      </c>
      <c r="AF20" s="22">
        <v>0.78268642368221486</v>
      </c>
      <c r="AG20" s="22">
        <v>0.7648812997410791</v>
      </c>
      <c r="AH20" s="22">
        <v>0.86851527755231339</v>
      </c>
      <c r="AI20" s="22">
        <v>0.90858223382930636</v>
      </c>
      <c r="AJ20" s="22">
        <v>0.87719458016450325</v>
      </c>
      <c r="AK20" s="22">
        <v>1.0380279722405716</v>
      </c>
      <c r="AL20" s="22">
        <v>0.87653677038662614</v>
      </c>
      <c r="AM20" s="22">
        <v>1.0546956348609071</v>
      </c>
      <c r="AN20" s="22">
        <v>0.8209897582492629</v>
      </c>
      <c r="AO20" s="22">
        <v>0.68130088611744222</v>
      </c>
      <c r="AP20" s="22">
        <v>1.1260631528223055</v>
      </c>
      <c r="AQ20" s="22">
        <v>1.0837885898030561</v>
      </c>
      <c r="AR20" s="22">
        <v>0.88637210009105083</v>
      </c>
      <c r="AS20" s="29"/>
      <c r="AT20" s="29"/>
      <c r="AU20" s="29"/>
      <c r="AV20" s="29"/>
      <c r="BD20" s="32">
        <f>F5</f>
        <v>-2</v>
      </c>
      <c r="BE20" s="32"/>
      <c r="BF20" s="32"/>
      <c r="BG20" s="32"/>
      <c r="BH20" s="32"/>
      <c r="BI20" s="32"/>
      <c r="BJ20" s="32">
        <f>E5</f>
        <v>16.899999999999999</v>
      </c>
    </row>
    <row r="21" spans="1:62" x14ac:dyDescent="0.2">
      <c r="A21" s="21" t="s">
        <v>19</v>
      </c>
      <c r="B21" s="22">
        <v>12.151999999999999</v>
      </c>
      <c r="C21" s="22">
        <v>11.539</v>
      </c>
      <c r="D21" s="22">
        <v>12.496</v>
      </c>
      <c r="E21" s="22">
        <v>12.118</v>
      </c>
      <c r="F21" s="22">
        <v>12.589</v>
      </c>
      <c r="G21" s="22">
        <v>11.185</v>
      </c>
      <c r="H21" s="22">
        <v>11.872</v>
      </c>
      <c r="I21" s="22">
        <v>12.148999999999999</v>
      </c>
      <c r="J21" s="22">
        <v>12.71</v>
      </c>
      <c r="K21" s="22">
        <v>13.147</v>
      </c>
      <c r="L21" s="22">
        <v>12.865</v>
      </c>
      <c r="M21" s="22">
        <v>14.336</v>
      </c>
      <c r="N21" s="22">
        <v>12.63</v>
      </c>
      <c r="P21" s="21" t="s">
        <v>19</v>
      </c>
      <c r="Q21" s="22"/>
      <c r="R21" s="22"/>
      <c r="S21" s="22"/>
      <c r="T21" s="22"/>
      <c r="U21" s="22">
        <v>11.531000000000001</v>
      </c>
      <c r="V21" s="22">
        <v>10.903</v>
      </c>
      <c r="W21" s="22">
        <v>11.336</v>
      </c>
      <c r="X21" s="22"/>
      <c r="Y21" s="22">
        <v>12.582000000000001</v>
      </c>
      <c r="Z21" s="22">
        <v>11.471</v>
      </c>
      <c r="AA21" s="22">
        <v>11.298</v>
      </c>
      <c r="AB21" s="22">
        <v>11.843</v>
      </c>
      <c r="AC21" s="22">
        <v>12.179</v>
      </c>
      <c r="AD21" s="29"/>
      <c r="AE21" s="21" t="s">
        <v>19</v>
      </c>
      <c r="AF21" s="22">
        <v>12.268000000000001</v>
      </c>
      <c r="AG21" s="22">
        <v>10.586</v>
      </c>
      <c r="AH21" s="22">
        <v>11.789</v>
      </c>
      <c r="AI21" s="22">
        <v>11.44</v>
      </c>
      <c r="AJ21" s="22">
        <v>11.64</v>
      </c>
      <c r="AK21" s="22">
        <v>11.154</v>
      </c>
      <c r="AL21" s="22">
        <v>12.603</v>
      </c>
      <c r="AM21" s="22">
        <v>11.804</v>
      </c>
      <c r="AN21" s="22">
        <v>11.084</v>
      </c>
      <c r="AO21" s="22">
        <v>10.74</v>
      </c>
      <c r="AP21" s="22">
        <v>11.513</v>
      </c>
      <c r="AQ21" s="22">
        <v>11.5</v>
      </c>
      <c r="AR21" s="22">
        <v>11.798</v>
      </c>
      <c r="BD21" s="33" t="e">
        <f>BE21-$BG$22</f>
        <v>#VALUE!</v>
      </c>
      <c r="BE21" s="32" t="e">
        <f>BF21-$BG$22</f>
        <v>#VALUE!</v>
      </c>
      <c r="BF21" s="32" t="e">
        <f>BG21-$BG$22</f>
        <v>#VALUE!</v>
      </c>
      <c r="BG21" s="33" t="str">
        <f>D5</f>
        <v/>
      </c>
      <c r="BH21" s="32" t="e">
        <f>BG21+$BG$22</f>
        <v>#VALUE!</v>
      </c>
      <c r="BI21" s="32" t="e">
        <f>BH21+$BG$22</f>
        <v>#VALUE!</v>
      </c>
      <c r="BJ21" s="33" t="e">
        <f>BI21+$BG$22</f>
        <v>#VALUE!</v>
      </c>
    </row>
    <row r="22" spans="1:62" x14ac:dyDescent="0.2">
      <c r="A22" s="21" t="s">
        <v>20</v>
      </c>
      <c r="B22" s="22">
        <v>7.3739999999999997</v>
      </c>
      <c r="C22" s="22">
        <v>6.8330000000000002</v>
      </c>
      <c r="D22" s="22">
        <v>7.5510000000000002</v>
      </c>
      <c r="E22" s="22">
        <v>5.7110000000000003</v>
      </c>
      <c r="F22" s="22">
        <v>6.609</v>
      </c>
      <c r="G22" s="22">
        <v>7.1559999999999997</v>
      </c>
      <c r="H22" s="22">
        <v>6.3010000000000002</v>
      </c>
      <c r="I22" s="22">
        <v>6.7549999999999999</v>
      </c>
      <c r="J22" s="22">
        <v>5.8179999999999996</v>
      </c>
      <c r="K22" s="22">
        <v>5.9349999999999996</v>
      </c>
      <c r="L22" s="22">
        <v>7.1120000000000001</v>
      </c>
      <c r="M22" s="22">
        <v>8.0630000000000006</v>
      </c>
      <c r="N22" s="22">
        <v>6.7009999999999996</v>
      </c>
      <c r="P22" s="21" t="s">
        <v>20</v>
      </c>
      <c r="Q22" s="22"/>
      <c r="R22" s="22"/>
      <c r="S22" s="22"/>
      <c r="T22" s="22"/>
      <c r="U22" s="22">
        <v>7.7190000000000003</v>
      </c>
      <c r="V22" s="22">
        <v>7.66</v>
      </c>
      <c r="W22" s="22">
        <v>8.4879999999999995</v>
      </c>
      <c r="X22" s="22"/>
      <c r="Y22" s="22">
        <v>7.2089999999999996</v>
      </c>
      <c r="Z22" s="22">
        <v>7.75</v>
      </c>
      <c r="AA22" s="22">
        <v>6.9630000000000001</v>
      </c>
      <c r="AB22" s="22">
        <v>7.7930000000000001</v>
      </c>
      <c r="AC22" s="22">
        <v>5.5819999999999999</v>
      </c>
      <c r="AD22" s="29"/>
      <c r="AE22" s="21" t="s">
        <v>20</v>
      </c>
      <c r="AF22" s="22">
        <v>7.7370000000000001</v>
      </c>
      <c r="AG22" s="22">
        <v>7.0759999999999996</v>
      </c>
      <c r="AH22" s="22">
        <v>7.5609999999999999</v>
      </c>
      <c r="AI22" s="22">
        <v>5.0209999999999999</v>
      </c>
      <c r="AJ22" s="22">
        <v>7.4539999999999997</v>
      </c>
      <c r="AK22" s="22">
        <v>5.4539999999999997</v>
      </c>
      <c r="AL22" s="22">
        <v>7.3339999999999996</v>
      </c>
      <c r="AM22" s="22">
        <v>6.5220000000000002</v>
      </c>
      <c r="AN22" s="22">
        <v>6.5229999999999997</v>
      </c>
      <c r="AO22" s="22">
        <v>7.3529999999999998</v>
      </c>
      <c r="AP22" s="22">
        <v>4.7549999999999999</v>
      </c>
      <c r="AQ22" s="22">
        <v>7.1020000000000003</v>
      </c>
      <c r="AR22" s="22">
        <v>7.1440000000000001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3.1286515573560365</v>
      </c>
      <c r="C23" s="25">
        <f>IFERROR(IF(C18="","",IF($C$25=0,((C19-$C$26)/3/C20),IF($C$26=0,(($C$25-C19)/3/C20),MIN(((($C$25)-C19)/(3*C20)),((C19-($C$26))/(3*C20)))))),"")</f>
        <v>2.8594806792602201</v>
      </c>
      <c r="D23" s="25">
        <f>IFERROR(IF(D18="","",IF($D$25=0,((D19-$D$26)/3/D20),IF($D$26=0,(($D$25-D19)/3/D20),MIN(((($D$25)-D19)/(3*D20)),((D19-($D$26))/(3*D20)))))),"")</f>
        <v>2.3881641967249827</v>
      </c>
      <c r="E23" s="25">
        <f>IFERROR(IF(E18="","",IF($E$25=0,((E19-$E$26)/3/E20),IF($E$26=0,(($E$25-E19)/3/E20),MIN(((($E$25)-E19)/(3*E20)),((E19-($E$26))/(3*E20)))))),"")</f>
        <v>2.4392322630496972</v>
      </c>
      <c r="F23" s="25">
        <f>IFERROR(IF(F18="","",IF($K$25=0,((F19-$K$26)/3/F20),IF($K$26=0,(($K$25-F19)/3/F20),MIN(((($K$25)-F19)/(3*F20)),((F19-($K$26))/(3*F20)))))),"")</f>
        <v>2.0213139240194198</v>
      </c>
      <c r="G23" s="25">
        <f>IFERROR(IF(G18="","",IF($G$25=0,((G19-$G$26)/3/G20),IF($G$26=0,(($G$25-G19)/3/G20),MIN(((($G$25)-G19)/(3*G20)),((G19-($G$26))/(3*G20)))))),"")</f>
        <v>3.1191933077987821</v>
      </c>
      <c r="H23" s="25">
        <f>IFERROR(IF(H18="","",IF($H$25=0,((H19-$H$26)/3/H20),IF($H$26=0,(($H$25-H19)/3/H20),MIN(((($H$25)-H19)/(3*H20)),((H19-($H$26))/(3*H20)))))),"")</f>
        <v>2.4313522590505046</v>
      </c>
      <c r="I23" s="25">
        <f>IFERROR(IF(I18="","",IF($I$25=0,((I19-$I$26)/3/I20),IF($I$26=0,(($I$25-I19)/3/I20),MIN(((($I$25)-I19)/(3*I20)),((I19-($I$26))/(3*I20)))))),"")</f>
        <v>2.6659892965681493</v>
      </c>
      <c r="J23" s="25">
        <f>IFERROR(IF(J18="","",IF($J$25=0,((J19-$J$26)/3/J20),IF($J$26=0,(($J$25-J19)/3/J20),MIN(((($J$25)-J19)/(3*J20)),((J19-($J$26))/(3*J20)))))),"")</f>
        <v>2.208423424032822</v>
      </c>
      <c r="K23" s="25">
        <f>IFERROR(IF(K18="","",IF($K$25=0,((K19-$K$26)/3/K20),IF($K$26=0,(($K$25-K19)/3/K20),MIN(((($K$25)-K19)/(3*K20)),((K19-($K$26))/(3*K20)))))),"")</f>
        <v>2.1304739140313482</v>
      </c>
      <c r="L23" s="25">
        <f>IFERROR(IF(L18="","",IF($L$25=0,((L19-$L$26)/3/L20),IF($L$26=0,(($L$25-L19)/3/L20),MIN(((($L$25)-L19)/(3*L20)),((L19-($L$26))/(3*L20)))))),"")</f>
        <v>2.4443360648657486</v>
      </c>
      <c r="M23" s="25">
        <f>IFERROR(IF(M18="","",IF($M$25=0,((M19-$M$26)/3/M20),IF($M$26=0,(($M$25-M19)/3/M20),MIN(((($M$25)-M19)/(3*M20)),((M19-($M$26))/(3*M20)))))),"")</f>
        <v>2.270725469978633</v>
      </c>
      <c r="N23" s="25">
        <f>IFERROR(IF(N18="","",IF($N$25=0,((N19-$N$26)/3/N20),IF($N$26=0,(($N$25-N19)/3/N20),MIN(((($N$25)-N19)/(3*N20)),((N19-($N$26))/(3*N20)))))),"")</f>
        <v>2.2197274285803221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3.2797353188188652</v>
      </c>
      <c r="V23" s="25">
        <f>IFERROR(IF(V18="","",IF($G$25=0,((V19-$G$26)/3/V20),IF($G$26=0,(($G$25-V19)/3/V20),MIN(((($G$25)-V19)/(3*V20)),((V19-($G$26))/(3*V20)))))),"")</f>
        <v>3.8769980378430282</v>
      </c>
      <c r="W23" s="25">
        <f>IFERROR(IF(W18="","",IF($H$25=0,((W19-$H$26)/3/W20),IF($H$26=0,(($H$25-W19)/3/W20),MIN(((($H$25)-W19)/(3*W20)),((W19-($H$26))/(3*W20)))))),"")</f>
        <v>3.0967232414625721</v>
      </c>
      <c r="X23" s="25"/>
      <c r="Y23" s="25">
        <f>IFERROR(IF(Y18="","",IF($J$25=0,((Y19-$J$26)/3/Y20),IF($J$26=0,(($J$25-Y19)/3/Y20),MIN(((($J$25)-Y19)/(3*Y20)),((Y19-($J$26))/(3*Y20)))))),"")</f>
        <v>3.122661453979414</v>
      </c>
      <c r="Z23" s="25">
        <f>IFERROR(IF(Z18="","",IF($K$25=0,((Z19-$K$26)/3/Z20),IF($K$26=0,(($K$25-Z19)/3/Z20),MIN(((($K$25)-Z19)/(3*Z20)),((Z19-($K$26))/(3*Z20)))))),"")</f>
        <v>2.924987968615012</v>
      </c>
      <c r="AA23" s="25">
        <f>IFERROR(IF(AA18="","",IF($L$25=0,((AA19-$L$26)/3/AA20),IF($L$26=0,(($L$25-AA19)/3/AA20),MIN(((($L$25)-AA19)/(3*AA20)),((AA19-($L$26))/(3*AA20)))))),"")</f>
        <v>3.2789065484722668</v>
      </c>
      <c r="AB23" s="25">
        <f>IFERROR(IF(AB18="","",IF($M$25=0,((AB19-$M$26)/3/AB20),IF($M$26=0,(($M$25-AB19)/3/AB20),MIN(((($M$25)-AB19)/(3*AB20)),((AB19-($M$26))/(3*AB20)))))),"")</f>
        <v>2.7648012634115458</v>
      </c>
      <c r="AC23" s="25">
        <f>IFERROR(IF(AC18="","",IF($N$25=0,((AC19-$N$26)/3/AC20),IF($N$26=0,(($N$25-AC19)/3/AC20),MIN(((($N$25)-AC19)/(3*AC20)),((AC19-($N$26))/(3*AC20)))))),"")</f>
        <v>2.1370216838030109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3.1747015894863746</v>
      </c>
      <c r="AG23" s="25">
        <f t="shared" si="2"/>
        <v>3.4173890387721628</v>
      </c>
      <c r="AH23" s="25">
        <f t="shared" si="2"/>
        <v>2.6764641452838278</v>
      </c>
      <c r="AI23" s="25">
        <f t="shared" si="2"/>
        <v>2.7828791007143328</v>
      </c>
      <c r="AJ23" s="25">
        <f t="shared" si="2"/>
        <v>2.6621828654190325</v>
      </c>
      <c r="AK23" s="25">
        <f t="shared" si="2"/>
        <v>2.5025855907780827</v>
      </c>
      <c r="AL23" s="25">
        <f t="shared" si="2"/>
        <v>2.7016831668529062</v>
      </c>
      <c r="AM23" s="25">
        <f t="shared" si="2"/>
        <v>2.358581596494211</v>
      </c>
      <c r="AN23" s="25">
        <f t="shared" si="2"/>
        <v>3.1376375016680247</v>
      </c>
      <c r="AO23" s="25">
        <f t="shared" si="2"/>
        <v>3.7969621600706387</v>
      </c>
      <c r="AP23" s="25">
        <f t="shared" si="2"/>
        <v>2.2477168396527021</v>
      </c>
      <c r="AQ23" s="25">
        <f>IFERROR(IF(AQ18="","",IF($M$25=0,((AQ19-$M$26)/3/AQ20),IF($M$26=0,(($M$25-AQ19)/3/AQ20),MIN(((($M$25)-AQ19)/(3*AQ20)),((AQ19-($M$26))/(3*AQ20)))))),"")</f>
        <v>2.3006003826793675</v>
      </c>
      <c r="AR23" s="25">
        <f>IFERROR(IF(AR18="","",IF($M$25=0,((AR19-$M$26)/3/AR20),IF($M$26=0,(($M$25-AR19)/3/AR20),MIN(((($M$25)-AR19)/(3*AR20)),((AR19-($M$26))/(3*AR20)))))),"")</f>
        <v>2.9464625770079436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3">$E$5</f>
        <v>16.899999999999999</v>
      </c>
      <c r="C25" s="32">
        <f t="shared" si="3"/>
        <v>16.899999999999999</v>
      </c>
      <c r="D25" s="32">
        <f t="shared" si="3"/>
        <v>16.899999999999999</v>
      </c>
      <c r="E25" s="32">
        <f t="shared" si="3"/>
        <v>16.899999999999999</v>
      </c>
      <c r="F25" s="32">
        <f t="shared" si="3"/>
        <v>16.899999999999999</v>
      </c>
      <c r="G25" s="32">
        <f t="shared" si="3"/>
        <v>16.899999999999999</v>
      </c>
      <c r="H25" s="32">
        <f t="shared" si="3"/>
        <v>16.899999999999999</v>
      </c>
      <c r="I25" s="32">
        <f t="shared" si="3"/>
        <v>16.899999999999999</v>
      </c>
      <c r="J25" s="32">
        <f t="shared" si="3"/>
        <v>16.899999999999999</v>
      </c>
      <c r="K25" s="32">
        <f t="shared" si="3"/>
        <v>16.899999999999999</v>
      </c>
      <c r="L25" s="32">
        <f t="shared" si="3"/>
        <v>16.899999999999999</v>
      </c>
      <c r="M25" s="32">
        <f t="shared" si="3"/>
        <v>16.899999999999999</v>
      </c>
      <c r="N25" s="32">
        <f>$E$5</f>
        <v>16.899999999999999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0.95732318741028843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3.7531000932441581</v>
      </c>
      <c r="Q37" s="40">
        <v>8</v>
      </c>
      <c r="R37" s="41">
        <f>ROUND(Q37/5,5)</f>
        <v>1.6</v>
      </c>
      <c r="T37" s="20">
        <v>9.8412000000000006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0.54778572453104346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4.2953535077016962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5"/>
  <dimension ref="A1:BJ85"/>
  <sheetViews>
    <sheetView showGridLines="0" topLeftCell="A4" zoomScale="75" zoomScaleNormal="75" workbookViewId="0">
      <selection activeCell="Q19" sqref="Q19:T23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18" width="9.28515625" style="1" bestFit="1" customWidth="1"/>
    <col min="19" max="19" width="9.140625" style="1"/>
    <col min="20" max="20" width="9.85546875" style="1" bestFit="1" customWidth="1"/>
    <col min="21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114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2.4073155495178913</v>
      </c>
      <c r="R2" s="7">
        <f>IF(N19="","",(ABS(N19-AVERAGE(B19:M19))/STDEV(B19:M19)))</f>
        <v>1.0776571201200389</v>
      </c>
      <c r="S2" s="7">
        <f>IF(AC9="","",(ABS(AC9-AVERAGE(Q9:AB9))/STDEV(Q9:AB9)))</f>
        <v>1.1499091110758006</v>
      </c>
      <c r="T2" s="7">
        <f>IF(AC19="","",(ABS(AC19-AVERAGE(Q19:AB19))/STDEV(Q19:AB19)))</f>
        <v>1.6416552485270941</v>
      </c>
      <c r="U2" s="7">
        <f>IF(AR9="","",(ABS(AR9-AVERAGE(AF9:AQ9))/STDEV(AF9:AQ9)))</f>
        <v>3.1612085917670938</v>
      </c>
      <c r="V2" s="7">
        <f>IF(AR19="","",(ABS(AR19-AVERAGE(AF19:AQ19))/STDEV(AF19:AQ19)))</f>
        <v>0.80839060015529196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0.50606745872329828</v>
      </c>
      <c r="R3" s="7">
        <f>IF(N20="","",(ABS(N20-AVERAGE(B20:M20))/STDEV(B20:M20)))</f>
        <v>0.27152393625596921</v>
      </c>
      <c r="S3" s="7">
        <f>IF(AC10="","",(ABS(AC10-AVERAGE(Q10:AB10))/STDEV(Q10:AB10)))</f>
        <v>0.89760867798385591</v>
      </c>
      <c r="T3" s="7">
        <f>IF(AC20="","",(ABS(AC20-AVERAGE(Q20:AB20))/STDEV(Q20:AB20)))</f>
        <v>2.227916701806322</v>
      </c>
      <c r="U3" s="7">
        <f t="shared" ref="U3" si="0">IF(AR10="","",(ABS(AR10-AVERAGE(AF10:AQ10))/STDEV(AF10:AQ10)))</f>
        <v>1.681016716607824</v>
      </c>
      <c r="V3" s="7">
        <f>IF(AR20="","",(ABS(AR20-AVERAGE(AF20:AQ20))/STDEV(AF20:AQ20)))</f>
        <v>1.0274104429491271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0.82805562855199499</v>
      </c>
      <c r="R4" s="7">
        <f>IF(N23="","",(ABS(N23-AVERAGE(B23:M23))/STDEV(B23:M23)))</f>
        <v>2.3315378436184968</v>
      </c>
      <c r="S4" s="7">
        <f>IF(AC13="","",(ABS(AC13-AVERAGE(Q13:AB13))/STDEV(Q13:AB13)))</f>
        <v>1.2924966476835604</v>
      </c>
      <c r="T4" s="7">
        <f>IF(AC23="","",(ABS(AC23-AVERAGE(Q23:AB23))/STDEV(Q23:AB23)))</f>
        <v>0.77133215923670706</v>
      </c>
      <c r="U4" s="7">
        <f>IF(AR13="","",(ABS(AR13-AVERAGE(AF13:AQ13))/STDEV(AF13:AQ13)))</f>
        <v>1.1592063791822105</v>
      </c>
      <c r="V4" s="7">
        <f>IF(AR23="","",(ABS(AR23-AVERAGE(AF23:AQ23))/STDEV(AF23:AQ23)))</f>
        <v>1.8600960860099778</v>
      </c>
    </row>
    <row r="5" spans="1:44" ht="25.5" customHeight="1" x14ac:dyDescent="0.2">
      <c r="C5" s="42" t="s">
        <v>115</v>
      </c>
      <c r="D5" s="12">
        <v>25134</v>
      </c>
      <c r="E5" s="12">
        <v>26170</v>
      </c>
      <c r="F5" s="12">
        <v>24045</v>
      </c>
      <c r="G5" s="13"/>
      <c r="H5" s="13"/>
      <c r="I5" s="13">
        <v>1336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-22.197209195981969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-1.6355555555564933</v>
      </c>
      <c r="AE7" s="14" t="s">
        <v>29</v>
      </c>
      <c r="AR7" s="16">
        <f>AR9-AQ9</f>
        <v>-247.11111111110949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25493.21212121212</v>
      </c>
      <c r="C9" s="20">
        <v>25315.360000000001</v>
      </c>
      <c r="D9" s="20">
        <v>25367.428571428572</v>
      </c>
      <c r="E9" s="20">
        <v>25593.131034482758</v>
      </c>
      <c r="F9" s="20">
        <v>25567.531034482759</v>
      </c>
      <c r="G9" s="20">
        <v>25618.613333333335</v>
      </c>
      <c r="H9" s="20">
        <v>25597.947826086958</v>
      </c>
      <c r="I9" s="20">
        <v>25647.406451612904</v>
      </c>
      <c r="J9" s="20">
        <v>25562.370909090911</v>
      </c>
      <c r="K9" s="20">
        <v>25376.705882352941</v>
      </c>
      <c r="L9" s="20">
        <v>25283.369696969698</v>
      </c>
      <c r="M9" s="20">
        <v>25295.047619047618</v>
      </c>
      <c r="N9" s="20">
        <v>25142.514285714286</v>
      </c>
      <c r="P9" s="19" t="s">
        <v>18</v>
      </c>
      <c r="Q9" s="20"/>
      <c r="R9" s="20"/>
      <c r="S9" s="20"/>
      <c r="T9" s="20"/>
      <c r="U9" s="20">
        <v>25418.400000000001</v>
      </c>
      <c r="V9" s="20">
        <v>25503.011764705883</v>
      </c>
      <c r="W9" s="20">
        <v>25277.969230769231</v>
      </c>
      <c r="X9" s="20"/>
      <c r="Y9" s="20"/>
      <c r="Z9" s="20">
        <v>25235.040000000001</v>
      </c>
      <c r="AA9" s="20">
        <v>25232.114285714284</v>
      </c>
      <c r="AB9" s="20">
        <v>25154.755555555555</v>
      </c>
      <c r="AC9" s="20">
        <v>25153.119999999999</v>
      </c>
      <c r="AE9" s="19" t="s">
        <v>18</v>
      </c>
      <c r="AF9" s="30">
        <v>25488.053333333333</v>
      </c>
      <c r="AG9" s="30">
        <v>25710.036363636365</v>
      </c>
      <c r="AH9" s="30">
        <v>25649.759999999998</v>
      </c>
      <c r="AI9" s="30">
        <v>25566.47741935484</v>
      </c>
      <c r="AJ9" s="30">
        <v>25794.400000000001</v>
      </c>
      <c r="AK9" s="30">
        <v>25905.200000000001</v>
      </c>
      <c r="AL9" s="30">
        <v>25710.400000000001</v>
      </c>
      <c r="AM9" s="30">
        <v>25751.52</v>
      </c>
      <c r="AN9" s="30">
        <v>25680.114285714284</v>
      </c>
      <c r="AO9" s="30">
        <v>25668.838095238094</v>
      </c>
      <c r="AP9" s="30">
        <v>25620.959999999999</v>
      </c>
      <c r="AQ9" s="30">
        <v>25571.111111111109</v>
      </c>
      <c r="AR9" s="30">
        <v>25324</v>
      </c>
    </row>
    <row r="10" spans="1:44" x14ac:dyDescent="0.2">
      <c r="A10" s="21" t="s">
        <v>8</v>
      </c>
      <c r="B10" s="22">
        <v>163.31350921220408</v>
      </c>
      <c r="C10" s="22">
        <v>157.74442441602619</v>
      </c>
      <c r="D10" s="22">
        <v>149.12970440881335</v>
      </c>
      <c r="E10" s="22">
        <v>200.65376672172613</v>
      </c>
      <c r="F10" s="22">
        <v>185.25628101409259</v>
      </c>
      <c r="G10" s="22">
        <v>203.18916052524784</v>
      </c>
      <c r="H10" s="22">
        <v>198.52270578407425</v>
      </c>
      <c r="I10" s="22">
        <v>222.55554382665133</v>
      </c>
      <c r="J10" s="22">
        <v>300.58030351082533</v>
      </c>
      <c r="K10" s="22">
        <v>285.5100625602912</v>
      </c>
      <c r="L10" s="22">
        <v>250.6919016720166</v>
      </c>
      <c r="M10" s="22">
        <v>246.70786943507451</v>
      </c>
      <c r="N10" s="22">
        <v>238.44693799772986</v>
      </c>
      <c r="P10" s="21" t="s">
        <v>8</v>
      </c>
      <c r="Q10" s="22"/>
      <c r="R10" s="22"/>
      <c r="S10" s="22"/>
      <c r="T10" s="22"/>
      <c r="U10" s="22">
        <v>174.22090010644047</v>
      </c>
      <c r="V10" s="22">
        <v>211.83992688312736</v>
      </c>
      <c r="W10" s="22">
        <v>169.22192983907715</v>
      </c>
      <c r="X10" s="22"/>
      <c r="Y10" s="22"/>
      <c r="Z10" s="22">
        <v>164.90303784919138</v>
      </c>
      <c r="AA10" s="22">
        <v>154.30287765894136</v>
      </c>
      <c r="AB10" s="22">
        <v>180.28655786363299</v>
      </c>
      <c r="AC10" s="22">
        <v>158.08934866765102</v>
      </c>
      <c r="AE10" s="21" t="s">
        <v>8</v>
      </c>
      <c r="AF10" s="22">
        <v>165.67437073101294</v>
      </c>
      <c r="AG10" s="22">
        <v>167.72618378557576</v>
      </c>
      <c r="AH10" s="22">
        <v>165.76582449777925</v>
      </c>
      <c r="AI10" s="22">
        <v>268.66181937168193</v>
      </c>
      <c r="AJ10" s="22">
        <v>181.9565230245577</v>
      </c>
      <c r="AK10" s="22">
        <v>128.49965768560028</v>
      </c>
      <c r="AL10" s="22">
        <v>208.23929350952119</v>
      </c>
      <c r="AM10" s="22">
        <v>200.41530757455658</v>
      </c>
      <c r="AN10" s="22">
        <v>206.96819312887908</v>
      </c>
      <c r="AO10" s="22">
        <v>204.10532366938199</v>
      </c>
      <c r="AP10" s="22">
        <v>200.54873294467421</v>
      </c>
      <c r="AQ10" s="22">
        <v>165.27858331014966</v>
      </c>
      <c r="AR10" s="22">
        <v>247.19018455790706</v>
      </c>
    </row>
    <row r="11" spans="1:44" x14ac:dyDescent="0.2">
      <c r="A11" s="21" t="s">
        <v>19</v>
      </c>
      <c r="B11" s="22">
        <v>25852</v>
      </c>
      <c r="C11" s="22">
        <v>25628</v>
      </c>
      <c r="D11" s="23">
        <v>25660</v>
      </c>
      <c r="E11" s="23">
        <v>26140</v>
      </c>
      <c r="F11" s="23">
        <v>26076</v>
      </c>
      <c r="G11" s="23">
        <v>26076</v>
      </c>
      <c r="H11" s="23">
        <v>26140</v>
      </c>
      <c r="I11" s="23">
        <v>26140</v>
      </c>
      <c r="J11" s="23">
        <v>26140</v>
      </c>
      <c r="K11" s="23">
        <v>26012</v>
      </c>
      <c r="L11" s="23">
        <v>25884</v>
      </c>
      <c r="M11" s="23">
        <v>25820</v>
      </c>
      <c r="N11" s="23">
        <v>25724</v>
      </c>
      <c r="P11" s="21" t="s">
        <v>19</v>
      </c>
      <c r="Q11" s="22"/>
      <c r="R11" s="22"/>
      <c r="S11" s="22"/>
      <c r="T11" s="22"/>
      <c r="U11" s="23">
        <v>25756</v>
      </c>
      <c r="V11" s="23">
        <v>25980</v>
      </c>
      <c r="W11" s="23">
        <v>25628</v>
      </c>
      <c r="X11" s="23"/>
      <c r="Y11" s="23"/>
      <c r="Z11" s="23">
        <v>25596</v>
      </c>
      <c r="AA11" s="23">
        <v>25596</v>
      </c>
      <c r="AB11" s="23">
        <v>25660</v>
      </c>
      <c r="AC11" s="23">
        <v>25660</v>
      </c>
      <c r="AE11" s="21" t="s">
        <v>19</v>
      </c>
      <c r="AF11" s="22">
        <v>25852</v>
      </c>
      <c r="AG11" s="22">
        <v>26044</v>
      </c>
      <c r="AH11" s="22">
        <v>26108</v>
      </c>
      <c r="AI11" s="22">
        <v>26108</v>
      </c>
      <c r="AJ11" s="22">
        <v>26140</v>
      </c>
      <c r="AK11" s="22">
        <v>26140</v>
      </c>
      <c r="AL11" s="22">
        <v>26108</v>
      </c>
      <c r="AM11" s="22">
        <v>26076</v>
      </c>
      <c r="AN11" s="22">
        <v>26076</v>
      </c>
      <c r="AO11" s="22">
        <v>26140</v>
      </c>
      <c r="AP11" s="22">
        <v>26044</v>
      </c>
      <c r="AQ11" s="22">
        <v>26012</v>
      </c>
      <c r="AR11" s="22">
        <v>25852</v>
      </c>
    </row>
    <row r="12" spans="1:44" x14ac:dyDescent="0.2">
      <c r="A12" s="21" t="s">
        <v>20</v>
      </c>
      <c r="B12" s="22">
        <v>25020</v>
      </c>
      <c r="C12" s="22">
        <v>24732</v>
      </c>
      <c r="D12" s="23">
        <v>24988</v>
      </c>
      <c r="E12" s="23">
        <v>25116</v>
      </c>
      <c r="F12" s="23">
        <v>25116</v>
      </c>
      <c r="G12" s="23">
        <v>25212</v>
      </c>
      <c r="H12" s="23">
        <v>25116</v>
      </c>
      <c r="I12" s="23">
        <v>24860</v>
      </c>
      <c r="J12" s="23">
        <v>24828</v>
      </c>
      <c r="K12" s="23">
        <v>24796</v>
      </c>
      <c r="L12" s="23">
        <v>24764</v>
      </c>
      <c r="M12" s="23">
        <v>24636</v>
      </c>
      <c r="N12" s="23">
        <v>24732</v>
      </c>
      <c r="P12" s="21" t="s">
        <v>20</v>
      </c>
      <c r="Q12" s="22"/>
      <c r="R12" s="22"/>
      <c r="S12" s="22"/>
      <c r="T12" s="22"/>
      <c r="U12" s="23">
        <v>25020</v>
      </c>
      <c r="V12" s="23">
        <v>25116</v>
      </c>
      <c r="W12" s="23">
        <v>24860</v>
      </c>
      <c r="X12" s="23"/>
      <c r="Y12" s="23"/>
      <c r="Z12" s="23">
        <v>24892</v>
      </c>
      <c r="AA12" s="23">
        <v>24892</v>
      </c>
      <c r="AB12" s="23">
        <v>24796</v>
      </c>
      <c r="AC12" s="23">
        <v>24796</v>
      </c>
      <c r="AE12" s="21" t="s">
        <v>20</v>
      </c>
      <c r="AF12" s="22">
        <v>25116</v>
      </c>
      <c r="AG12" s="22">
        <v>25276</v>
      </c>
      <c r="AH12" s="22">
        <v>25276</v>
      </c>
      <c r="AI12" s="22">
        <v>24828</v>
      </c>
      <c r="AJ12" s="22">
        <v>25404</v>
      </c>
      <c r="AK12" s="22">
        <v>25628</v>
      </c>
      <c r="AL12" s="22">
        <v>25212</v>
      </c>
      <c r="AM12" s="22">
        <v>25148</v>
      </c>
      <c r="AN12" s="22">
        <v>25052</v>
      </c>
      <c r="AO12" s="22">
        <v>25116</v>
      </c>
      <c r="AP12" s="22">
        <v>25212</v>
      </c>
      <c r="AQ12" s="22">
        <v>25212</v>
      </c>
      <c r="AR12" s="22">
        <v>24732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1.3813674121889583</v>
      </c>
      <c r="C13" s="25">
        <f>IFERROR(IF(C8="","",IF($C$25=0,((C9-$C$26)/3/C10),IF($C$26=0,(($C$25-C9)/3/C10),MIN(((($C$25)-C9)/(3*C10)),((C9-($C$26))/(3*C10)))))),"")</f>
        <v>1.8059592347218145</v>
      </c>
      <c r="D13" s="25">
        <f>IFERROR(IF(D8="","",IF($D$25=0,((D9-$D$26)/3/D10),IF($D$26=0,(($D$25-D9)/3/D10),MIN(((($D$25)-D9)/(3*D10)),((D9-($D$26))/(3*D10)))))),"")</f>
        <v>1.7939002198411045</v>
      </c>
      <c r="E13" s="25">
        <f>IFERROR(IF(E8="","",IF($E$25=0,((E9-$E$26)/3/E10),IF($E$26=0,(($E$25-E9)/3/E10),MIN(((($E$25)-E9)/(3*E10)),((E9-($E$26))/(3*E10)))))),"")</f>
        <v>0.95831570129001475</v>
      </c>
      <c r="F13" s="25">
        <f>IFERROR(IF(F8="","",IF($K$25=0,((F9-$K$26)/3/F10),IF($K$26=0,(($K$25-F9)/3/F10),MIN(((($K$25)-F9)/(3*F10)),((F9-($K$26))/(3*F10)))))),"")</f>
        <v>1.0840279606523575</v>
      </c>
      <c r="G13" s="25">
        <f>IFERROR(IF(G8="","",IF($G$25=0,((G9-$G$26)/3/G10),IF($G$26=0,(($G$25-G9)/3/G10),MIN(((($G$25)-G9)/(3*G10)),((G9-($G$26))/(3*G10)))))),"")</f>
        <v>0.90455393919852878</v>
      </c>
      <c r="H13" s="25">
        <f>IFERROR(IF(H8="","",IF($H$25=0,((H9-$H$26)/3/H10),IF($H$26=0,(($H$25-H9)/3/H10),MIN(((($H$25)-H9)/(3*H10)),((H9-($H$26))/(3*H10)))))),"")</f>
        <v>0.96051510691383513</v>
      </c>
      <c r="I13" s="25">
        <f>IFERROR(IF(I8="","",IF($I$25=0,((I9-$I$26)/3/I10),IF($I$26=0,(($I$25-I9)/3/I10),MIN(((($I$25)-I9)/(3*I10)),((I9-($I$26))/(3*I10)))))),"")</f>
        <v>0.78271628945827665</v>
      </c>
      <c r="J13" s="25">
        <f>IFERROR(IF(J8="","",IF($J$25=0,((J9-$J$26)/3/J10),IF($J$26=0,(($J$25-J9)/3/J10),MIN(((($J$25)-J9)/(3*J10)),((J9-($J$26))/(3*J10)))))),"")</f>
        <v>0.67383999529342176</v>
      </c>
      <c r="K13" s="25">
        <f>IFERROR(IF(K8="","",IF($K$25=0,((K9-$K$26)/3/K10),IF($K$26=0,(($K$25-K9)/3/K10),MIN(((($K$25)-K9)/(3*K10)),((K9-($K$26))/(3*K10)))))),"")</f>
        <v>0.92617181397303572</v>
      </c>
      <c r="L13" s="25">
        <f>IFERROR(IF(L8="","",IF($L$25=0,((L9-$L$26)/3/L10),IF($L$26=0,(($L$25-L9)/3/L10),MIN(((($L$25)-L9)/(3*L10)),((L9-($L$26))/(3*L10)))))),"")</f>
        <v>1.1789109754733815</v>
      </c>
      <c r="M13" s="25">
        <f>IFERROR(IF(M8="","",IF($M$25=0,((M9-$M$26)/3/M10),IF($M$26=0,(($M$25-M9)/3/M10),MIN(((($M$25)-M9)/(3*M10)),((M9-($M$26))/(3*M10)))))),"")</f>
        <v>1.1821706146570523</v>
      </c>
      <c r="N13" s="25">
        <f>IFERROR(IF(N8="","",IF($N$25=0,((N9-$N$26)/3/N10),IF($N$26=0,(($N$25-N9)/3/N10),MIN(((($N$25)-N9)/(3*N10)),((N9-($N$26))/(3*N10)))))),"")</f>
        <v>1.4363582982915004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1.438021116756194</v>
      </c>
      <c r="V13" s="25">
        <f>IFERROR(IF(V8="","",IF($G$25=0,((V9-$G$26)/3/V10),IF($G$26=0,(($G$25-V9)/3/V10),MIN(((($G$25)-V9)/(3*V10)),((V9-($G$26))/(3*V10)))))),"")</f>
        <v>1.0495160899831943</v>
      </c>
      <c r="W13" s="25">
        <f>IFERROR(IF(W8="","",IF($H$25=0,((W9-$H$26)/3/W10),IF($H$26=0,(($H$25-W9)/3/W10),MIN(((($H$25)-W9)/(3*W10)),((W9-($H$26))/(3*W10)))))),"")</f>
        <v>1.7571220823822933</v>
      </c>
      <c r="X13" s="25"/>
      <c r="Y13" s="25"/>
      <c r="Z13" s="25">
        <f>IFERROR(IF(Z8="","",IF($K$25=0,((Z9-$K$26)/3/Z10),IF($K$26=0,(($K$25-Z9)/3/Z10),MIN(((($K$25)-Z9)/(3*Z10)),((Z9-($K$26))/(3*Z10)))))),"")</f>
        <v>1.8899186903903438</v>
      </c>
      <c r="AA13" s="25">
        <f>IFERROR(IF(AA8="","",IF($L$25=0,((AA9-$L$26)/3/AA10),IF($L$26=0,(($L$25-AA9)/3/AA10),MIN(((($L$25)-AA9)/(3*AA10)),((AA9-($L$26))/(3*AA10)))))),"")</f>
        <v>2.0260709078905257</v>
      </c>
      <c r="AB13" s="25">
        <f>IFERROR(IF(AB8="","",IF($M$25=0,((AB9-$M$26)/3/AB10),IF($M$26=0,(($M$25-AB9)/3/AB10),MIN(((($M$25)-AB9)/(3*AB10)),((AB9-($M$26))/(3*AB10)))))),"")</f>
        <v>1.8770939931683011</v>
      </c>
      <c r="AC13" s="25">
        <f>IFERROR(IF(AC8="","",IF($N$25=0,((AC9-$N$26)/3/AC10),IF($N$26=0,(($N$25-AC9)/3/AC10),MIN(((($N$25)-AC9)/(3*AC10)),((AC9-($N$26))/(3*AC10)))))),"")</f>
        <v>2.1441039694115709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1.3720622843023955</v>
      </c>
      <c r="AG13" s="25">
        <f t="shared" si="1"/>
        <v>0.91411614251726003</v>
      </c>
      <c r="AH13" s="25">
        <f t="shared" si="1"/>
        <v>1.0461344119556868</v>
      </c>
      <c r="AI13" s="25">
        <f t="shared" si="1"/>
        <v>0.74880083079490689</v>
      </c>
      <c r="AJ13" s="25">
        <f t="shared" si="1"/>
        <v>0.68807645869943301</v>
      </c>
      <c r="AK13" s="25">
        <f t="shared" si="1"/>
        <v>0.68690195955718569</v>
      </c>
      <c r="AL13" s="25">
        <f t="shared" si="1"/>
        <v>0.73569208489940852</v>
      </c>
      <c r="AM13" s="25">
        <f t="shared" si="1"/>
        <v>0.69602135196903669</v>
      </c>
      <c r="AN13" s="25">
        <f t="shared" si="1"/>
        <v>0.78898711742414795</v>
      </c>
      <c r="AO13" s="25">
        <f t="shared" si="1"/>
        <v>0.81846943161840013</v>
      </c>
      <c r="AP13" s="25">
        <f t="shared" si="1"/>
        <v>0.91256290002999851</v>
      </c>
      <c r="AQ13" s="25">
        <f>IFERROR(IF(AQ8="","",IF($M$25=0,((AQ9-$M$26)/3/AQ10),IF($M$26=0,(($M$25-AQ9)/3/AQ10),MIN(((($M$25)-AQ9)/(3*AQ10)),((AQ9-($M$26))/(3*AQ10)))))),"")</f>
        <v>1.2078372504864703</v>
      </c>
      <c r="AR13" s="25">
        <f>IFERROR(IF(AR8="","",IF($M$25=0,((AR9-$M$26)/3/AR10),IF($M$26=0,(($M$25-AR9)/3/AR10),MIN(((($M$25)-AR9)/(3*AR10)),((AR9-($M$26))/(3*AR10)))))),"")</f>
        <v>1.1408219970560294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-89.73473684210694</v>
      </c>
      <c r="AE17" s="27" t="s">
        <v>30</v>
      </c>
      <c r="AR17" s="16">
        <f>AR19-AQ19</f>
        <v>-276.05333333333328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25358.618181818183</v>
      </c>
      <c r="C19" s="30">
        <v>25208.571428571428</v>
      </c>
      <c r="D19" s="30">
        <v>25690.17142857143</v>
      </c>
      <c r="E19" s="30">
        <v>25323.8</v>
      </c>
      <c r="F19" s="30">
        <v>25416.799999999999</v>
      </c>
      <c r="G19" s="30">
        <v>25668.145454545454</v>
      </c>
      <c r="H19" s="30">
        <v>25670.442105263159</v>
      </c>
      <c r="I19" s="30">
        <v>25679.626666666667</v>
      </c>
      <c r="J19" s="30">
        <v>25613.066666666666</v>
      </c>
      <c r="K19" s="30">
        <v>25683.288888888888</v>
      </c>
      <c r="L19" s="30">
        <v>25556.154838709677</v>
      </c>
      <c r="M19" s="30">
        <v>25556.076190476189</v>
      </c>
      <c r="N19" s="30">
        <v>25355.573333333334</v>
      </c>
      <c r="P19" s="30" t="s">
        <v>18</v>
      </c>
      <c r="Q19" s="30"/>
      <c r="R19" s="30"/>
      <c r="S19" s="30"/>
      <c r="T19" s="30"/>
      <c r="U19" s="30">
        <v>25524.746666666666</v>
      </c>
      <c r="V19" s="30">
        <v>25484.842105263157</v>
      </c>
      <c r="W19" s="30">
        <v>25493.599999999999</v>
      </c>
      <c r="X19" s="30"/>
      <c r="Y19" s="30">
        <v>25636.400000000001</v>
      </c>
      <c r="Z19" s="30">
        <v>25548.711111111112</v>
      </c>
      <c r="AA19" s="30">
        <v>25493.173333333332</v>
      </c>
      <c r="AB19" s="30">
        <v>25534.694736842106</v>
      </c>
      <c r="AC19" s="30">
        <v>25444.959999999999</v>
      </c>
      <c r="AD19" s="29"/>
      <c r="AE19" s="30" t="s">
        <v>18</v>
      </c>
      <c r="AF19" s="30">
        <v>25227.599999999999</v>
      </c>
      <c r="AG19" s="30">
        <v>25095.636363636364</v>
      </c>
      <c r="AH19" s="30">
        <v>25168.799999999999</v>
      </c>
      <c r="AI19" s="30">
        <v>24987.623529411765</v>
      </c>
      <c r="AJ19" s="30">
        <v>25517.82857142857</v>
      </c>
      <c r="AK19" s="30">
        <v>25614.707692307693</v>
      </c>
      <c r="AL19" s="30">
        <v>25616.591304347825</v>
      </c>
      <c r="AM19" s="30">
        <v>25583.200000000001</v>
      </c>
      <c r="AN19" s="30">
        <v>25523.771428571428</v>
      </c>
      <c r="AO19" s="30">
        <v>25574.105263157893</v>
      </c>
      <c r="AP19" s="30">
        <v>25468</v>
      </c>
      <c r="AQ19" s="30">
        <v>25502.560000000001</v>
      </c>
      <c r="AR19" s="30">
        <v>25226.506666666668</v>
      </c>
      <c r="BD19" s="32"/>
      <c r="BE19" s="32"/>
      <c r="BF19" s="32"/>
      <c r="BG19" s="32">
        <f>I5/3</f>
        <v>445.33333333333331</v>
      </c>
      <c r="BH19" s="32"/>
      <c r="BI19" s="32"/>
      <c r="BJ19" s="32"/>
    </row>
    <row r="20" spans="1:62" x14ac:dyDescent="0.2">
      <c r="A20" s="21" t="s">
        <v>8</v>
      </c>
      <c r="B20" s="22">
        <v>232.13312183480321</v>
      </c>
      <c r="C20" s="22">
        <v>270.9503961307534</v>
      </c>
      <c r="D20" s="22">
        <v>144.56211482271834</v>
      </c>
      <c r="E20" s="22">
        <v>325.88296699290788</v>
      </c>
      <c r="F20" s="22">
        <v>354.61267146365469</v>
      </c>
      <c r="G20" s="22">
        <v>127.59100629513884</v>
      </c>
      <c r="H20" s="22">
        <v>145.73010610794296</v>
      </c>
      <c r="I20" s="22">
        <v>157.54515903849699</v>
      </c>
      <c r="J20" s="22">
        <v>171.68903400807369</v>
      </c>
      <c r="K20" s="22">
        <v>174.67717994715085</v>
      </c>
      <c r="L20" s="22">
        <v>167.36669989256663</v>
      </c>
      <c r="M20" s="22">
        <v>165.71790726788024</v>
      </c>
      <c r="N20" s="22">
        <v>182.74750052612472</v>
      </c>
      <c r="P20" s="21" t="s">
        <v>8</v>
      </c>
      <c r="Q20" s="22"/>
      <c r="R20" s="22"/>
      <c r="S20" s="22"/>
      <c r="T20" s="22"/>
      <c r="U20" s="22">
        <v>200.7086831591885</v>
      </c>
      <c r="V20" s="22">
        <v>186.81463766681821</v>
      </c>
      <c r="W20" s="22">
        <v>147.7356712897348</v>
      </c>
      <c r="X20" s="22"/>
      <c r="Y20" s="22">
        <v>161.95214170405919</v>
      </c>
      <c r="Z20" s="22">
        <v>156.49024411882539</v>
      </c>
      <c r="AA20" s="22">
        <v>176.70959328899028</v>
      </c>
      <c r="AB20" s="22">
        <v>190.09913839576697</v>
      </c>
      <c r="AC20" s="22">
        <v>217.83389655075823</v>
      </c>
      <c r="AD20" s="29"/>
      <c r="AE20" s="21" t="s">
        <v>8</v>
      </c>
      <c r="AF20" s="22">
        <v>141.37638067463109</v>
      </c>
      <c r="AG20" s="22">
        <v>177.67431332683302</v>
      </c>
      <c r="AH20" s="22">
        <v>186.3888951980899</v>
      </c>
      <c r="AI20" s="22">
        <v>203.67632915688441</v>
      </c>
      <c r="AJ20" s="22">
        <v>293.87303634509107</v>
      </c>
      <c r="AK20" s="22">
        <v>165.49487558880435</v>
      </c>
      <c r="AL20" s="22">
        <v>163.34421172073928</v>
      </c>
      <c r="AM20" s="22">
        <v>166.17867108819263</v>
      </c>
      <c r="AN20" s="22">
        <v>176.67164551695981</v>
      </c>
      <c r="AO20" s="22">
        <v>182.95060801212034</v>
      </c>
      <c r="AP20" s="22">
        <v>208.18287179330605</v>
      </c>
      <c r="AQ20" s="22">
        <v>151.63061803054259</v>
      </c>
      <c r="AR20" s="22">
        <v>144.29215608031612</v>
      </c>
      <c r="AS20" s="29"/>
      <c r="AT20" s="29"/>
      <c r="AU20" s="29"/>
      <c r="AV20" s="29"/>
      <c r="BD20" s="32">
        <f>F5</f>
        <v>24045</v>
      </c>
      <c r="BE20" s="32"/>
      <c r="BF20" s="32"/>
      <c r="BG20" s="32"/>
      <c r="BH20" s="32"/>
      <c r="BI20" s="32"/>
      <c r="BJ20" s="32">
        <f>E5</f>
        <v>26170</v>
      </c>
    </row>
    <row r="21" spans="1:62" x14ac:dyDescent="0.2">
      <c r="A21" s="21" t="s">
        <v>19</v>
      </c>
      <c r="B21" s="22">
        <v>25980</v>
      </c>
      <c r="C21" s="22">
        <v>25916</v>
      </c>
      <c r="D21" s="22">
        <v>26044</v>
      </c>
      <c r="E21" s="22">
        <v>26044</v>
      </c>
      <c r="F21" s="22">
        <v>26076</v>
      </c>
      <c r="G21" s="22">
        <v>25916</v>
      </c>
      <c r="H21" s="22">
        <v>26076</v>
      </c>
      <c r="I21" s="22">
        <v>25980</v>
      </c>
      <c r="J21" s="22">
        <v>26108</v>
      </c>
      <c r="K21" s="22">
        <v>26108</v>
      </c>
      <c r="L21" s="22">
        <v>26044</v>
      </c>
      <c r="M21" s="22">
        <v>25980</v>
      </c>
      <c r="N21" s="22">
        <v>25820</v>
      </c>
      <c r="P21" s="21" t="s">
        <v>19</v>
      </c>
      <c r="Q21" s="22"/>
      <c r="R21" s="22"/>
      <c r="S21" s="22"/>
      <c r="T21" s="22"/>
      <c r="U21" s="22">
        <v>25980</v>
      </c>
      <c r="V21" s="22">
        <v>25948</v>
      </c>
      <c r="W21" s="22">
        <v>25788</v>
      </c>
      <c r="X21" s="22"/>
      <c r="Y21" s="22">
        <v>26076</v>
      </c>
      <c r="Z21" s="22">
        <v>25916</v>
      </c>
      <c r="AA21" s="22">
        <v>25884</v>
      </c>
      <c r="AB21" s="22">
        <v>26012</v>
      </c>
      <c r="AC21" s="22">
        <v>25884</v>
      </c>
      <c r="AD21" s="29"/>
      <c r="AE21" s="21" t="s">
        <v>19</v>
      </c>
      <c r="AF21" s="22">
        <v>25500</v>
      </c>
      <c r="AG21" s="22">
        <v>25500</v>
      </c>
      <c r="AH21" s="22">
        <v>25756</v>
      </c>
      <c r="AI21" s="22">
        <v>25564</v>
      </c>
      <c r="AJ21" s="22">
        <v>26044</v>
      </c>
      <c r="AK21" s="22">
        <v>26012</v>
      </c>
      <c r="AL21" s="22">
        <v>26108</v>
      </c>
      <c r="AM21" s="22">
        <v>25948</v>
      </c>
      <c r="AN21" s="22">
        <v>25884</v>
      </c>
      <c r="AO21" s="22">
        <v>25980</v>
      </c>
      <c r="AP21" s="22">
        <v>25948</v>
      </c>
      <c r="AQ21" s="22">
        <v>25820</v>
      </c>
      <c r="AR21" s="22">
        <v>25532</v>
      </c>
      <c r="BD21" s="33">
        <f>BE21-$BG$22</f>
        <v>25133.94</v>
      </c>
      <c r="BE21" s="32">
        <f>BF21-$BG$22</f>
        <v>25133.96</v>
      </c>
      <c r="BF21" s="32">
        <f>BG21-$BG$22</f>
        <v>25133.98</v>
      </c>
      <c r="BG21" s="33">
        <f>D5</f>
        <v>25134</v>
      </c>
      <c r="BH21" s="32">
        <f>BG21+$BG$22</f>
        <v>25134.02</v>
      </c>
      <c r="BI21" s="32">
        <f>BH21+$BG$22</f>
        <v>25134.04</v>
      </c>
      <c r="BJ21" s="33">
        <f>BI21+$BG$22</f>
        <v>25134.06</v>
      </c>
    </row>
    <row r="22" spans="1:62" x14ac:dyDescent="0.2">
      <c r="A22" s="21" t="s">
        <v>20</v>
      </c>
      <c r="B22" s="22">
        <v>24700</v>
      </c>
      <c r="C22" s="22">
        <v>24732</v>
      </c>
      <c r="D22" s="22">
        <v>25436</v>
      </c>
      <c r="E22" s="22">
        <v>24444</v>
      </c>
      <c r="F22" s="22">
        <v>24572</v>
      </c>
      <c r="G22" s="22">
        <v>24924</v>
      </c>
      <c r="H22" s="22">
        <v>25244</v>
      </c>
      <c r="I22" s="22">
        <v>25116</v>
      </c>
      <c r="J22" s="22">
        <v>25180</v>
      </c>
      <c r="K22" s="22">
        <v>25116</v>
      </c>
      <c r="L22" s="22">
        <v>25212</v>
      </c>
      <c r="M22" s="22">
        <v>25052</v>
      </c>
      <c r="N22" s="22">
        <v>24700</v>
      </c>
      <c r="P22" s="21" t="s">
        <v>20</v>
      </c>
      <c r="Q22" s="22"/>
      <c r="R22" s="22"/>
      <c r="S22" s="22"/>
      <c r="T22" s="22"/>
      <c r="U22" s="22">
        <v>25116</v>
      </c>
      <c r="V22" s="22">
        <v>24956</v>
      </c>
      <c r="W22" s="22">
        <v>25308</v>
      </c>
      <c r="X22" s="22"/>
      <c r="Y22" s="22">
        <v>25116</v>
      </c>
      <c r="Z22" s="22">
        <v>25084</v>
      </c>
      <c r="AA22" s="22">
        <v>25116</v>
      </c>
      <c r="AB22" s="22">
        <v>24860</v>
      </c>
      <c r="AC22" s="22">
        <v>24828</v>
      </c>
      <c r="AD22" s="29"/>
      <c r="AE22" s="21" t="s">
        <v>20</v>
      </c>
      <c r="AF22" s="22">
        <v>24892</v>
      </c>
      <c r="AG22" s="22">
        <v>24668</v>
      </c>
      <c r="AH22" s="22">
        <v>24668</v>
      </c>
      <c r="AI22" s="22">
        <v>24540</v>
      </c>
      <c r="AJ22" s="22">
        <v>24732</v>
      </c>
      <c r="AK22" s="22">
        <v>25244</v>
      </c>
      <c r="AL22" s="22">
        <v>25020</v>
      </c>
      <c r="AM22" s="22">
        <v>25244</v>
      </c>
      <c r="AN22" s="22">
        <v>25084</v>
      </c>
      <c r="AO22" s="22">
        <v>25116</v>
      </c>
      <c r="AP22" s="22">
        <v>25020</v>
      </c>
      <c r="AQ22" s="22">
        <v>25180</v>
      </c>
      <c r="AR22" s="22">
        <v>24924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1.1651099331403387</v>
      </c>
      <c r="C23" s="25">
        <f>IFERROR(IF(C18="","",IF($C$25=0,((C19-$C$26)/3/C20),IF($C$26=0,(($C$25-C19)/3/C20),MIN(((($C$25)-C19)/(3*C20)),((C19-($C$26))/(3*C20)))))),"")</f>
        <v>1.1827854657261236</v>
      </c>
      <c r="D23" s="25">
        <f>IFERROR(IF(D18="","",IF($D$25=0,((D19-$D$26)/3/D20),IF($D$26=0,(($D$25-D19)/3/D20),MIN(((($D$25)-D19)/(3*D20)),((D19-($D$26))/(3*D20)))))),"")</f>
        <v>1.1063953881623851</v>
      </c>
      <c r="E23" s="25">
        <f>IFERROR(IF(E18="","",IF($E$25=0,((E19-$E$26)/3/E20),IF($E$26=0,(($E$25-E19)/3/E20),MIN(((($E$25)-E19)/(3*E20)),((E19-($E$26))/(3*E20)))))),"")</f>
        <v>0.86554590216679061</v>
      </c>
      <c r="F23" s="25">
        <f>IFERROR(IF(F18="","",IF($K$25=0,((F19-$K$26)/3/F20),IF($K$26=0,(($K$25-F19)/3/F20),MIN(((($K$25)-F19)/(3*F20)),((F19-($K$26))/(3*F20)))))),"")</f>
        <v>0.70800252464300195</v>
      </c>
      <c r="G23" s="25">
        <f>IFERROR(IF(G18="","",IF($G$25=0,((G19-$G$26)/3/G20),IF($G$26=0,(($G$25-G19)/3/G20),MIN(((($G$25)-G19)/(3*G20)),((G19-($G$26))/(3*G20)))))),"")</f>
        <v>1.3111021955410507</v>
      </c>
      <c r="H23" s="25">
        <f>IFERROR(IF(H18="","",IF($H$25=0,((H19-$H$26)/3/H20),IF($H$26=0,(($H$25-H19)/3/H20),MIN(((($H$25)-H19)/(3*H20)),((H19-($H$26))/(3*H20)))))),"")</f>
        <v>1.1426554381444842</v>
      </c>
      <c r="I23" s="25">
        <f>IFERROR(IF(I18="","",IF($I$25=0,((I19-$I$26)/3/I20),IF($I$26=0,(($I$25-I19)/3/I20),MIN(((($I$25)-I19)/(3*I20)),((I19-($I$26))/(3*I20)))))),"")</f>
        <v>1.0375296757790946</v>
      </c>
      <c r="J23" s="25">
        <f>IFERROR(IF(J18="","",IF($J$25=0,((J19-$J$26)/3/J20),IF($J$26=0,(($J$25-J19)/3/J20),MIN(((($J$25)-J19)/(3*J20)),((J19-($J$26))/(3*J20)))))),"")</f>
        <v>1.0812830622351501</v>
      </c>
      <c r="K23" s="25">
        <f>IFERROR(IF(K18="","",IF($K$25=0,((K19-$K$26)/3/K20),IF($K$26=0,(($K$25-K19)/3/K20),MIN(((($K$25)-K19)/(3*K20)),((K19-($K$26))/(3*K20)))))),"")</f>
        <v>0.92878209441051529</v>
      </c>
      <c r="L23" s="25">
        <f>IFERROR(IF(L18="","",IF($L$25=0,((L19-$L$26)/3/L20),IF($L$26=0,(($L$25-L19)/3/L20),MIN(((($L$25)-L19)/(3*L20)),((L19-($L$26))/(3*L20)))))),"")</f>
        <v>1.2225553464027441</v>
      </c>
      <c r="M23" s="25">
        <f>IFERROR(IF(M18="","",IF($M$25=0,((M19-$M$26)/3/M20),IF($M$26=0,(($M$25-M19)/3/M20),MIN(((($M$25)-M19)/(3*M20)),((M19-($M$26))/(3*M20)))))),"")</f>
        <v>1.2348772273021227</v>
      </c>
      <c r="N23" s="25">
        <f>IFERROR(IF(N18="","",IF($N$25=0,((N19-$N$26)/3/N20),IF($N$26=0,(($N$25-N19)/3/N20),MIN(((($N$25)-N19)/(3*N20)),((N19-($N$26))/(3*N20)))))),"")</f>
        <v>1.4855226734920324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1.0716250092371653</v>
      </c>
      <c r="V23" s="25">
        <f>IFERROR(IF(V18="","",IF($G$25=0,((V19-$G$26)/3/V20),IF($G$26=0,(($G$25-V19)/3/V20),MIN(((($G$25)-V19)/(3*V20)),((V19-($G$26))/(3*V20)))))),"")</f>
        <v>1.2225271411526379</v>
      </c>
      <c r="W23" s="25">
        <f>IFERROR(IF(W18="","",IF($H$25=0,((W19-$H$26)/3/W20),IF($H$26=0,(($H$25-W19)/3/W20),MIN(((($H$25)-W19)/(3*W20)),((W19-($H$26))/(3*W20)))))),"")</f>
        <v>1.5261491330992678</v>
      </c>
      <c r="X23" s="25"/>
      <c r="Y23" s="25">
        <f>IFERROR(IF(Y18="","",IF($J$25=0,((Y19-$J$26)/3/Y20),IF($J$26=0,(($J$25-Y19)/3/Y20),MIN(((($J$25)-Y19)/(3*Y20)),((Y19-($J$26))/(3*Y20)))))),"")</f>
        <v>1.0982668385558503</v>
      </c>
      <c r="Z23" s="25">
        <f>IFERROR(IF(Z18="","",IF($K$25=0,((Z19-$K$26)/3/Z20),IF($K$26=0,(($K$25-Z19)/3/Z20),MIN(((($K$25)-Z19)/(3*Z20)),((Z19-($K$26))/(3*Z20)))))),"")</f>
        <v>1.3233815146907484</v>
      </c>
      <c r="AA23" s="25">
        <f>IFERROR(IF(AA18="","",IF($L$25=0,((AA19-$L$26)/3/AA20),IF($L$26=0,(($L$25-AA19)/3/AA20),MIN(((($L$25)-AA19)/(3*AA20)),((AA19-($L$26))/(3*AA20)))))),"")</f>
        <v>1.2767212276920881</v>
      </c>
      <c r="AB23" s="25">
        <f>IFERROR(IF(AB18="","",IF($M$25=0,((AB19-$M$26)/3/AB20),IF($M$26=0,(($M$25-AB19)/3/AB20),MIN(((($M$25)-AB19)/(3*AB20)),((AB19-($M$26))/(3*AB20)))))),"")</f>
        <v>1.1139893785933481</v>
      </c>
      <c r="AC23" s="25">
        <f>IFERROR(IF(AC18="","",IF($N$25=0,((AC19-$N$26)/3/AC20),IF($N$26=0,(($N$25-AC19)/3/AC20),MIN(((($N$25)-AC19)/(3*AC20)),((AC19-($N$26))/(3*AC20)))))),"")</f>
        <v>1.109469204870444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2.2219647428681322</v>
      </c>
      <c r="AG23" s="25">
        <f t="shared" si="2"/>
        <v>1.971090331824747</v>
      </c>
      <c r="AH23" s="25">
        <f t="shared" si="2"/>
        <v>1.7905215489294539</v>
      </c>
      <c r="AI23" s="25">
        <f t="shared" si="2"/>
        <v>1.5426821783263398</v>
      </c>
      <c r="AJ23" s="25">
        <f t="shared" si="2"/>
        <v>0.73974284573423044</v>
      </c>
      <c r="AK23" s="25">
        <f t="shared" si="2"/>
        <v>1.1184481406985476</v>
      </c>
      <c r="AL23" s="25">
        <f t="shared" si="2"/>
        <v>1.1293302852553433</v>
      </c>
      <c r="AM23" s="25">
        <f t="shared" si="2"/>
        <v>1.1770463605175476</v>
      </c>
      <c r="AN23" s="25">
        <f t="shared" si="2"/>
        <v>1.2192648298441611</v>
      </c>
      <c r="AO23" s="25">
        <f t="shared" si="2"/>
        <v>1.0857114994349171</v>
      </c>
      <c r="AP23" s="25">
        <f t="shared" si="2"/>
        <v>1.1240117786074468</v>
      </c>
      <c r="AQ23" s="25">
        <f>IFERROR(IF(AQ18="","",IF($M$25=0,((AQ19-$M$26)/3/AQ20),IF($M$26=0,(($M$25-AQ19)/3/AQ20),MIN(((($M$25)-AQ19)/(3*AQ20)),((AQ19-($M$26))/(3*AQ20)))))),"")</f>
        <v>1.467249839707083</v>
      </c>
      <c r="AR23" s="25">
        <f>IFERROR(IF(AR18="","",IF($M$25=0,((AR19-$M$26)/3/AR20),IF($M$26=0,(($M$25-AR19)/3/AR20),MIN(((($M$25)-AR19)/(3*AR20)),((AR19-($M$26))/(3*AR20)))))),"")</f>
        <v>2.179590258549613</v>
      </c>
    </row>
    <row r="24" spans="1:62" x14ac:dyDescent="0.2">
      <c r="A24" s="35" t="s">
        <v>10</v>
      </c>
      <c r="B24" s="32">
        <f t="shared" ref="B24:M24" si="3">$D$5</f>
        <v>25134</v>
      </c>
      <c r="C24" s="32">
        <f t="shared" si="3"/>
        <v>25134</v>
      </c>
      <c r="D24" s="32">
        <f t="shared" si="3"/>
        <v>25134</v>
      </c>
      <c r="E24" s="32">
        <f t="shared" si="3"/>
        <v>25134</v>
      </c>
      <c r="F24" s="32">
        <f t="shared" si="3"/>
        <v>25134</v>
      </c>
      <c r="G24" s="32">
        <f t="shared" si="3"/>
        <v>25134</v>
      </c>
      <c r="H24" s="32">
        <f t="shared" si="3"/>
        <v>25134</v>
      </c>
      <c r="I24" s="32">
        <f t="shared" si="3"/>
        <v>25134</v>
      </c>
      <c r="J24" s="32">
        <f t="shared" si="3"/>
        <v>25134</v>
      </c>
      <c r="K24" s="32">
        <f t="shared" si="3"/>
        <v>25134</v>
      </c>
      <c r="L24" s="32">
        <f t="shared" si="3"/>
        <v>25134</v>
      </c>
      <c r="M24" s="32">
        <f t="shared" si="3"/>
        <v>25134</v>
      </c>
      <c r="N24" s="32">
        <f>$D$5</f>
        <v>25134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4">$E$5</f>
        <v>26170</v>
      </c>
      <c r="C25" s="32">
        <f t="shared" si="4"/>
        <v>26170</v>
      </c>
      <c r="D25" s="32">
        <f t="shared" si="4"/>
        <v>26170</v>
      </c>
      <c r="E25" s="32">
        <f t="shared" si="4"/>
        <v>26170</v>
      </c>
      <c r="F25" s="32">
        <f t="shared" si="4"/>
        <v>26170</v>
      </c>
      <c r="G25" s="32">
        <f t="shared" si="4"/>
        <v>26170</v>
      </c>
      <c r="H25" s="32">
        <f t="shared" si="4"/>
        <v>26170</v>
      </c>
      <c r="I25" s="32">
        <f t="shared" si="4"/>
        <v>26170</v>
      </c>
      <c r="J25" s="32">
        <f t="shared" si="4"/>
        <v>26170</v>
      </c>
      <c r="K25" s="32">
        <f t="shared" si="4"/>
        <v>26170</v>
      </c>
      <c r="L25" s="32">
        <f t="shared" si="4"/>
        <v>26170</v>
      </c>
      <c r="M25" s="32">
        <f t="shared" si="4"/>
        <v>26170</v>
      </c>
      <c r="N25" s="32">
        <f>$E$5</f>
        <v>26170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5">$F$5</f>
        <v>24045</v>
      </c>
      <c r="C26" s="32">
        <f t="shared" si="5"/>
        <v>24045</v>
      </c>
      <c r="D26" s="32">
        <f t="shared" si="5"/>
        <v>24045</v>
      </c>
      <c r="E26" s="32">
        <f t="shared" si="5"/>
        <v>24045</v>
      </c>
      <c r="F26" s="32">
        <f t="shared" si="5"/>
        <v>24045</v>
      </c>
      <c r="G26" s="32">
        <f t="shared" si="5"/>
        <v>24045</v>
      </c>
      <c r="H26" s="32">
        <f t="shared" si="5"/>
        <v>24045</v>
      </c>
      <c r="I26" s="32">
        <f t="shared" si="5"/>
        <v>24045</v>
      </c>
      <c r="J26" s="32">
        <f t="shared" si="5"/>
        <v>24045</v>
      </c>
      <c r="K26" s="32">
        <f t="shared" si="5"/>
        <v>24045</v>
      </c>
      <c r="L26" s="32">
        <f t="shared" si="5"/>
        <v>24045</v>
      </c>
      <c r="M26" s="32">
        <f t="shared" si="5"/>
        <v>24045</v>
      </c>
      <c r="N26" s="32">
        <f>$F$5</f>
        <v>24045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300.58030351082533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1.8059592347218145</v>
      </c>
      <c r="Q37" s="40">
        <v>8</v>
      </c>
      <c r="R37" s="41">
        <f>ROUND(Q37/5,5)</f>
        <v>1.6</v>
      </c>
      <c r="T37" s="20">
        <v>25410.400000000001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130.77002714689633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1.9362235026194143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6"/>
  <dimension ref="A1:BJ85"/>
  <sheetViews>
    <sheetView showGridLines="0" topLeftCell="A4" zoomScale="75" zoomScaleNormal="75" workbookViewId="0">
      <selection activeCell="Q19" sqref="Q19:T23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113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1.5032464627866431</v>
      </c>
      <c r="R2" s="7">
        <f>IF(N19="","",(ABS(N19-AVERAGE(B19:M19))/STDEV(B19:M19)))</f>
        <v>1.3459006429885028</v>
      </c>
      <c r="S2" s="7">
        <f>IF(AC9="","",(ABS(AC9-AVERAGE(Q9:AB9))/STDEV(Q9:AB9)))</f>
        <v>0.24488883791871269</v>
      </c>
      <c r="T2" s="7">
        <f>IF(AC19="","",(ABS(AC19-AVERAGE(Q19:AB19))/STDEV(Q19:AB19)))</f>
        <v>0.36126900477465995</v>
      </c>
      <c r="U2" s="7">
        <f>IF(AR9="","",(ABS(AR9-AVERAGE(AF9:AQ9))/STDEV(AF9:AQ9)))</f>
        <v>2.1746409499415775</v>
      </c>
      <c r="V2" s="7">
        <f>IF(AR19="","",(ABS(AR19-AVERAGE(AF19:AQ19))/STDEV(AF19:AQ19)))</f>
        <v>0.42079878252454761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0.8877289672751234</v>
      </c>
      <c r="R3" s="7">
        <f>IF(N20="","",(ABS(N20-AVERAGE(B20:M20))/STDEV(B20:M20)))</f>
        <v>0.51690346663041453</v>
      </c>
      <c r="S3" s="7">
        <f>IF(AC10="","",(ABS(AC10-AVERAGE(Q10:AB10))/STDEV(Q10:AB10)))</f>
        <v>0.58001570324050589</v>
      </c>
      <c r="T3" s="7">
        <f>IF(AC20="","",(ABS(AC20-AVERAGE(Q20:AB20))/STDEV(Q20:AB20)))</f>
        <v>0.83531837022153921</v>
      </c>
      <c r="U3" s="7">
        <f t="shared" ref="U3" si="0">IF(AR10="","",(ABS(AR10-AVERAGE(AF10:AQ10))/STDEV(AF10:AQ10)))</f>
        <v>1.151104503531627</v>
      </c>
      <c r="V3" s="7">
        <f>IF(AR20="","",(ABS(AR20-AVERAGE(AF20:AQ20))/STDEV(AF20:AQ20)))</f>
        <v>0.79600415078499231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0.21784437006243756</v>
      </c>
      <c r="R4" s="7">
        <f>IF(N23="","",(ABS(N23-AVERAGE(B23:M23))/STDEV(B23:M23)))</f>
        <v>0.41514775259335762</v>
      </c>
      <c r="S4" s="7">
        <f>IF(AC13="","",(ABS(AC13-AVERAGE(Q13:AB13))/STDEV(Q13:AB13)))</f>
        <v>0.24008218907932682</v>
      </c>
      <c r="T4" s="7">
        <f>IF(AC23="","",(ABS(AC23-AVERAGE(Q23:AB23))/STDEV(Q23:AB23)))</f>
        <v>0.86735878914315667</v>
      </c>
      <c r="U4" s="7">
        <f>IF(AR13="","",(ABS(AR13-AVERAGE(AF13:AQ13))/STDEV(AF13:AQ13)))</f>
        <v>0.56313181700432646</v>
      </c>
      <c r="V4" s="7">
        <f>IF(AR23="","",(ABS(AR23-AVERAGE(AF23:AQ23))/STDEV(AF23:AQ23)))</f>
        <v>0.276171661640434</v>
      </c>
    </row>
    <row r="5" spans="1:44" ht="25.5" customHeight="1" x14ac:dyDescent="0.2">
      <c r="C5" s="42" t="s">
        <v>54</v>
      </c>
      <c r="D5" s="12" t="s">
        <v>54</v>
      </c>
      <c r="E5" s="12">
        <v>21.8</v>
      </c>
      <c r="F5" s="12">
        <v>11.2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1.5296643628663453E-2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-0.32352888888887854</v>
      </c>
      <c r="AE7" s="14" t="s">
        <v>29</v>
      </c>
      <c r="AR7" s="16">
        <f>AR9-AQ9</f>
        <v>0.70370694444445014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15.014103030303035</v>
      </c>
      <c r="C9" s="20">
        <v>15.220970000000007</v>
      </c>
      <c r="D9" s="20">
        <v>15.015057142857144</v>
      </c>
      <c r="E9" s="20">
        <v>14.370882758620684</v>
      </c>
      <c r="F9" s="20">
        <v>14.590689655172412</v>
      </c>
      <c r="G9" s="20">
        <v>14.383746666666669</v>
      </c>
      <c r="H9" s="20">
        <v>14.402681159420283</v>
      </c>
      <c r="I9" s="20">
        <v>14.273935483870963</v>
      </c>
      <c r="J9" s="20">
        <v>14.893545454545457</v>
      </c>
      <c r="K9" s="20">
        <v>15.447105882352929</v>
      </c>
      <c r="L9" s="20">
        <v>15.391721212121217</v>
      </c>
      <c r="M9" s="20">
        <v>15.159714285714283</v>
      </c>
      <c r="N9" s="20">
        <v>15.485692857142856</v>
      </c>
      <c r="P9" s="19" t="s">
        <v>18</v>
      </c>
      <c r="Q9" s="20"/>
      <c r="R9" s="20"/>
      <c r="S9" s="20"/>
      <c r="T9" s="20"/>
      <c r="U9" s="20">
        <v>14.757783333333331</v>
      </c>
      <c r="V9" s="20">
        <v>14.051411764705884</v>
      </c>
      <c r="W9" s="20">
        <v>15.228769230769235</v>
      </c>
      <c r="X9" s="20"/>
      <c r="Y9" s="20"/>
      <c r="Z9" s="20">
        <v>15.568479999999996</v>
      </c>
      <c r="AA9" s="20">
        <v>15.597871428571427</v>
      </c>
      <c r="AB9" s="20">
        <v>15.612888888888879</v>
      </c>
      <c r="AC9" s="20">
        <v>15.28936</v>
      </c>
      <c r="AE9" s="19" t="s">
        <v>18</v>
      </c>
      <c r="AF9" s="30">
        <v>14.774506666666666</v>
      </c>
      <c r="AG9" s="30">
        <v>13.929127272727269</v>
      </c>
      <c r="AH9" s="30">
        <v>14.20806</v>
      </c>
      <c r="AI9" s="30">
        <v>14.484064516129033</v>
      </c>
      <c r="AJ9" s="30">
        <v>13.232516666666669</v>
      </c>
      <c r="AK9" s="30">
        <v>13.380912500000003</v>
      </c>
      <c r="AL9" s="30">
        <v>13.945183333333331</v>
      </c>
      <c r="AM9" s="30">
        <v>13.526120000000001</v>
      </c>
      <c r="AN9" s="30">
        <v>14.028952380952379</v>
      </c>
      <c r="AO9" s="30">
        <v>14.261885714285713</v>
      </c>
      <c r="AP9" s="30">
        <v>14.527259999999998</v>
      </c>
      <c r="AQ9" s="30">
        <v>14.401755555555555</v>
      </c>
      <c r="AR9" s="30">
        <v>15.105462500000005</v>
      </c>
    </row>
    <row r="10" spans="1:44" x14ac:dyDescent="0.2">
      <c r="A10" s="21" t="s">
        <v>8</v>
      </c>
      <c r="B10" s="22">
        <v>0.86900389165427416</v>
      </c>
      <c r="C10" s="22">
        <v>0.86792653712073109</v>
      </c>
      <c r="D10" s="22">
        <v>0.95217167319664309</v>
      </c>
      <c r="E10" s="22">
        <v>0.92113235343673228</v>
      </c>
      <c r="F10" s="22">
        <v>0.97887362648523368</v>
      </c>
      <c r="G10" s="22">
        <v>0.84559135062526036</v>
      </c>
      <c r="H10" s="22">
        <v>0.9222632092385179</v>
      </c>
      <c r="I10" s="22">
        <v>1.0381691156520487</v>
      </c>
      <c r="J10" s="22">
        <v>1.3984988043516728</v>
      </c>
      <c r="K10" s="22">
        <v>1.5164610665089238</v>
      </c>
      <c r="L10" s="22">
        <v>1.2473206092625924</v>
      </c>
      <c r="M10" s="22">
        <v>1.2496838583129559</v>
      </c>
      <c r="N10" s="22">
        <v>1.2692765905262591</v>
      </c>
      <c r="P10" s="21" t="s">
        <v>8</v>
      </c>
      <c r="Q10" s="22"/>
      <c r="R10" s="22"/>
      <c r="S10" s="22"/>
      <c r="T10" s="22"/>
      <c r="U10" s="22">
        <v>1.0395861479644426</v>
      </c>
      <c r="V10" s="22">
        <v>1.0987718608705344</v>
      </c>
      <c r="W10" s="22">
        <v>0.87482619290260233</v>
      </c>
      <c r="X10" s="22"/>
      <c r="Y10" s="22"/>
      <c r="Z10" s="22">
        <v>1.2362332977583503</v>
      </c>
      <c r="AA10" s="22">
        <v>0.88161730370174518</v>
      </c>
      <c r="AB10" s="22">
        <v>1.1056071741222835</v>
      </c>
      <c r="AC10" s="22">
        <v>1.1209038177509469</v>
      </c>
      <c r="AE10" s="21" t="s">
        <v>8</v>
      </c>
      <c r="AF10" s="22">
        <v>0.94377391322248327</v>
      </c>
      <c r="AG10" s="22">
        <v>0.73578423907056245</v>
      </c>
      <c r="AH10" s="22">
        <v>0.89253928993721754</v>
      </c>
      <c r="AI10" s="22">
        <v>1.323935194187406</v>
      </c>
      <c r="AJ10" s="22">
        <v>0.88482848077776066</v>
      </c>
      <c r="AK10" s="22">
        <v>0.96773365927036437</v>
      </c>
      <c r="AL10" s="22">
        <v>1.1166799755467611</v>
      </c>
      <c r="AM10" s="22">
        <v>0.99252454120689593</v>
      </c>
      <c r="AN10" s="22">
        <v>1.0913736438099146</v>
      </c>
      <c r="AO10" s="22">
        <v>1.2134457557706491</v>
      </c>
      <c r="AP10" s="22">
        <v>1.2994113079956395</v>
      </c>
      <c r="AQ10" s="22">
        <v>0.91358114421802028</v>
      </c>
      <c r="AR10" s="22">
        <v>1.2385856055894635</v>
      </c>
    </row>
    <row r="11" spans="1:44" x14ac:dyDescent="0.2">
      <c r="A11" s="21" t="s">
        <v>19</v>
      </c>
      <c r="B11" s="22">
        <v>17.074000000000002</v>
      </c>
      <c r="C11" s="22">
        <v>17.465</v>
      </c>
      <c r="D11" s="23">
        <v>17.210999999999999</v>
      </c>
      <c r="E11" s="23">
        <v>17.216000000000001</v>
      </c>
      <c r="F11" s="23">
        <v>16.920000000000002</v>
      </c>
      <c r="G11" s="23">
        <v>16.417999999999999</v>
      </c>
      <c r="H11" s="23">
        <v>16.920000000000002</v>
      </c>
      <c r="I11" s="23">
        <v>18.071999999999999</v>
      </c>
      <c r="J11" s="23">
        <v>18.568999999999999</v>
      </c>
      <c r="K11" s="23">
        <v>19.021999999999998</v>
      </c>
      <c r="L11" s="23">
        <v>18.527000000000001</v>
      </c>
      <c r="M11" s="23">
        <v>18.227</v>
      </c>
      <c r="N11" s="23">
        <v>18.044</v>
      </c>
      <c r="P11" s="21" t="s">
        <v>19</v>
      </c>
      <c r="Q11" s="22"/>
      <c r="R11" s="22"/>
      <c r="S11" s="22"/>
      <c r="T11" s="22"/>
      <c r="U11" s="23">
        <v>17.492999999999999</v>
      </c>
      <c r="V11" s="23">
        <v>17.234999999999999</v>
      </c>
      <c r="W11" s="23">
        <v>17.216999999999999</v>
      </c>
      <c r="X11" s="23"/>
      <c r="Y11" s="23"/>
      <c r="Z11" s="23">
        <v>18.673999999999999</v>
      </c>
      <c r="AA11" s="23">
        <v>17.388000000000002</v>
      </c>
      <c r="AB11" s="23">
        <v>17.780999999999999</v>
      </c>
      <c r="AC11" s="23">
        <v>18.282</v>
      </c>
      <c r="AE11" s="21" t="s">
        <v>19</v>
      </c>
      <c r="AF11" s="22">
        <v>16.794</v>
      </c>
      <c r="AG11" s="22">
        <v>15.492000000000001</v>
      </c>
      <c r="AH11" s="22">
        <v>15.702999999999999</v>
      </c>
      <c r="AI11" s="22">
        <v>17.125</v>
      </c>
      <c r="AJ11" s="22">
        <v>15.603999999999999</v>
      </c>
      <c r="AK11" s="22">
        <v>16.167999999999999</v>
      </c>
      <c r="AL11" s="22">
        <v>16.657</v>
      </c>
      <c r="AM11" s="22">
        <v>15.831</v>
      </c>
      <c r="AN11" s="22">
        <v>16.388999999999999</v>
      </c>
      <c r="AO11" s="22">
        <v>16.385000000000002</v>
      </c>
      <c r="AP11" s="22">
        <v>17.526</v>
      </c>
      <c r="AQ11" s="22">
        <v>17.164999999999999</v>
      </c>
      <c r="AR11" s="22">
        <v>17.638999999999999</v>
      </c>
    </row>
    <row r="12" spans="1:44" x14ac:dyDescent="0.2">
      <c r="A12" s="21" t="s">
        <v>20</v>
      </c>
      <c r="B12" s="22">
        <v>12.362</v>
      </c>
      <c r="C12" s="22">
        <v>12.917999999999999</v>
      </c>
      <c r="D12" s="23">
        <v>12.186999999999999</v>
      </c>
      <c r="E12" s="23">
        <v>12.157</v>
      </c>
      <c r="F12" s="23">
        <v>12.337999999999999</v>
      </c>
      <c r="G12" s="23">
        <v>12.619</v>
      </c>
      <c r="H12" s="23">
        <v>12.157</v>
      </c>
      <c r="I12" s="23">
        <v>12.069000000000001</v>
      </c>
      <c r="J12" s="23">
        <v>11.372</v>
      </c>
      <c r="K12" s="23">
        <v>11.359</v>
      </c>
      <c r="L12" s="23">
        <v>11.746</v>
      </c>
      <c r="M12" s="23">
        <v>12.028</v>
      </c>
      <c r="N12" s="23">
        <v>12.115</v>
      </c>
      <c r="P12" s="21" t="s">
        <v>20</v>
      </c>
      <c r="Q12" s="22"/>
      <c r="R12" s="22"/>
      <c r="S12" s="22"/>
      <c r="T12" s="22"/>
      <c r="U12" s="23">
        <v>12.996</v>
      </c>
      <c r="V12" s="23">
        <v>11.346</v>
      </c>
      <c r="W12" s="23">
        <v>12.076000000000001</v>
      </c>
      <c r="X12" s="23"/>
      <c r="Y12" s="23"/>
      <c r="Z12" s="23">
        <v>11.56</v>
      </c>
      <c r="AA12" s="23">
        <v>13.194000000000001</v>
      </c>
      <c r="AB12" s="23">
        <v>12.935</v>
      </c>
      <c r="AC12" s="23">
        <v>11.803000000000001</v>
      </c>
      <c r="AE12" s="21" t="s">
        <v>20</v>
      </c>
      <c r="AF12" s="22">
        <v>12.138999999999999</v>
      </c>
      <c r="AG12" s="22">
        <v>11.887</v>
      </c>
      <c r="AH12" s="22">
        <v>11.964</v>
      </c>
      <c r="AI12" s="22">
        <v>11.353999999999999</v>
      </c>
      <c r="AJ12" s="22">
        <v>11.412000000000001</v>
      </c>
      <c r="AK12" s="22">
        <v>11.412000000000001</v>
      </c>
      <c r="AL12" s="22">
        <v>11.413</v>
      </c>
      <c r="AM12" s="22">
        <v>11.345000000000001</v>
      </c>
      <c r="AN12" s="22">
        <v>11.743</v>
      </c>
      <c r="AO12" s="22">
        <v>11.718</v>
      </c>
      <c r="AP12" s="22">
        <v>11.314</v>
      </c>
      <c r="AQ12" s="22">
        <v>12.897</v>
      </c>
      <c r="AR12" s="22">
        <v>11.547000000000001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1.4630172418991669</v>
      </c>
      <c r="C13" s="25">
        <f>IFERROR(IF(C8="","",IF($C$25=0,((C9-$C$26)/3/C10),IF($C$26=0,(($C$25-C9)/3/C10),MIN(((($C$25)-C9)/(3*C10)),((C9-($C$26))/(3*C10)))))),"")</f>
        <v>1.5442820054560598</v>
      </c>
      <c r="D13" s="25">
        <f>IFERROR(IF(D8="","",IF($D$25=0,((D9-$D$26)/3/D10),IF($D$26=0,(($D$25-D9)/3/D10),MIN(((($D$25)-D9)/(3*D10)),((D9-($D$26))/(3*D10)))))),"")</f>
        <v>1.3355634809176742</v>
      </c>
      <c r="E13" s="25">
        <f>IFERROR(IF(E8="","",IF($E$25=0,((E9-$E$26)/3/E10),IF($E$26=0,(($E$25-E9)/3/E10),MIN(((($E$25)-E9)/(3*E10)),((E9-($E$26))/(3*E10)))))),"")</f>
        <v>1.1474582513541312</v>
      </c>
      <c r="F13" s="25">
        <f>IFERROR(IF(F8="","",IF($K$25=0,((F9-$K$26)/3/F10),IF($K$26=0,(($K$25-F9)/3/F10),MIN(((($K$25)-F9)/(3*F10)),((F9-($K$26))/(3*F10)))))),"")</f>
        <v>1.1546228792737019</v>
      </c>
      <c r="G13" s="25">
        <f>IFERROR(IF(G8="","",IF($G$25=0,((G9-$G$26)/3/G10),IF($G$26=0,(($G$25-G9)/3/G10),MIN(((($G$25)-G9)/(3*G10)),((G9-($G$26))/(3*G10)))))),"")</f>
        <v>1.2550375404196892</v>
      </c>
      <c r="H13" s="25">
        <f>IFERROR(IF(H8="","",IF($H$25=0,((H9-$H$26)/3/H10),IF($H$26=0,(($H$25-H9)/3/H10),MIN(((($H$25)-H9)/(3*H10)),((H9-($H$26))/(3*H10)))))),"")</f>
        <v>1.1575441541844405</v>
      </c>
      <c r="I13" s="25">
        <f>IFERROR(IF(I8="","",IF($I$25=0,((I9-$I$26)/3/I10),IF($I$26=0,(($I$25-I9)/3/I10),MIN(((($I$25)-I9)/(3*I10)),((I9-($I$26))/(3*I10)))))),"")</f>
        <v>0.9869732646080176</v>
      </c>
      <c r="J13" s="25">
        <f>IFERROR(IF(J8="","",IF($J$25=0,((J9-$J$26)/3/J10),IF($J$26=0,(($J$25-J9)/3/J10),MIN(((($J$25)-J9)/(3*J10)),((J9-($J$26))/(3*J10)))))),"")</f>
        <v>0.88035957867878212</v>
      </c>
      <c r="K13" s="25">
        <f>IFERROR(IF(K8="","",IF($K$25=0,((K9-$K$26)/3/K10),IF($K$26=0,(($K$25-K9)/3/K10),MIN(((($K$25)-K9)/(3*K10)),((K9-($K$26))/(3*K10)))))),"")</f>
        <v>0.93355641766882069</v>
      </c>
      <c r="L13" s="25">
        <f>IFERROR(IF(L8="","",IF($L$25=0,((L9-$L$26)/3/L10),IF($L$26=0,(($L$25-L9)/3/L10),MIN(((($L$25)-L9)/(3*L10)),((L9-($L$26))/(3*L10)))))),"")</f>
        <v>1.1201934720428015</v>
      </c>
      <c r="M13" s="25">
        <f>IFERROR(IF(M8="","",IF($M$25=0,((M9-$M$26)/3/M10),IF($M$26=0,(($M$25-M9)/3/M10),MIN(((($M$25)-M9)/(3*M10)),((M9-($M$26))/(3*M10)))))),"")</f>
        <v>1.05619093431086</v>
      </c>
      <c r="N13" s="25">
        <f>IFERROR(IF(N8="","",IF($N$25=0,((N9-$N$26)/3/N10),IF($N$26=0,(($N$25-N9)/3/N10),MIN(((($N$25)-N9)/(3*N10)),((N9-($N$26))/(3*N10)))))),"")</f>
        <v>1.1254948656399499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1.140769122501178</v>
      </c>
      <c r="V13" s="25">
        <f>IFERROR(IF(V8="","",IF($G$25=0,((V9-$G$26)/3/V10),IF($G$26=0,(($G$25-V9)/3/V10),MIN(((($G$25)-V9)/(3*V10)),((V9-($G$26))/(3*V10)))))),"")</f>
        <v>0.86502996853437497</v>
      </c>
      <c r="W13" s="25">
        <f>IFERROR(IF(W8="","",IF($H$25=0,((W9-$H$26)/3/W10),IF($H$26=0,(($H$25-W9)/3/W10),MIN(((($H$25)-W9)/(3*W10)),((W9-($H$26))/(3*W10)))))),"")</f>
        <v>1.5350741528067062</v>
      </c>
      <c r="X13" s="25"/>
      <c r="Y13" s="25"/>
      <c r="Z13" s="25">
        <f>IFERROR(IF(Z8="","",IF($K$25=0,((Z9-$K$26)/3/Z10),IF($K$26=0,(($K$25-Z9)/3/Z10),MIN(((($K$25)-Z9)/(3*Z10)),((Z9-($K$26))/(3*Z10)))))),"")</f>
        <v>1.1779006459706589</v>
      </c>
      <c r="AA13" s="25">
        <f>IFERROR(IF(AA8="","",IF($L$25=0,((AA9-$L$26)/3/AA10),IF($L$26=0,(($L$25-AA9)/3/AA10),MIN(((($L$25)-AA9)/(3*AA10)),((AA9-($L$26))/(3*AA10)))))),"")</f>
        <v>1.6628044126423838</v>
      </c>
      <c r="AB13" s="25">
        <f>IFERROR(IF(AB8="","",IF($M$25=0,((AB9-$M$26)/3/AB10),IF($M$26=0,(($M$25-AB9)/3/AB10),MIN(((($M$25)-AB9)/(3*AB10)),((AB9-($M$26))/(3*AB10)))))),"")</f>
        <v>1.3304571437235149</v>
      </c>
      <c r="AC13" s="25">
        <f>IFERROR(IF(AC8="","",IF($N$25=0,((AC9-$N$26)/3/AC10),IF($N$26=0,(($N$25-AC9)/3/AC10),MIN(((($N$25)-AC9)/(3*AC10)),((AC9-($N$26))/(3*AC10)))))),"")</f>
        <v>1.2160900680444211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1.2624869214215502</v>
      </c>
      <c r="AG13" s="25">
        <f t="shared" si="1"/>
        <v>1.2363802356764644</v>
      </c>
      <c r="AH13" s="25">
        <f t="shared" si="1"/>
        <v>1.1234089949555017</v>
      </c>
      <c r="AI13" s="25">
        <f t="shared" si="1"/>
        <v>0.82684422685424563</v>
      </c>
      <c r="AJ13" s="25">
        <f t="shared" si="1"/>
        <v>0.76569139700389377</v>
      </c>
      <c r="AK13" s="25">
        <f t="shared" si="1"/>
        <v>0.7512096188546793</v>
      </c>
      <c r="AL13" s="25">
        <f t="shared" si="1"/>
        <v>0.81944794493432926</v>
      </c>
      <c r="AM13" s="25">
        <f t="shared" si="1"/>
        <v>0.78121326087362097</v>
      </c>
      <c r="AN13" s="25">
        <f t="shared" si="1"/>
        <v>0.86403417595117127</v>
      </c>
      <c r="AO13" s="25">
        <f t="shared" si="1"/>
        <v>0.84109946124487334</v>
      </c>
      <c r="AP13" s="25">
        <f t="shared" si="1"/>
        <v>0.85353010231798609</v>
      </c>
      <c r="AQ13" s="25">
        <f>IFERROR(IF(AQ8="","",IF($M$25=0,((AQ9-$M$26)/3/AQ10),IF($M$26=0,(($M$25-AQ9)/3/AQ10),MIN(((($M$25)-AQ9)/(3*AQ10)),((AQ9-($M$26))/(3*AQ10)))))),"")</f>
        <v>1.1682069607132337</v>
      </c>
      <c r="AR13" s="25">
        <f>IFERROR(IF(AR8="","",IF($M$25=0,((AR9-$M$26)/3/AR10),IF($M$26=0,(($M$25-AR9)/3/AR10),MIN(((($M$25)-AR9)/(3*AR10)),((AR9-($M$26))/(3*AR10)))))),"")</f>
        <v>1.0510543861146981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3.2244210526316763E-2</v>
      </c>
      <c r="AE17" s="27" t="s">
        <v>30</v>
      </c>
      <c r="AR17" s="16">
        <f>AR19-AQ19</f>
        <v>0.44433333333333103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15.205157575757585</v>
      </c>
      <c r="C19" s="30">
        <v>15.810978571428571</v>
      </c>
      <c r="D19" s="30">
        <v>13.805257142857139</v>
      </c>
      <c r="E19" s="30">
        <v>14.751206250000001</v>
      </c>
      <c r="F19" s="30">
        <v>14.603314285714294</v>
      </c>
      <c r="G19" s="30">
        <v>13.791672727272728</v>
      </c>
      <c r="H19" s="30">
        <v>14.175515789473675</v>
      </c>
      <c r="I19" s="30">
        <v>14.282753333333334</v>
      </c>
      <c r="J19" s="30">
        <v>14.62473846153846</v>
      </c>
      <c r="K19" s="30">
        <v>14.87678888888888</v>
      </c>
      <c r="L19" s="30">
        <v>14.898451612903227</v>
      </c>
      <c r="M19" s="30">
        <v>15.118547619047613</v>
      </c>
      <c r="N19" s="30">
        <v>15.454173333333335</v>
      </c>
      <c r="P19" s="30" t="s">
        <v>18</v>
      </c>
      <c r="Q19" s="30"/>
      <c r="R19" s="30"/>
      <c r="S19" s="30"/>
      <c r="T19" s="30"/>
      <c r="U19" s="30">
        <v>13.577040000000002</v>
      </c>
      <c r="V19" s="30">
        <v>13.576957894736839</v>
      </c>
      <c r="W19" s="30">
        <v>13.581933333333334</v>
      </c>
      <c r="X19" s="30"/>
      <c r="Y19" s="30">
        <v>14.406800000000009</v>
      </c>
      <c r="Z19" s="30">
        <v>14.773011111111108</v>
      </c>
      <c r="AA19" s="30">
        <v>14.876600000000002</v>
      </c>
      <c r="AB19" s="30">
        <v>14.337515789473683</v>
      </c>
      <c r="AC19" s="30">
        <v>14.369759999999999</v>
      </c>
      <c r="AD19" s="29"/>
      <c r="AE19" s="30" t="s">
        <v>18</v>
      </c>
      <c r="AF19" s="30">
        <v>16.389487500000001</v>
      </c>
      <c r="AG19" s="30">
        <v>16.462327272727276</v>
      </c>
      <c r="AH19" s="30">
        <v>16.133399999999998</v>
      </c>
      <c r="AI19" s="30">
        <v>16.406623529411757</v>
      </c>
      <c r="AJ19" s="30">
        <v>15.195357142857143</v>
      </c>
      <c r="AK19" s="30">
        <v>14.33461538461539</v>
      </c>
      <c r="AL19" s="30">
        <v>14.664513043478266</v>
      </c>
      <c r="AM19" s="30">
        <v>14.820085714285717</v>
      </c>
      <c r="AN19" s="30">
        <v>14.782876190476195</v>
      </c>
      <c r="AO19" s="30">
        <v>15.192768421052625</v>
      </c>
      <c r="AP19" s="30">
        <v>15.435786666666663</v>
      </c>
      <c r="AQ19" s="30">
        <v>15.296239999999996</v>
      </c>
      <c r="AR19" s="30">
        <v>15.740573333333327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1.133917862510736</v>
      </c>
      <c r="C20" s="22">
        <v>1.3120207461722673</v>
      </c>
      <c r="D20" s="22">
        <v>0.86047030036784311</v>
      </c>
      <c r="E20" s="22">
        <v>1.2586237672084837</v>
      </c>
      <c r="F20" s="22">
        <v>1.6665976416264225</v>
      </c>
      <c r="G20" s="22">
        <v>0.89418166277237254</v>
      </c>
      <c r="H20" s="22">
        <v>0.93594426600174385</v>
      </c>
      <c r="I20" s="22">
        <v>0.84420424336709854</v>
      </c>
      <c r="J20" s="22">
        <v>0.9306352050364799</v>
      </c>
      <c r="K20" s="22">
        <v>0.87416684030013558</v>
      </c>
      <c r="L20" s="22">
        <v>1.003785168674691</v>
      </c>
      <c r="M20" s="22">
        <v>1.0145425726369832</v>
      </c>
      <c r="N20" s="22">
        <v>1.1875780482817229</v>
      </c>
      <c r="P20" s="21" t="s">
        <v>8</v>
      </c>
      <c r="Q20" s="22"/>
      <c r="R20" s="22"/>
      <c r="S20" s="22"/>
      <c r="T20" s="22"/>
      <c r="U20" s="22">
        <v>1.0554572269106115</v>
      </c>
      <c r="V20" s="22">
        <v>0.93008941363571218</v>
      </c>
      <c r="W20" s="22">
        <v>0.91674731420126754</v>
      </c>
      <c r="X20" s="22"/>
      <c r="Y20" s="22">
        <v>1.0098780149420481</v>
      </c>
      <c r="Z20" s="22">
        <v>1.0668394621860418</v>
      </c>
      <c r="AA20" s="22">
        <v>0.98379233141519817</v>
      </c>
      <c r="AB20" s="22">
        <v>1.1906457113072819</v>
      </c>
      <c r="AC20" s="22">
        <v>0.9436330001218266</v>
      </c>
      <c r="AD20" s="29"/>
      <c r="AE20" s="21" t="s">
        <v>8</v>
      </c>
      <c r="AF20" s="22">
        <v>0.89361225405724243</v>
      </c>
      <c r="AG20" s="22">
        <v>0.90447541691191369</v>
      </c>
      <c r="AH20" s="22">
        <v>1.1509836805582394</v>
      </c>
      <c r="AI20" s="22">
        <v>1.1586952121579994</v>
      </c>
      <c r="AJ20" s="22">
        <v>1.3532996501382029</v>
      </c>
      <c r="AK20" s="22">
        <v>0.91285049248746952</v>
      </c>
      <c r="AL20" s="22">
        <v>1.1055267170886445</v>
      </c>
      <c r="AM20" s="22">
        <v>0.9980688562528871</v>
      </c>
      <c r="AN20" s="22">
        <v>0.88927398753613895</v>
      </c>
      <c r="AO20" s="22">
        <v>0.85365830341663107</v>
      </c>
      <c r="AP20" s="22">
        <v>0.93823659053557451</v>
      </c>
      <c r="AQ20" s="22">
        <v>0.87963438104949276</v>
      </c>
      <c r="AR20" s="22">
        <v>1.1264709083626558</v>
      </c>
      <c r="AS20" s="29"/>
      <c r="AT20" s="29"/>
      <c r="AU20" s="29"/>
      <c r="AV20" s="29"/>
      <c r="BD20" s="32">
        <f>F5</f>
        <v>11.2</v>
      </c>
      <c r="BE20" s="32"/>
      <c r="BF20" s="32"/>
      <c r="BG20" s="32"/>
      <c r="BH20" s="32"/>
      <c r="BI20" s="32"/>
      <c r="BJ20" s="32">
        <f>E5</f>
        <v>21.8</v>
      </c>
    </row>
    <row r="21" spans="1:62" x14ac:dyDescent="0.2">
      <c r="A21" s="21" t="s">
        <v>19</v>
      </c>
      <c r="B21" s="22">
        <v>18.14</v>
      </c>
      <c r="C21" s="22">
        <v>18.856999999999999</v>
      </c>
      <c r="D21" s="22">
        <v>15.760999999999999</v>
      </c>
      <c r="E21" s="22">
        <v>18.123999999999999</v>
      </c>
      <c r="F21" s="22">
        <v>19.635999999999999</v>
      </c>
      <c r="G21" s="22">
        <v>16.023</v>
      </c>
      <c r="H21" s="22">
        <v>16.338999999999999</v>
      </c>
      <c r="I21" s="22">
        <v>16.196000000000002</v>
      </c>
      <c r="J21" s="22">
        <v>16.782</v>
      </c>
      <c r="K21" s="22">
        <v>17.097000000000001</v>
      </c>
      <c r="L21" s="22">
        <v>17.515000000000001</v>
      </c>
      <c r="M21" s="22">
        <v>17.867000000000001</v>
      </c>
      <c r="N21" s="22">
        <v>18.440000000000001</v>
      </c>
      <c r="P21" s="21" t="s">
        <v>19</v>
      </c>
      <c r="Q21" s="22"/>
      <c r="R21" s="22"/>
      <c r="S21" s="22"/>
      <c r="T21" s="22"/>
      <c r="U21" s="22">
        <v>16.399999999999999</v>
      </c>
      <c r="V21" s="22">
        <v>15.612</v>
      </c>
      <c r="W21" s="22">
        <v>15.693</v>
      </c>
      <c r="X21" s="22"/>
      <c r="Y21" s="22">
        <v>16.361000000000001</v>
      </c>
      <c r="Z21" s="22">
        <v>17.239000000000001</v>
      </c>
      <c r="AA21" s="22">
        <v>18.056999999999999</v>
      </c>
      <c r="AB21" s="22">
        <v>17.149000000000001</v>
      </c>
      <c r="AC21" s="22">
        <v>17.966999999999999</v>
      </c>
      <c r="AD21" s="29"/>
      <c r="AE21" s="21" t="s">
        <v>19</v>
      </c>
      <c r="AF21" s="22">
        <v>18.367999999999999</v>
      </c>
      <c r="AG21" s="22">
        <v>18.515000000000001</v>
      </c>
      <c r="AH21" s="22">
        <v>18.954000000000001</v>
      </c>
      <c r="AI21" s="22">
        <v>19.556999999999999</v>
      </c>
      <c r="AJ21" s="22">
        <v>18.170000000000002</v>
      </c>
      <c r="AK21" s="22">
        <v>16.963999999999999</v>
      </c>
      <c r="AL21" s="22">
        <v>18.236000000000001</v>
      </c>
      <c r="AM21" s="22">
        <v>17.574000000000002</v>
      </c>
      <c r="AN21" s="22">
        <v>16.815999999999999</v>
      </c>
      <c r="AO21" s="22">
        <v>17.407</v>
      </c>
      <c r="AP21" s="22">
        <v>18.003</v>
      </c>
      <c r="AQ21" s="22">
        <v>17.684999999999999</v>
      </c>
      <c r="AR21" s="22">
        <v>18.05</v>
      </c>
      <c r="BD21" s="33" t="e">
        <f>BE21-$BG$22</f>
        <v>#VALUE!</v>
      </c>
      <c r="BE21" s="32" t="e">
        <f>BF21-$BG$22</f>
        <v>#VALUE!</v>
      </c>
      <c r="BF21" s="32" t="e">
        <f>BG21-$BG$22</f>
        <v>#VALUE!</v>
      </c>
      <c r="BG21" s="33" t="str">
        <f>D5</f>
        <v/>
      </c>
      <c r="BH21" s="32" t="e">
        <f>BG21+$BG$22</f>
        <v>#VALUE!</v>
      </c>
      <c r="BI21" s="32" t="e">
        <f>BH21+$BG$22</f>
        <v>#VALUE!</v>
      </c>
      <c r="BJ21" s="33" t="e">
        <f>BI21+$BG$22</f>
        <v>#VALUE!</v>
      </c>
    </row>
    <row r="22" spans="1:62" x14ac:dyDescent="0.2">
      <c r="A22" s="21" t="s">
        <v>20</v>
      </c>
      <c r="B22" s="22">
        <v>12.477</v>
      </c>
      <c r="C22" s="22">
        <v>12.827999999999999</v>
      </c>
      <c r="D22" s="22">
        <v>11.866</v>
      </c>
      <c r="E22" s="22">
        <v>11.801</v>
      </c>
      <c r="F22" s="22">
        <v>11.279</v>
      </c>
      <c r="G22" s="22">
        <v>11.598000000000001</v>
      </c>
      <c r="H22" s="22">
        <v>11.896000000000001</v>
      </c>
      <c r="I22" s="22">
        <v>11.472</v>
      </c>
      <c r="J22" s="22">
        <v>11.552</v>
      </c>
      <c r="K22" s="22">
        <v>12.004</v>
      </c>
      <c r="L22" s="22">
        <v>12.413</v>
      </c>
      <c r="M22" s="22">
        <v>11.539</v>
      </c>
      <c r="N22" s="22">
        <v>11.818</v>
      </c>
      <c r="P22" s="21" t="s">
        <v>20</v>
      </c>
      <c r="Q22" s="22"/>
      <c r="R22" s="22"/>
      <c r="S22" s="22"/>
      <c r="T22" s="22"/>
      <c r="U22" s="22">
        <v>11.284000000000001</v>
      </c>
      <c r="V22" s="22">
        <v>11.773999999999999</v>
      </c>
      <c r="W22" s="22">
        <v>11.695</v>
      </c>
      <c r="X22" s="22"/>
      <c r="Y22" s="22">
        <v>11.903</v>
      </c>
      <c r="Z22" s="22">
        <v>11.61</v>
      </c>
      <c r="AA22" s="22">
        <v>12.939</v>
      </c>
      <c r="AB22" s="22">
        <v>11.967000000000001</v>
      </c>
      <c r="AC22" s="22">
        <v>12.372999999999999</v>
      </c>
      <c r="AD22" s="29"/>
      <c r="AE22" s="21" t="s">
        <v>20</v>
      </c>
      <c r="AF22" s="22">
        <v>14.536</v>
      </c>
      <c r="AG22" s="22">
        <v>14.467000000000001</v>
      </c>
      <c r="AH22" s="22">
        <v>13.818</v>
      </c>
      <c r="AI22" s="22">
        <v>13.583</v>
      </c>
      <c r="AJ22" s="22">
        <v>12.525</v>
      </c>
      <c r="AK22" s="22">
        <v>12.039</v>
      </c>
      <c r="AL22" s="22">
        <v>11.643000000000001</v>
      </c>
      <c r="AM22" s="22">
        <v>12.124000000000001</v>
      </c>
      <c r="AN22" s="22">
        <v>12.153</v>
      </c>
      <c r="AO22" s="22">
        <v>12.872999999999999</v>
      </c>
      <c r="AP22" s="22">
        <v>13.297000000000001</v>
      </c>
      <c r="AQ22" s="22">
        <v>12.784000000000001</v>
      </c>
      <c r="AR22" s="22">
        <v>13.583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1.1773802754076363</v>
      </c>
      <c r="C23" s="25">
        <f>IFERROR(IF(C18="","",IF($C$25=0,((C19-$C$26)/3/C20),IF($C$26=0,(($C$25-C19)/3/C20),MIN(((($C$25)-C19)/(3*C20)),((C19-($C$26))/(3*C20)))))),"")</f>
        <v>1.1714699341660038</v>
      </c>
      <c r="D23" s="25">
        <f>IFERROR(IF(D18="","",IF($D$25=0,((D19-$D$26)/3/D20),IF($D$26=0,(($D$25-D19)/3/D20),MIN(((($D$25)-D19)/(3*D20)),((D19-($D$26))/(3*D20)))))),"")</f>
        <v>1.0092376776372238</v>
      </c>
      <c r="E23" s="25">
        <f>IFERROR(IF(E18="","",IF($E$25=0,((E19-$E$26)/3/E20),IF($E$26=0,(($E$25-E19)/3/E20),MIN(((($E$25)-E19)/(3*E20)),((E19-($E$26))/(3*E20)))))),"")</f>
        <v>0.94049981218143353</v>
      </c>
      <c r="F23" s="25">
        <f>IFERROR(IF(F18="","",IF($K$25=0,((F19-$K$26)/3/F20),IF($K$26=0,(($K$25-F19)/3/F20),MIN(((($K$25)-F19)/(3*F20)),((F19-($K$26))/(3*F20)))))),"")</f>
        <v>0.68069104797904734</v>
      </c>
      <c r="G23" s="25">
        <f>IFERROR(IF(G18="","",IF($G$25=0,((G19-$G$26)/3/G20),IF($G$26=0,(($G$25-G19)/3/G20),MIN(((($G$25)-G19)/(3*G20)),((G19-($G$26))/(3*G20)))))),"")</f>
        <v>0.96612460874276052</v>
      </c>
      <c r="H23" s="25">
        <f>IFERROR(IF(H18="","",IF($H$25=0,((H19-$H$26)/3/H20),IF($H$26=0,(($H$25-H19)/3/H20),MIN(((($H$25)-H19)/(3*H20)),((H19-($H$26))/(3*H20)))))),"")</f>
        <v>1.0597197210558873</v>
      </c>
      <c r="I23" s="25">
        <f>IFERROR(IF(I18="","",IF($I$25=0,((I19-$I$26)/3/I20),IF($I$26=0,(($I$25-I19)/3/I20),MIN(((($I$25)-I19)/(3*I20)),((I19-($I$26))/(3*I20)))))),"")</f>
        <v>1.2172225530944225</v>
      </c>
      <c r="J23" s="25">
        <f>IFERROR(IF(J18="","",IF($J$25=0,((J19-$J$26)/3/J20),IF($J$26=0,(($J$25-J19)/3/J20),MIN(((($J$25)-J19)/(3*J20)),((J19-($J$26))/(3*J20)))))),"")</f>
        <v>1.2266669915358921</v>
      </c>
      <c r="K23" s="25">
        <f>IFERROR(IF(K18="","",IF($K$25=0,((K19-$K$26)/3/K20),IF($K$26=0,(($K$25-K19)/3/K20),MIN(((($K$25)-K19)/(3*K20)),((K19-($K$26))/(3*K20)))))),"")</f>
        <v>1.402016457036392</v>
      </c>
      <c r="L23" s="25">
        <f>IFERROR(IF(L18="","",IF($L$25=0,((L19-$L$26)/3/L20),IF($L$26=0,(($L$25-L19)/3/L20),MIN(((($L$25)-L19)/(3*L20)),((L19-($L$26))/(3*L20)))))),"")</f>
        <v>1.2281683798225254</v>
      </c>
      <c r="M23" s="25">
        <f>IFERROR(IF(M18="","",IF($M$25=0,((M19-$M$26)/3/M20),IF($M$26=0,(($M$25-M19)/3/M20),MIN(((($M$25)-M19)/(3*M20)),((M19-($M$26))/(3*M20)))))),"")</f>
        <v>1.2874595654350203</v>
      </c>
      <c r="N23" s="25">
        <f>IFERROR(IF(N18="","",IF($N$25=0,((N19-$N$26)/3/N20),IF($N$26=0,(($N$25-N19)/3/N20),MIN(((($N$25)-N19)/(3*N20)),((N19-($N$26))/(3*N20)))))),"")</f>
        <v>1.1940754376771541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0.75071414214095178</v>
      </c>
      <c r="V23" s="25">
        <f>IFERROR(IF(V18="","",IF($G$25=0,((V19-$G$26)/3/V20),IF($G$26=0,(($G$25-V19)/3/V20),MIN(((($G$25)-V19)/(3*V20)),((V19-($G$26))/(3*V20)))))),"")</f>
        <v>0.85187433232730114</v>
      </c>
      <c r="W23" s="25">
        <f>IFERROR(IF(W18="","",IF($H$25=0,((W19-$H$26)/3/W20),IF($H$26=0,(($H$25-W19)/3/W20),MIN(((($H$25)-W19)/(3*W20)),((W19-($H$26))/(3*W20)))))),"")</f>
        <v>0.86608137867253576</v>
      </c>
      <c r="X23" s="25"/>
      <c r="Y23" s="25">
        <f>IFERROR(IF(Y18="","",IF($J$25=0,((Y19-$J$26)/3/Y20),IF($J$26=0,(($J$25-Y19)/3/Y20),MIN(((($J$25)-Y19)/(3*Y20)),((Y19-($J$26))/(3*Y20)))))),"")</f>
        <v>1.0584776750434333</v>
      </c>
      <c r="Z23" s="25">
        <f>IFERROR(IF(Z18="","",IF($K$25=0,((Z19-$K$26)/3/Z20),IF($K$26=0,(($K$25-Z19)/3/Z20),MIN(((($K$25)-Z19)/(3*Z20)),((Z19-($K$26))/(3*Z20)))))),"")</f>
        <v>1.1163851225218446</v>
      </c>
      <c r="AA23" s="25">
        <f>IFERROR(IF(AA18="","",IF($L$25=0,((AA19-$L$26)/3/AA20),IF($L$26=0,(($L$25-AA19)/3/AA20),MIN(((($L$25)-AA19)/(3*AA20)),((AA19-($L$26))/(3*AA20)))))),"")</f>
        <v>1.2457236087319246</v>
      </c>
      <c r="AB23" s="25">
        <f>IFERROR(IF(AB18="","",IF($M$25=0,((AB19-$M$26)/3/AB20),IF($M$26=0,(($M$25-AB19)/3/AB20),MIN(((($M$25)-AB19)/(3*AB20)),((AB19-($M$26))/(3*AB20)))))),"")</f>
        <v>0.87837934203192847</v>
      </c>
      <c r="AC23" s="25">
        <f>IFERROR(IF(AC18="","",IF($N$25=0,((AC19-$N$26)/3/AC20),IF($N$26=0,(($N$25-AC19)/3/AC20),MIN(((($N$25)-AC19)/(3*AC20)),((AC19-($N$26))/(3*AC20)))))),"")</f>
        <v>1.1197008440042446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1.9357715371658937</v>
      </c>
      <c r="AG23" s="25">
        <f t="shared" si="2"/>
        <v>1.9393662426979192</v>
      </c>
      <c r="AH23" s="25">
        <f t="shared" si="2"/>
        <v>1.4287488992624833</v>
      </c>
      <c r="AI23" s="25">
        <f t="shared" si="2"/>
        <v>1.4978409837719497</v>
      </c>
      <c r="AJ23" s="25">
        <f t="shared" si="2"/>
        <v>0.9841026073934982</v>
      </c>
      <c r="AK23" s="25">
        <f t="shared" si="2"/>
        <v>1.1446253285404668</v>
      </c>
      <c r="AL23" s="25">
        <f t="shared" si="2"/>
        <v>1.0446040455726262</v>
      </c>
      <c r="AM23" s="25">
        <f t="shared" si="2"/>
        <v>1.2090300489142718</v>
      </c>
      <c r="AN23" s="25">
        <f t="shared" si="2"/>
        <v>1.3429967369235913</v>
      </c>
      <c r="AO23" s="25">
        <f t="shared" si="2"/>
        <v>1.5590814283545722</v>
      </c>
      <c r="AP23" s="25">
        <f t="shared" si="2"/>
        <v>1.5048751062702801</v>
      </c>
      <c r="AQ23" s="25">
        <f>IFERROR(IF(AQ18="","",IF($M$25=0,((AQ19-$M$26)/3/AQ20),IF($M$26=0,(($M$25-AQ19)/3/AQ20),MIN(((($M$25)-AQ19)/(3*AQ20)),((AQ19-($M$26))/(3*AQ20)))))),"")</f>
        <v>1.552250983760157</v>
      </c>
      <c r="AR23" s="25">
        <f>IFERROR(IF(AR18="","",IF($M$25=0,((AR19-$M$26)/3/AR20),IF($M$26=0,(($M$25-AR19)/3/AR20),MIN(((($M$25)-AR19)/(3*AR20)),((AR19-($M$26))/(3*AR20)))))),"")</f>
        <v>1.3435983416956372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3">$E$5</f>
        <v>21.8</v>
      </c>
      <c r="C25" s="32">
        <f t="shared" si="3"/>
        <v>21.8</v>
      </c>
      <c r="D25" s="32">
        <f t="shared" si="3"/>
        <v>21.8</v>
      </c>
      <c r="E25" s="32">
        <f t="shared" si="3"/>
        <v>21.8</v>
      </c>
      <c r="F25" s="32">
        <f t="shared" si="3"/>
        <v>21.8</v>
      </c>
      <c r="G25" s="32">
        <f t="shared" si="3"/>
        <v>21.8</v>
      </c>
      <c r="H25" s="32">
        <f t="shared" si="3"/>
        <v>21.8</v>
      </c>
      <c r="I25" s="32">
        <f t="shared" si="3"/>
        <v>21.8</v>
      </c>
      <c r="J25" s="32">
        <f t="shared" si="3"/>
        <v>21.8</v>
      </c>
      <c r="K25" s="32">
        <f t="shared" si="3"/>
        <v>21.8</v>
      </c>
      <c r="L25" s="32">
        <f t="shared" si="3"/>
        <v>21.8</v>
      </c>
      <c r="M25" s="32">
        <f t="shared" si="3"/>
        <v>21.8</v>
      </c>
      <c r="N25" s="32">
        <f>$E$5</f>
        <v>21.8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4">$F$5</f>
        <v>11.2</v>
      </c>
      <c r="C26" s="32">
        <f t="shared" si="4"/>
        <v>11.2</v>
      </c>
      <c r="D26" s="32">
        <f t="shared" si="4"/>
        <v>11.2</v>
      </c>
      <c r="E26" s="32">
        <f t="shared" si="4"/>
        <v>11.2</v>
      </c>
      <c r="F26" s="32">
        <f t="shared" si="4"/>
        <v>11.2</v>
      </c>
      <c r="G26" s="32">
        <f t="shared" si="4"/>
        <v>11.2</v>
      </c>
      <c r="H26" s="32">
        <f t="shared" si="4"/>
        <v>11.2</v>
      </c>
      <c r="I26" s="32">
        <f t="shared" si="4"/>
        <v>11.2</v>
      </c>
      <c r="J26" s="32">
        <f t="shared" si="4"/>
        <v>11.2</v>
      </c>
      <c r="K26" s="32">
        <f t="shared" si="4"/>
        <v>11.2</v>
      </c>
      <c r="L26" s="32">
        <f t="shared" si="4"/>
        <v>11.2</v>
      </c>
      <c r="M26" s="32">
        <f t="shared" si="4"/>
        <v>11.2</v>
      </c>
      <c r="N26" s="32">
        <f>$F$5</f>
        <v>11.2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1.5164610665089238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1.5442820054560598</v>
      </c>
      <c r="Q37" s="40">
        <v>8</v>
      </c>
      <c r="R37" s="41">
        <f>ROUND(Q37/5,5)</f>
        <v>1.6</v>
      </c>
      <c r="T37" s="20">
        <v>15.765600000000001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1.3258028888186961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1.1478830522255583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7"/>
  <dimension ref="A1:BJ85"/>
  <sheetViews>
    <sheetView showGridLines="0" topLeftCell="A7" zoomScale="75" zoomScaleNormal="75" workbookViewId="0">
      <selection activeCell="Q19" sqref="Q19:T23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18" width="9.28515625" style="1" bestFit="1" customWidth="1"/>
    <col min="19" max="19" width="9.140625" style="1"/>
    <col min="20" max="20" width="9.85546875" style="1" bestFit="1" customWidth="1"/>
    <col min="21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111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0.92731723461468885</v>
      </c>
      <c r="R2" s="7">
        <f>IF(N19="","",(ABS(N19-AVERAGE(B19:M19))/STDEV(B19:M19)))</f>
        <v>2.7836553793265991E-2</v>
      </c>
      <c r="S2" s="7">
        <f>IF(AC9="","",(ABS(AC9-AVERAGE(Q9:AB9))/STDEV(Q9:AB9)))</f>
        <v>0.62666253169346708</v>
      </c>
      <c r="T2" s="7">
        <f>IF(AC19="","",(ABS(AC19-AVERAGE(Q19:AB19))/STDEV(Q19:AB19)))</f>
        <v>0.57052293527146736</v>
      </c>
      <c r="U2" s="7">
        <f>IF(AR9="","",(ABS(AR9-AVERAGE(AF9:AQ9))/STDEV(AF9:AQ9)))</f>
        <v>0.17810605502210494</v>
      </c>
      <c r="V2" s="7">
        <f>IF(AR19="","",(ABS(AR19-AVERAGE(AF19:AQ19))/STDEV(AF19:AQ19)))</f>
        <v>1.6734852113843166E-2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1.3497212414649185</v>
      </c>
      <c r="R3" s="7">
        <f>IF(N20="","",(ABS(N20-AVERAGE(B20:M20))/STDEV(B20:M20)))</f>
        <v>6.9989839856464689E-2</v>
      </c>
      <c r="S3" s="7">
        <f>IF(AC10="","",(ABS(AC10-AVERAGE(Q10:AB10))/STDEV(Q10:AB10)))</f>
        <v>0.72013237036959477</v>
      </c>
      <c r="T3" s="7">
        <f>IF(AC20="","",(ABS(AC20-AVERAGE(Q20:AB20))/STDEV(Q20:AB20)))</f>
        <v>1.4056027669606186</v>
      </c>
      <c r="U3" s="7">
        <f t="shared" ref="U3" si="0">IF(AR10="","",(ABS(AR10-AVERAGE(AF10:AQ10))/STDEV(AF10:AQ10)))</f>
        <v>0.67688350445377332</v>
      </c>
      <c r="V3" s="7">
        <f>IF(AR20="","",(ABS(AR20-AVERAGE(AF20:AQ20))/STDEV(AF20:AQ20)))</f>
        <v>0.37372541065602133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1.7874600645555632</v>
      </c>
      <c r="R4" s="7">
        <f>IF(N23="","",(ABS(N23-AVERAGE(B23:M23))/STDEV(B23:M23)))</f>
        <v>7.912912817172095E-2</v>
      </c>
      <c r="S4" s="7">
        <f>IF(AC13="","",(ABS(AC13-AVERAGE(Q13:AB13))/STDEV(Q13:AB13)))</f>
        <v>0.67101853134528466</v>
      </c>
      <c r="T4" s="7">
        <f>IF(AC23="","",(ABS(AC23-AVERAGE(Q23:AB23))/STDEV(Q23:AB23)))</f>
        <v>1.2169554234772262</v>
      </c>
      <c r="U4" s="7">
        <f>IF(AR13="","",(ABS(AR13-AVERAGE(AF13:AQ13))/STDEV(AF13:AQ13)))</f>
        <v>0.8534250842845762</v>
      </c>
      <c r="V4" s="7">
        <f>IF(AR23="","",(ABS(AR23-AVERAGE(AF23:AQ23))/STDEV(AF23:AQ23)))</f>
        <v>0.18922274402595027</v>
      </c>
    </row>
    <row r="5" spans="1:44" ht="25.5" customHeight="1" x14ac:dyDescent="0.2">
      <c r="C5" s="42" t="s">
        <v>112</v>
      </c>
      <c r="D5" s="12">
        <v>35534</v>
      </c>
      <c r="E5" s="12">
        <v>38258</v>
      </c>
      <c r="F5" s="12">
        <v>33052</v>
      </c>
      <c r="G5" s="13"/>
      <c r="H5" s="13"/>
      <c r="I5" s="13">
        <v>3088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-13.420796411694369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-61.706666666665114</v>
      </c>
      <c r="AE7" s="14" t="s">
        <v>29</v>
      </c>
      <c r="AR7" s="16">
        <f>AR9-AQ9</f>
        <v>11.988888888889051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35546.957575757573</v>
      </c>
      <c r="C9" s="20">
        <v>35745</v>
      </c>
      <c r="D9" s="20">
        <v>35852.171428571426</v>
      </c>
      <c r="E9" s="20">
        <v>36038.096551724135</v>
      </c>
      <c r="F9" s="20">
        <v>35928.303448275859</v>
      </c>
      <c r="G9" s="20">
        <v>35886.080000000002</v>
      </c>
      <c r="H9" s="20">
        <v>35965.913043478264</v>
      </c>
      <c r="I9" s="20">
        <v>35845.238709677418</v>
      </c>
      <c r="J9" s="20">
        <v>35820.974545454548</v>
      </c>
      <c r="K9" s="20">
        <v>35829.529411764706</v>
      </c>
      <c r="L9" s="20">
        <v>35686.133333333331</v>
      </c>
      <c r="M9" s="20">
        <v>35648.533333333333</v>
      </c>
      <c r="N9" s="20">
        <v>35945.428571428572</v>
      </c>
      <c r="P9" s="19" t="s">
        <v>18</v>
      </c>
      <c r="Q9" s="20"/>
      <c r="R9" s="20"/>
      <c r="S9" s="20"/>
      <c r="T9" s="20"/>
      <c r="U9" s="20">
        <v>35841.066666666666</v>
      </c>
      <c r="V9" s="20">
        <v>35870.635294117645</v>
      </c>
      <c r="W9" s="20">
        <v>35600.676923076921</v>
      </c>
      <c r="X9" s="20"/>
      <c r="Y9" s="20"/>
      <c r="Z9" s="20">
        <v>35194.879999999997</v>
      </c>
      <c r="AA9" s="20">
        <v>35352.742857142854</v>
      </c>
      <c r="AB9" s="20">
        <v>35442.400000000001</v>
      </c>
      <c r="AC9" s="20">
        <v>35380.693333333336</v>
      </c>
      <c r="AE9" s="19" t="s">
        <v>18</v>
      </c>
      <c r="AF9" s="30">
        <v>35946.613333333335</v>
      </c>
      <c r="AG9" s="30">
        <v>36070.836363636365</v>
      </c>
      <c r="AH9" s="30">
        <v>36023.919999999998</v>
      </c>
      <c r="AI9" s="30">
        <v>35993.651612903224</v>
      </c>
      <c r="AJ9" s="30">
        <v>35701.133333333331</v>
      </c>
      <c r="AK9" s="30">
        <v>35909.199999999997</v>
      </c>
      <c r="AL9" s="30">
        <v>35910.73333333333</v>
      </c>
      <c r="AM9" s="30">
        <v>36036.239999999998</v>
      </c>
      <c r="AN9" s="30">
        <v>36125.828571428574</v>
      </c>
      <c r="AO9" s="30">
        <v>36014.55238095238</v>
      </c>
      <c r="AP9" s="30">
        <v>35916.32</v>
      </c>
      <c r="AQ9" s="30">
        <v>35975.911111111112</v>
      </c>
      <c r="AR9" s="30">
        <v>35987.9</v>
      </c>
    </row>
    <row r="10" spans="1:44" x14ac:dyDescent="0.2">
      <c r="A10" s="21" t="s">
        <v>8</v>
      </c>
      <c r="B10" s="22">
        <v>866.76768732975165</v>
      </c>
      <c r="C10" s="22">
        <v>657.03327714258683</v>
      </c>
      <c r="D10" s="22">
        <v>657.52542181368415</v>
      </c>
      <c r="E10" s="22">
        <v>498.91773598429484</v>
      </c>
      <c r="F10" s="22">
        <v>543.97080860375866</v>
      </c>
      <c r="G10" s="22">
        <v>605.72631764840105</v>
      </c>
      <c r="H10" s="22">
        <v>530.80755006619665</v>
      </c>
      <c r="I10" s="22">
        <v>608.04093637682956</v>
      </c>
      <c r="J10" s="22">
        <v>623.48081884408532</v>
      </c>
      <c r="K10" s="22">
        <v>585.37231541177266</v>
      </c>
      <c r="L10" s="22">
        <v>736.65208829337553</v>
      </c>
      <c r="M10" s="22">
        <v>753.28304810224722</v>
      </c>
      <c r="N10" s="22">
        <v>497.58948644392285</v>
      </c>
      <c r="P10" s="21" t="s">
        <v>8</v>
      </c>
      <c r="Q10" s="22"/>
      <c r="R10" s="22"/>
      <c r="S10" s="22"/>
      <c r="T10" s="22"/>
      <c r="U10" s="22">
        <v>664.22861764393701</v>
      </c>
      <c r="V10" s="22">
        <v>615.22943546558702</v>
      </c>
      <c r="W10" s="22">
        <v>673.51450215669774</v>
      </c>
      <c r="X10" s="22"/>
      <c r="Y10" s="22"/>
      <c r="Z10" s="22">
        <v>811.06871372182684</v>
      </c>
      <c r="AA10" s="22">
        <v>815.66895611070834</v>
      </c>
      <c r="AB10" s="22">
        <v>810.33521708299463</v>
      </c>
      <c r="AC10" s="22">
        <v>796.91442067130026</v>
      </c>
      <c r="AE10" s="21" t="s">
        <v>8</v>
      </c>
      <c r="AF10" s="22">
        <v>624.85820863688809</v>
      </c>
      <c r="AG10" s="22">
        <v>362.6190105349508</v>
      </c>
      <c r="AH10" s="22">
        <v>453.4691601241185</v>
      </c>
      <c r="AI10" s="22">
        <v>498.26645708282956</v>
      </c>
      <c r="AJ10" s="22">
        <v>753.62719432262963</v>
      </c>
      <c r="AK10" s="22">
        <v>639.74944462557676</v>
      </c>
      <c r="AL10" s="22">
        <v>512.49529177313968</v>
      </c>
      <c r="AM10" s="22">
        <v>385.40254915861544</v>
      </c>
      <c r="AN10" s="22">
        <v>283.33021157513139</v>
      </c>
      <c r="AO10" s="22">
        <v>449.03079346505109</v>
      </c>
      <c r="AP10" s="22">
        <v>532.82019940873022</v>
      </c>
      <c r="AQ10" s="22">
        <v>471.06647968501045</v>
      </c>
      <c r="AR10" s="22">
        <v>585.04327655570773</v>
      </c>
    </row>
    <row r="11" spans="1:44" x14ac:dyDescent="0.2">
      <c r="A11" s="21" t="s">
        <v>19</v>
      </c>
      <c r="B11" s="22">
        <v>36252</v>
      </c>
      <c r="C11" s="22">
        <v>36412</v>
      </c>
      <c r="D11" s="23">
        <v>36348</v>
      </c>
      <c r="E11" s="23">
        <v>36956</v>
      </c>
      <c r="F11" s="23">
        <v>36764</v>
      </c>
      <c r="G11" s="23">
        <v>36200</v>
      </c>
      <c r="H11" s="23">
        <v>36956</v>
      </c>
      <c r="I11" s="23">
        <v>36476</v>
      </c>
      <c r="J11" s="23">
        <v>36636</v>
      </c>
      <c r="K11" s="23">
        <v>36636</v>
      </c>
      <c r="L11" s="23">
        <v>36200</v>
      </c>
      <c r="M11" s="23">
        <v>36348</v>
      </c>
      <c r="N11" s="23">
        <v>36636</v>
      </c>
      <c r="P11" s="21" t="s">
        <v>19</v>
      </c>
      <c r="Q11" s="22"/>
      <c r="R11" s="22"/>
      <c r="S11" s="22"/>
      <c r="T11" s="22"/>
      <c r="U11" s="23">
        <v>36200</v>
      </c>
      <c r="V11" s="23">
        <v>36200</v>
      </c>
      <c r="W11" s="23">
        <v>36444</v>
      </c>
      <c r="X11" s="23"/>
      <c r="Y11" s="23"/>
      <c r="Z11" s="23">
        <v>36200</v>
      </c>
      <c r="AA11" s="23">
        <v>36200</v>
      </c>
      <c r="AB11" s="23">
        <v>37084</v>
      </c>
      <c r="AC11" s="23">
        <v>37180</v>
      </c>
      <c r="AE11" s="21" t="s">
        <v>19</v>
      </c>
      <c r="AF11" s="22">
        <v>36764</v>
      </c>
      <c r="AG11" s="22">
        <v>36956</v>
      </c>
      <c r="AH11" s="22">
        <v>36200</v>
      </c>
      <c r="AI11" s="22">
        <v>37244</v>
      </c>
      <c r="AJ11" s="22">
        <v>36604</v>
      </c>
      <c r="AK11" s="22">
        <v>36636</v>
      </c>
      <c r="AL11" s="22">
        <v>36764</v>
      </c>
      <c r="AM11" s="22">
        <v>36956</v>
      </c>
      <c r="AN11" s="22">
        <v>36636</v>
      </c>
      <c r="AO11" s="22">
        <v>36636</v>
      </c>
      <c r="AP11" s="22">
        <v>37212</v>
      </c>
      <c r="AQ11" s="22">
        <v>36636</v>
      </c>
      <c r="AR11" s="22">
        <v>37276</v>
      </c>
    </row>
    <row r="12" spans="1:44" x14ac:dyDescent="0.2">
      <c r="A12" s="21" t="s">
        <v>20</v>
      </c>
      <c r="B12" s="22">
        <v>33404</v>
      </c>
      <c r="C12" s="22">
        <v>34108</v>
      </c>
      <c r="D12" s="23">
        <v>34108</v>
      </c>
      <c r="E12" s="23">
        <v>34012</v>
      </c>
      <c r="F12" s="23">
        <v>34108</v>
      </c>
      <c r="G12" s="23">
        <v>33692</v>
      </c>
      <c r="H12" s="23">
        <v>33692</v>
      </c>
      <c r="I12" s="23">
        <v>33916</v>
      </c>
      <c r="J12" s="23">
        <v>34108</v>
      </c>
      <c r="K12" s="23">
        <v>34108</v>
      </c>
      <c r="L12" s="23">
        <v>33404</v>
      </c>
      <c r="M12" s="23">
        <v>33404</v>
      </c>
      <c r="N12" s="23">
        <v>34428</v>
      </c>
      <c r="P12" s="21" t="s">
        <v>20</v>
      </c>
      <c r="Q12" s="22"/>
      <c r="R12" s="22"/>
      <c r="S12" s="22"/>
      <c r="T12" s="22"/>
      <c r="U12" s="23">
        <v>33692</v>
      </c>
      <c r="V12" s="23">
        <v>34108</v>
      </c>
      <c r="W12" s="23">
        <v>34236</v>
      </c>
      <c r="X12" s="23"/>
      <c r="Y12" s="23"/>
      <c r="Z12" s="23">
        <v>33628</v>
      </c>
      <c r="AA12" s="23">
        <v>33436</v>
      </c>
      <c r="AB12" s="23">
        <v>33724</v>
      </c>
      <c r="AC12" s="23">
        <v>34012</v>
      </c>
      <c r="AE12" s="21" t="s">
        <v>20</v>
      </c>
      <c r="AF12" s="22">
        <v>33404</v>
      </c>
      <c r="AG12" s="22">
        <v>34940</v>
      </c>
      <c r="AH12" s="22">
        <v>34396</v>
      </c>
      <c r="AI12" s="22">
        <v>34108</v>
      </c>
      <c r="AJ12" s="22">
        <v>33692</v>
      </c>
      <c r="AK12" s="22">
        <v>33724</v>
      </c>
      <c r="AL12" s="22">
        <v>34428</v>
      </c>
      <c r="AM12" s="22">
        <v>34940</v>
      </c>
      <c r="AN12" s="22">
        <v>34812</v>
      </c>
      <c r="AO12" s="22">
        <v>34428</v>
      </c>
      <c r="AP12" s="22">
        <v>34428</v>
      </c>
      <c r="AQ12" s="22">
        <v>34428</v>
      </c>
      <c r="AR12" s="22">
        <v>33724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0.95948722755758631</v>
      </c>
      <c r="C13" s="25">
        <f>IFERROR(IF(C8="","",IF($C$25=0,((C9-$C$26)/3/C10),IF($C$26=0,(($C$25-C9)/3/C10),MIN(((($C$25)-C9)/(3*C10)),((C9-($C$26))/(3*C10)))))),"")</f>
        <v>1.2749227410667048</v>
      </c>
      <c r="D13" s="25">
        <f>IFERROR(IF(D8="","",IF($D$25=0,((D9-$D$26)/3/D10),IF($D$26=0,(($D$25-D9)/3/D10),MIN(((($D$25)-D9)/(3*D10)),((D9-($D$26))/(3*D10)))))),"")</f>
        <v>1.2196377973201709</v>
      </c>
      <c r="E13" s="25">
        <f>IFERROR(IF(E8="","",IF($E$25=0,((E9-$E$26)/3/E10),IF($E$26=0,(($E$25-E9)/3/E10),MIN(((($E$25)-E9)/(3*E10)),((E9-($E$26))/(3*E10)))))),"")</f>
        <v>1.4831459431525362</v>
      </c>
      <c r="F13" s="25">
        <f>IFERROR(IF(F8="","",IF($K$25=0,((F9-$K$26)/3/F10),IF($K$26=0,(($K$25-F9)/3/F10),MIN(((($K$25)-F9)/(3*F10)),((F9-($K$26))/(3*F10)))))),"")</f>
        <v>1.4275867472275503</v>
      </c>
      <c r="G13" s="25">
        <f>IFERROR(IF(G8="","",IF($G$25=0,((G9-$G$26)/3/G10),IF($G$26=0,(($G$25-G9)/3/G10),MIN(((($G$25)-G9)/(3*G10)),((G9-($G$26))/(3*G10)))))),"")</f>
        <v>1.3052759587357621</v>
      </c>
      <c r="H13" s="25">
        <f>IFERROR(IF(H8="","",IF($H$25=0,((H9-$H$26)/3/H10),IF($H$26=0,(($H$25-H9)/3/H10),MIN(((($H$25)-H9)/(3*H10)),((H9-($H$26))/(3*H10)))))),"")</f>
        <v>1.439370983724636</v>
      </c>
      <c r="I13" s="25">
        <f>IFERROR(IF(I8="","",IF($I$25=0,((I9-$I$26)/3/I10),IF($I$26=0,(($I$25-I9)/3/I10),MIN(((($I$25)-I9)/(3*I10)),((I9-($I$26))/(3*I10)))))),"")</f>
        <v>1.3226967385341128</v>
      </c>
      <c r="J13" s="25">
        <f>IFERROR(IF(J8="","",IF($J$25=0,((J9-$J$26)/3/J10),IF($J$26=0,(($J$25-J9)/3/J10),MIN(((($J$25)-J9)/(3*J10)),((J9-($J$26))/(3*J10)))))),"")</f>
        <v>1.3029138886547857</v>
      </c>
      <c r="K13" s="25">
        <f>IFERROR(IF(K8="","",IF($K$25=0,((K9-$K$26)/3/K10),IF($K$26=0,(($K$25-K9)/3/K10),MIN(((($K$25)-K9)/(3*K10)),((K9-($K$26))/(3*K10)))))),"")</f>
        <v>1.3828638197708509</v>
      </c>
      <c r="L13" s="25">
        <f>IFERROR(IF(L8="","",IF($L$25=0,((L9-$L$26)/3/L10),IF($L$26=0,(($L$25-L9)/3/L10),MIN(((($L$25)-L9)/(3*L10)),((L9-($L$26))/(3*L10)))))),"")</f>
        <v>1.1637636036232477</v>
      </c>
      <c r="M13" s="25">
        <f>IFERROR(IF(M8="","",IF($M$25=0,((M9-$M$26)/3/M10),IF($M$26=0,(($M$25-M9)/3/M10),MIN(((($M$25)-M9)/(3*M10)),((M9-($M$26))/(3*M10)))))),"")</f>
        <v>1.1489852496901409</v>
      </c>
      <c r="N13" s="25">
        <f>IFERROR(IF(N8="","",IF($N$25=0,((N9-$N$26)/3/N10),IF($N$26=0,(($N$25-N9)/3/N10),MIN(((($N$25)-N9)/(3*N10)),((N9-($N$26))/(3*N10)))))),"")</f>
        <v>1.5491829386632674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1.2129023397126717</v>
      </c>
      <c r="V13" s="25">
        <f>IFERROR(IF(V8="","",IF($G$25=0,((V9-$G$26)/3/V10),IF($G$26=0,(($G$25-V9)/3/V10),MIN(((($G$25)-V9)/(3*V10)),((V9-($G$26))/(3*V10)))))),"")</f>
        <v>1.2934820563191842</v>
      </c>
      <c r="W13" s="25">
        <f>IFERROR(IF(W8="","",IF($H$25=0,((W9-$H$26)/3/W10),IF($H$26=0,(($H$25-W9)/3/W10),MIN(((($H$25)-W9)/(3*W10)),((W9-($H$26))/(3*W10)))))),"")</f>
        <v>1.2613818583542806</v>
      </c>
      <c r="X13" s="25"/>
      <c r="Y13" s="25"/>
      <c r="Z13" s="25">
        <f>IFERROR(IF(Z8="","",IF($K$25=0,((Z9-$K$26)/3/Z10),IF($K$26=0,(($K$25-Z9)/3/Z10),MIN(((($K$25)-Z9)/(3*Z10)),((Z9-($K$26))/(3*Z10)))))),"")</f>
        <v>0.8806816503321746</v>
      </c>
      <c r="AA13" s="25">
        <f>IFERROR(IF(AA8="","",IF($L$25=0,((AA9-$L$26)/3/AA10),IF($L$26=0,(($L$25-AA9)/3/AA10),MIN(((($L$25)-AA9)/(3*AA10)),((AA9-($L$26))/(3*AA10)))))),"")</f>
        <v>0.94022738019980923</v>
      </c>
      <c r="AB13" s="25">
        <f>IFERROR(IF(AB8="","",IF($M$25=0,((AB9-$M$26)/3/AB10),IF($M$26=0,(($M$25-AB9)/3/AB10),MIN(((($M$25)-AB9)/(3*AB10)),((AB9-($M$26))/(3*AB10)))))),"")</f>
        <v>0.98329676805641308</v>
      </c>
      <c r="AC13" s="25">
        <f>IFERROR(IF(AC8="","",IF($N$25=0,((AC9-$N$26)/3/AC10),IF($N$26=0,(($N$25-AC9)/3/AC10),MIN(((($N$25)-AC9)/(3*AC10)),((AC9-($N$26))/(3*AC10)))))),"")</f>
        <v>0.97404575820981498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1.2330192859320277</v>
      </c>
      <c r="AG13" s="25">
        <f t="shared" si="1"/>
        <v>2.0105248877575757</v>
      </c>
      <c r="AH13" s="25">
        <f t="shared" si="1"/>
        <v>1.6422138456549167</v>
      </c>
      <c r="AI13" s="25">
        <f t="shared" si="1"/>
        <v>1.5148175940196866</v>
      </c>
      <c r="AJ13" s="25">
        <f t="shared" si="1"/>
        <v>1.1309157834397661</v>
      </c>
      <c r="AK13" s="25">
        <f t="shared" si="1"/>
        <v>1.2238124470612994</v>
      </c>
      <c r="AL13" s="25">
        <f t="shared" si="1"/>
        <v>1.5266915321605903</v>
      </c>
      <c r="AM13" s="25">
        <f t="shared" si="1"/>
        <v>1.9215925485793115</v>
      </c>
      <c r="AN13" s="25">
        <f t="shared" si="1"/>
        <v>2.5084646129780772</v>
      </c>
      <c r="AO13" s="25">
        <f t="shared" si="1"/>
        <v>1.6653999767926322</v>
      </c>
      <c r="AP13" s="25">
        <f t="shared" si="1"/>
        <v>1.4649594757597149</v>
      </c>
      <c r="AQ13" s="25">
        <f>IFERROR(IF(AQ8="","",IF($M$25=0,((AQ9-$M$26)/3/AQ10),IF($M$26=0,(($M$25-AQ9)/3/AQ10),MIN(((($M$25)-AQ9)/(3*AQ10)),((AQ9-($M$26))/(3*AQ10)))))),"")</f>
        <v>1.6148385187690562</v>
      </c>
      <c r="AR13" s="25">
        <f>IFERROR(IF(AR8="","",IF($M$25=0,((AR9-$M$26)/3/AR10),IF($M$26=0,(($M$25-AR9)/3/AR10),MIN(((($M$25)-AR9)/(3*AR10)),((AR9-($M$26))/(3*AR10)))))),"")</f>
        <v>1.2934085909932624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-298.18666666666832</v>
      </c>
      <c r="AE17" s="27" t="s">
        <v>30</v>
      </c>
      <c r="AR17" s="16">
        <f>AR19-AQ19</f>
        <v>146.50666666666802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35849.284848484851</v>
      </c>
      <c r="C19" s="30">
        <v>35815.114285714284</v>
      </c>
      <c r="D19" s="30">
        <v>36134.285714285717</v>
      </c>
      <c r="E19" s="30">
        <v>35990.775000000001</v>
      </c>
      <c r="F19" s="30">
        <v>36003.714285714283</v>
      </c>
      <c r="G19" s="30">
        <v>36049.381818181821</v>
      </c>
      <c r="H19" s="30">
        <v>36071.410526315791</v>
      </c>
      <c r="I19" s="30">
        <v>35939.706666666665</v>
      </c>
      <c r="J19" s="30">
        <v>35808.676923076921</v>
      </c>
      <c r="K19" s="30">
        <v>35861.844444444447</v>
      </c>
      <c r="L19" s="30">
        <v>35986.890322580643</v>
      </c>
      <c r="M19" s="30">
        <v>35905.809523809527</v>
      </c>
      <c r="N19" s="30">
        <v>35954.346666666665</v>
      </c>
      <c r="P19" s="30" t="s">
        <v>18</v>
      </c>
      <c r="Q19" s="30"/>
      <c r="R19" s="30"/>
      <c r="S19" s="30"/>
      <c r="T19" s="30"/>
      <c r="U19" s="30">
        <v>35867.146666666667</v>
      </c>
      <c r="V19" s="30">
        <v>35641.178947368418</v>
      </c>
      <c r="W19" s="30">
        <v>35484</v>
      </c>
      <c r="X19" s="30"/>
      <c r="Y19" s="30">
        <v>35941.65</v>
      </c>
      <c r="Z19" s="30">
        <v>35828.444444444445</v>
      </c>
      <c r="AA19" s="30">
        <v>36030.506666666668</v>
      </c>
      <c r="AB19" s="30">
        <v>36012.800000000003</v>
      </c>
      <c r="AC19" s="30">
        <v>35714.613333333335</v>
      </c>
      <c r="AD19" s="29"/>
      <c r="AE19" s="30" t="s">
        <v>18</v>
      </c>
      <c r="AF19" s="30">
        <v>35322.050000000003</v>
      </c>
      <c r="AG19" s="30">
        <v>35427.127272727274</v>
      </c>
      <c r="AH19" s="30">
        <v>35538.949999999997</v>
      </c>
      <c r="AI19" s="30">
        <v>35536.75294117647</v>
      </c>
      <c r="AJ19" s="30">
        <v>35850.914285714287</v>
      </c>
      <c r="AK19" s="30">
        <v>35716.984615384616</v>
      </c>
      <c r="AL19" s="30">
        <v>35620.800000000003</v>
      </c>
      <c r="AM19" s="30">
        <v>35707.657142857141</v>
      </c>
      <c r="AN19" s="30">
        <v>35439.009523809524</v>
      </c>
      <c r="AO19" s="30">
        <v>35766.484210526316</v>
      </c>
      <c r="AP19" s="30">
        <v>35902.879999999997</v>
      </c>
      <c r="AQ19" s="30">
        <v>35457.706666666665</v>
      </c>
      <c r="AR19" s="30">
        <v>35604.213333333333</v>
      </c>
      <c r="BD19" s="32"/>
      <c r="BE19" s="32"/>
      <c r="BF19" s="32"/>
      <c r="BG19" s="32">
        <f>I5/3</f>
        <v>1029.3333333333333</v>
      </c>
      <c r="BH19" s="32"/>
      <c r="BI19" s="32"/>
      <c r="BJ19" s="32"/>
    </row>
    <row r="20" spans="1:62" x14ac:dyDescent="0.2">
      <c r="A20" s="21" t="s">
        <v>8</v>
      </c>
      <c r="B20" s="22">
        <v>718.21567354969795</v>
      </c>
      <c r="C20" s="22">
        <v>712.83130967532759</v>
      </c>
      <c r="D20" s="22">
        <v>485.29169951014575</v>
      </c>
      <c r="E20" s="22">
        <v>520.03018719828685</v>
      </c>
      <c r="F20" s="22">
        <v>495.72622819418223</v>
      </c>
      <c r="G20" s="22">
        <v>508.99878303811181</v>
      </c>
      <c r="H20" s="22">
        <v>424.71616403714995</v>
      </c>
      <c r="I20" s="22">
        <v>517.63573970086247</v>
      </c>
      <c r="J20" s="22">
        <v>686.89010302956842</v>
      </c>
      <c r="K20" s="22">
        <v>621.81933302998709</v>
      </c>
      <c r="L20" s="22">
        <v>465.22912338266372</v>
      </c>
      <c r="M20" s="22">
        <v>609.23219535038243</v>
      </c>
      <c r="N20" s="22">
        <v>556.77386860432603</v>
      </c>
      <c r="P20" s="21" t="s">
        <v>8</v>
      </c>
      <c r="Q20" s="22"/>
      <c r="R20" s="22"/>
      <c r="S20" s="22"/>
      <c r="T20" s="22"/>
      <c r="U20" s="22">
        <v>517.09219977008286</v>
      </c>
      <c r="V20" s="22">
        <v>750.92541458887661</v>
      </c>
      <c r="W20" s="22">
        <v>805.01854459562435</v>
      </c>
      <c r="X20" s="22"/>
      <c r="Y20" s="22">
        <v>426.24801421268035</v>
      </c>
      <c r="Z20" s="22">
        <v>642.58926912065203</v>
      </c>
      <c r="AA20" s="22">
        <v>388.93660892974037</v>
      </c>
      <c r="AB20" s="22">
        <v>446.97930838872105</v>
      </c>
      <c r="AC20" s="22">
        <v>801.06402034087432</v>
      </c>
      <c r="AD20" s="29"/>
      <c r="AE20" s="21" t="s">
        <v>8</v>
      </c>
      <c r="AF20" s="22">
        <v>1044.1777808279026</v>
      </c>
      <c r="AG20" s="22">
        <v>964.85184152504769</v>
      </c>
      <c r="AH20" s="22">
        <v>890.44565573806142</v>
      </c>
      <c r="AI20" s="22">
        <v>893.42945341828442</v>
      </c>
      <c r="AJ20" s="22">
        <v>718.93670969466018</v>
      </c>
      <c r="AK20" s="22">
        <v>750.67670496999926</v>
      </c>
      <c r="AL20" s="22">
        <v>761.28445475566525</v>
      </c>
      <c r="AM20" s="22">
        <v>805.46272389597334</v>
      </c>
      <c r="AN20" s="22">
        <v>904.96524046334855</v>
      </c>
      <c r="AO20" s="22">
        <v>732.76745699071296</v>
      </c>
      <c r="AP20" s="22">
        <v>611.87865251649828</v>
      </c>
      <c r="AQ20" s="22">
        <v>858.92809964534274</v>
      </c>
      <c r="AR20" s="22">
        <v>873.10093985241531</v>
      </c>
      <c r="AS20" s="29"/>
      <c r="AT20" s="29"/>
      <c r="AU20" s="29"/>
      <c r="AV20" s="29"/>
      <c r="BD20" s="32">
        <f>F5</f>
        <v>33052</v>
      </c>
      <c r="BE20" s="32"/>
      <c r="BF20" s="32"/>
      <c r="BG20" s="32"/>
      <c r="BH20" s="32"/>
      <c r="BI20" s="32"/>
      <c r="BJ20" s="32">
        <f>E5</f>
        <v>38258</v>
      </c>
    </row>
    <row r="21" spans="1:62" x14ac:dyDescent="0.2">
      <c r="A21" s="21" t="s">
        <v>19</v>
      </c>
      <c r="B21" s="22">
        <v>36284</v>
      </c>
      <c r="C21" s="22">
        <v>36508</v>
      </c>
      <c r="D21" s="22">
        <v>37020</v>
      </c>
      <c r="E21" s="22">
        <v>36764</v>
      </c>
      <c r="F21" s="22">
        <v>36988</v>
      </c>
      <c r="G21" s="22">
        <v>37308</v>
      </c>
      <c r="H21" s="22">
        <v>37116</v>
      </c>
      <c r="I21" s="22">
        <v>37180</v>
      </c>
      <c r="J21" s="22">
        <v>36988</v>
      </c>
      <c r="K21" s="22">
        <v>36508</v>
      </c>
      <c r="L21" s="22">
        <v>36892</v>
      </c>
      <c r="M21" s="22">
        <v>37340</v>
      </c>
      <c r="N21" s="22">
        <v>36200</v>
      </c>
      <c r="P21" s="21" t="s">
        <v>19</v>
      </c>
      <c r="Q21" s="22"/>
      <c r="R21" s="22"/>
      <c r="S21" s="22"/>
      <c r="T21" s="22"/>
      <c r="U21" s="22">
        <v>36508</v>
      </c>
      <c r="V21" s="22">
        <v>36200</v>
      </c>
      <c r="W21" s="22">
        <v>36200</v>
      </c>
      <c r="X21" s="22"/>
      <c r="Y21" s="22">
        <v>36252</v>
      </c>
      <c r="Z21" s="22">
        <v>36380</v>
      </c>
      <c r="AA21" s="22">
        <v>36412</v>
      </c>
      <c r="AB21" s="22">
        <v>36200</v>
      </c>
      <c r="AC21" s="22">
        <v>36200</v>
      </c>
      <c r="AD21" s="29"/>
      <c r="AE21" s="21" t="s">
        <v>19</v>
      </c>
      <c r="AF21" s="22">
        <v>36348</v>
      </c>
      <c r="AG21" s="22">
        <v>36732</v>
      </c>
      <c r="AH21" s="22">
        <v>36252</v>
      </c>
      <c r="AI21" s="22">
        <v>36380</v>
      </c>
      <c r="AJ21" s="22">
        <v>37148</v>
      </c>
      <c r="AK21" s="22">
        <v>37212</v>
      </c>
      <c r="AL21" s="22">
        <v>36508</v>
      </c>
      <c r="AM21" s="22">
        <v>36200</v>
      </c>
      <c r="AN21" s="22">
        <v>36732</v>
      </c>
      <c r="AO21" s="22">
        <v>36988</v>
      </c>
      <c r="AP21" s="22">
        <v>36860</v>
      </c>
      <c r="AQ21" s="22">
        <v>36380</v>
      </c>
      <c r="AR21" s="22">
        <v>36252</v>
      </c>
      <c r="BD21" s="33">
        <f>BE21-$BG$22</f>
        <v>35533.94000000001</v>
      </c>
      <c r="BE21" s="32">
        <f>BF21-$BG$22</f>
        <v>35533.960000000006</v>
      </c>
      <c r="BF21" s="32">
        <f>BG21-$BG$22</f>
        <v>35533.980000000003</v>
      </c>
      <c r="BG21" s="33">
        <f>D5</f>
        <v>35534</v>
      </c>
      <c r="BH21" s="32">
        <f>BG21+$BG$22</f>
        <v>35534.019999999997</v>
      </c>
      <c r="BI21" s="32">
        <f>BH21+$BG$22</f>
        <v>35534.039999999994</v>
      </c>
      <c r="BJ21" s="33">
        <f>BI21+$BG$22</f>
        <v>35534.05999999999</v>
      </c>
    </row>
    <row r="22" spans="1:62" x14ac:dyDescent="0.2">
      <c r="A22" s="21" t="s">
        <v>20</v>
      </c>
      <c r="B22" s="22">
        <v>33340</v>
      </c>
      <c r="C22" s="22">
        <v>33564</v>
      </c>
      <c r="D22" s="22">
        <v>33788</v>
      </c>
      <c r="E22" s="22">
        <v>34108</v>
      </c>
      <c r="F22" s="22">
        <v>33884</v>
      </c>
      <c r="G22" s="22">
        <v>34300</v>
      </c>
      <c r="H22" s="22">
        <v>33916</v>
      </c>
      <c r="I22" s="22">
        <v>34140</v>
      </c>
      <c r="J22" s="22">
        <v>33852</v>
      </c>
      <c r="K22" s="22">
        <v>33628</v>
      </c>
      <c r="L22" s="22">
        <v>33916</v>
      </c>
      <c r="M22" s="22">
        <v>33628</v>
      </c>
      <c r="N22" s="22">
        <v>34140</v>
      </c>
      <c r="P22" s="21" t="s">
        <v>20</v>
      </c>
      <c r="Q22" s="22"/>
      <c r="R22" s="22"/>
      <c r="S22" s="22"/>
      <c r="T22" s="22"/>
      <c r="U22" s="22">
        <v>34236</v>
      </c>
      <c r="V22" s="22">
        <v>33692</v>
      </c>
      <c r="W22" s="22">
        <v>34492</v>
      </c>
      <c r="X22" s="22"/>
      <c r="Y22" s="22">
        <v>34428</v>
      </c>
      <c r="Z22" s="22">
        <v>34012</v>
      </c>
      <c r="AA22" s="22">
        <v>34524</v>
      </c>
      <c r="AB22" s="22">
        <v>34236</v>
      </c>
      <c r="AC22" s="22">
        <v>33404</v>
      </c>
      <c r="AD22" s="29"/>
      <c r="AE22" s="21" t="s">
        <v>20</v>
      </c>
      <c r="AF22" s="22">
        <v>33564</v>
      </c>
      <c r="AG22" s="22">
        <v>33596</v>
      </c>
      <c r="AH22" s="22">
        <v>33628</v>
      </c>
      <c r="AI22" s="22">
        <v>33628</v>
      </c>
      <c r="AJ22" s="22">
        <v>34012</v>
      </c>
      <c r="AK22" s="22">
        <v>33692</v>
      </c>
      <c r="AL22" s="22">
        <v>33628</v>
      </c>
      <c r="AM22" s="22">
        <v>33628</v>
      </c>
      <c r="AN22" s="22">
        <v>33596</v>
      </c>
      <c r="AO22" s="22">
        <v>33564</v>
      </c>
      <c r="AP22" s="22">
        <v>33884</v>
      </c>
      <c r="AQ22" s="22">
        <v>33628</v>
      </c>
      <c r="AR22" s="22">
        <v>33564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1.1179163586569814</v>
      </c>
      <c r="C23" s="25">
        <f>IFERROR(IF(C18="","",IF($C$25=0,((C19-$C$26)/3/C20),IF($C$26=0,(($C$25-C19)/3/C20),MIN(((($C$25)-C19)/(3*C20)),((C19-($C$26))/(3*C20)))))),"")</f>
        <v>1.1423393263493502</v>
      </c>
      <c r="D23" s="25">
        <f>IFERROR(IF(D18="","",IF($D$25=0,((D19-$D$26)/3/D20),IF($D$26=0,(($D$25-D19)/3/D20),MIN(((($D$25)-D19)/(3*D20)),((D19-($D$26))/(3*D20)))))),"")</f>
        <v>1.4587201112636401</v>
      </c>
      <c r="E23" s="25">
        <f>IFERROR(IF(E18="","",IF($E$25=0,((E19-$E$26)/3/E20),IF($E$26=0,(($E$25-E19)/3/E20),MIN(((($E$25)-E19)/(3*E20)),((E19-($E$26))/(3*E20)))))),"")</f>
        <v>1.4532649935925794</v>
      </c>
      <c r="F23" s="25">
        <f>IFERROR(IF(F18="","",IF($K$25=0,((F19-$K$26)/3/F20),IF($K$26=0,(($K$25-F19)/3/F20),MIN(((($K$25)-F19)/(3*F20)),((F19-($K$26))/(3*F20)))))),"")</f>
        <v>1.5158136259319093</v>
      </c>
      <c r="G23" s="25">
        <f>IFERROR(IF(G18="","",IF($G$25=0,((G19-$G$26)/3/G20),IF($G$26=0,(($G$25-G19)/3/G20),MIN(((($G$25)-G19)/(3*G20)),((G19-($G$26))/(3*G20)))))),"")</f>
        <v>1.446380787419163</v>
      </c>
      <c r="H23" s="25">
        <f>IFERROR(IF(H18="","",IF($H$25=0,((H19-$H$26)/3/H20),IF($H$26=0,(($H$25-H19)/3/H20),MIN(((($H$25)-H19)/(3*H20)),((H19-($H$26))/(3*H20)))))),"")</f>
        <v>1.7161182446330976</v>
      </c>
      <c r="I23" s="25">
        <f>IFERROR(IF(I18="","",IF($I$25=0,((I19-$I$26)/3/I20),IF($I$26=0,(($I$25-I19)/3/I20),MIN(((($I$25)-I19)/(3*I20)),((I19-($I$26))/(3*I20)))))),"")</f>
        <v>1.4928730479294556</v>
      </c>
      <c r="J23" s="25">
        <f>IFERROR(IF(J18="","",IF($J$25=0,((J19-$J$26)/3/J20),IF($J$26=0,(($J$25-J19)/3/J20),MIN(((($J$25)-J19)/(3*J20)),((J19-($J$26))/(3*J20)))))),"")</f>
        <v>1.1886050214438471</v>
      </c>
      <c r="K23" s="25">
        <f>IFERROR(IF(K18="","",IF($K$25=0,((K19-$K$26)/3/K20),IF($K$26=0,(($K$25-K19)/3/K20),MIN(((($K$25)-K19)/(3*K20)),((K19-($K$26))/(3*K20)))))),"")</f>
        <v>1.2844864675186929</v>
      </c>
      <c r="L23" s="25">
        <f>IFERROR(IF(L18="","",IF($L$25=0,((L19-$L$26)/3/L20),IF($L$26=0,(($L$25-L19)/3/L20),MIN(((($L$25)-L19)/(3*L20)),((L19-($L$26))/(3*L20)))))),"")</f>
        <v>1.6272338103758446</v>
      </c>
      <c r="M23" s="25">
        <f>IFERROR(IF(M18="","",IF($M$25=0,((M19-$M$26)/3/M20),IF($M$26=0,(($M$25-M19)/3/M20),MIN(((($M$25)-M19)/(3*M20)),((M19-($M$26))/(3*M20)))))),"")</f>
        <v>1.2869698910323666</v>
      </c>
      <c r="N23" s="25">
        <f>IFERROR(IF(N18="","",IF($N$25=0,((N19-$N$26)/3/N20),IF($N$26=0,(($N$25-N19)/3/N20),MIN(((($N$25)-N19)/(3*N20)),((N19-($N$26))/(3*N20)))))),"")</f>
        <v>1.3791675359501216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1.5412166562664511</v>
      </c>
      <c r="V23" s="25">
        <f>IFERROR(IF(V18="","",IF($G$25=0,((V19-$G$26)/3/V20),IF($G$26=0,(($G$25-V19)/3/V20),MIN(((($G$25)-V19)/(3*V20)),((V19-($G$26))/(3*V20)))))),"")</f>
        <v>1.1493280588929353</v>
      </c>
      <c r="W23" s="25">
        <f>IFERROR(IF(W18="","",IF($H$25=0,((W19-$H$26)/3/W20),IF($H$26=0,(($H$25-W19)/3/W20),MIN(((($H$25)-W19)/(3*W20)),((W19-($H$26))/(3*W20)))))),"")</f>
        <v>1.0070161390802239</v>
      </c>
      <c r="X23" s="25"/>
      <c r="Y23" s="25">
        <f>IFERROR(IF(Y18="","",IF($J$25=0,((Y19-$J$26)/3/Y20),IF($J$26=0,(($J$25-Y19)/3/Y20),MIN(((($J$25)-Y19)/(3*Y20)),((Y19-($J$26))/(3*Y20)))))),"")</f>
        <v>1.811425838763935</v>
      </c>
      <c r="Z23" s="25">
        <f>IFERROR(IF(Z18="","",IF($K$25=0,((Z19-$K$26)/3/Z20),IF($K$26=0,(($K$25-Z19)/3/Z20),MIN(((($K$25)-Z19)/(3*Z20)),((Z19-($K$26))/(3*Z20)))))),"")</f>
        <v>1.2602947026490019</v>
      </c>
      <c r="AA23" s="25">
        <f>IFERROR(IF(AA18="","",IF($L$25=0,((AA19-$L$26)/3/AA20),IF($L$26=0,(($L$25-AA19)/3/AA20),MIN(((($L$25)-AA19)/(3*AA20)),((AA19-($L$26))/(3*AA20)))))),"")</f>
        <v>1.9090457435234807</v>
      </c>
      <c r="AB23" s="25">
        <f>IFERROR(IF(AB18="","",IF($M$25=0,((AB19-$M$26)/3/AB20),IF($M$26=0,(($M$25-AB19)/3/AB20),MIN(((($M$25)-AB19)/(3*AB20)),((AB19-($M$26))/(3*AB20)))))),"")</f>
        <v>1.6743504362603376</v>
      </c>
      <c r="AC23" s="25">
        <f>IFERROR(IF(AC18="","",IF($N$25=0,((AC19-$N$26)/3/AC20),IF($N$26=0,(($N$25-AC19)/3/AC20),MIN(((($N$25)-AC19)/(3*AC20)),((AC19-($N$26))/(3*AC20)))))),"")</f>
        <v>1.0583368295517694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0.72466906232517125</v>
      </c>
      <c r="AG23" s="25">
        <f t="shared" si="2"/>
        <v>0.82054990915259429</v>
      </c>
      <c r="AH23" s="25">
        <f t="shared" si="2"/>
        <v>0.93097577375029705</v>
      </c>
      <c r="AI23" s="25">
        <f t="shared" si="2"/>
        <v>0.92704687227765636</v>
      </c>
      <c r="AJ23" s="25">
        <f t="shared" si="2"/>
        <v>1.116039692983094</v>
      </c>
      <c r="AK23" s="25">
        <f t="shared" si="2"/>
        <v>1.1283221160286019</v>
      </c>
      <c r="AL23" s="25">
        <f t="shared" si="2"/>
        <v>1.1247657315444421</v>
      </c>
      <c r="AM23" s="25">
        <f t="shared" si="2"/>
        <v>1.0554359134117794</v>
      </c>
      <c r="AN23" s="25">
        <f t="shared" si="2"/>
        <v>0.87922696441075754</v>
      </c>
      <c r="AO23" s="25">
        <f t="shared" si="2"/>
        <v>1.1333817505604926</v>
      </c>
      <c r="AP23" s="25">
        <f t="shared" si="2"/>
        <v>1.2829994914372889</v>
      </c>
      <c r="AQ23" s="25">
        <f>IFERROR(IF(AQ18="","",IF($M$25=0,((AQ19-$M$26)/3/AQ20),IF($M$26=0,(($M$25-AQ19)/3/AQ20),MIN(((($M$25)-AQ19)/(3*AQ20)),((AQ19-($M$26))/(3*AQ20)))))),"")</f>
        <v>0.93360808960998309</v>
      </c>
      <c r="AR23" s="25">
        <f>IFERROR(IF(AR18="","",IF($M$25=0,((AR19-$M$26)/3/AR20),IF($M$26=0,(($M$25-AR19)/3/AR20),MIN(((($M$25)-AR19)/(3*AR20)),((AR19-($M$26))/(3*AR20)))))),"")</f>
        <v>0.97438651013430611</v>
      </c>
    </row>
    <row r="24" spans="1:62" x14ac:dyDescent="0.2">
      <c r="A24" s="35" t="s">
        <v>10</v>
      </c>
      <c r="B24" s="32">
        <f t="shared" ref="B24:M24" si="3">$D$5</f>
        <v>35534</v>
      </c>
      <c r="C24" s="32">
        <f t="shared" si="3"/>
        <v>35534</v>
      </c>
      <c r="D24" s="32">
        <f t="shared" si="3"/>
        <v>35534</v>
      </c>
      <c r="E24" s="32">
        <f t="shared" si="3"/>
        <v>35534</v>
      </c>
      <c r="F24" s="32">
        <f t="shared" si="3"/>
        <v>35534</v>
      </c>
      <c r="G24" s="32">
        <f t="shared" si="3"/>
        <v>35534</v>
      </c>
      <c r="H24" s="32">
        <f t="shared" si="3"/>
        <v>35534</v>
      </c>
      <c r="I24" s="32">
        <f t="shared" si="3"/>
        <v>35534</v>
      </c>
      <c r="J24" s="32">
        <f t="shared" si="3"/>
        <v>35534</v>
      </c>
      <c r="K24" s="32">
        <f t="shared" si="3"/>
        <v>35534</v>
      </c>
      <c r="L24" s="32">
        <f t="shared" si="3"/>
        <v>35534</v>
      </c>
      <c r="M24" s="32">
        <f t="shared" si="3"/>
        <v>35534</v>
      </c>
      <c r="N24" s="32">
        <f>$D$5</f>
        <v>35534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4">$E$5</f>
        <v>38258</v>
      </c>
      <c r="C25" s="32">
        <f t="shared" si="4"/>
        <v>38258</v>
      </c>
      <c r="D25" s="32">
        <f t="shared" si="4"/>
        <v>38258</v>
      </c>
      <c r="E25" s="32">
        <f t="shared" si="4"/>
        <v>38258</v>
      </c>
      <c r="F25" s="32">
        <f t="shared" si="4"/>
        <v>38258</v>
      </c>
      <c r="G25" s="32">
        <f t="shared" si="4"/>
        <v>38258</v>
      </c>
      <c r="H25" s="32">
        <f t="shared" si="4"/>
        <v>38258</v>
      </c>
      <c r="I25" s="32">
        <f t="shared" si="4"/>
        <v>38258</v>
      </c>
      <c r="J25" s="32">
        <f t="shared" si="4"/>
        <v>38258</v>
      </c>
      <c r="K25" s="32">
        <f t="shared" si="4"/>
        <v>38258</v>
      </c>
      <c r="L25" s="32">
        <f t="shared" si="4"/>
        <v>38258</v>
      </c>
      <c r="M25" s="32">
        <f t="shared" si="4"/>
        <v>38258</v>
      </c>
      <c r="N25" s="32">
        <f>$E$5</f>
        <v>38258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5">$F$5</f>
        <v>33052</v>
      </c>
      <c r="C26" s="32">
        <f t="shared" si="5"/>
        <v>33052</v>
      </c>
      <c r="D26" s="32">
        <f t="shared" si="5"/>
        <v>33052</v>
      </c>
      <c r="E26" s="32">
        <f t="shared" si="5"/>
        <v>33052</v>
      </c>
      <c r="F26" s="32">
        <f t="shared" si="5"/>
        <v>33052</v>
      </c>
      <c r="G26" s="32">
        <f t="shared" si="5"/>
        <v>33052</v>
      </c>
      <c r="H26" s="32">
        <f t="shared" si="5"/>
        <v>33052</v>
      </c>
      <c r="I26" s="32">
        <f t="shared" si="5"/>
        <v>33052</v>
      </c>
      <c r="J26" s="32">
        <f t="shared" si="5"/>
        <v>33052</v>
      </c>
      <c r="K26" s="32">
        <f t="shared" si="5"/>
        <v>33052</v>
      </c>
      <c r="L26" s="32">
        <f t="shared" si="5"/>
        <v>33052</v>
      </c>
      <c r="M26" s="32">
        <f t="shared" si="5"/>
        <v>33052</v>
      </c>
      <c r="N26" s="32">
        <f>$F$5</f>
        <v>33052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866.76768732975165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1.5491829386632674</v>
      </c>
      <c r="Q37" s="40">
        <v>8</v>
      </c>
      <c r="R37" s="41">
        <f>ROUND(Q37/5,5)</f>
        <v>1.6</v>
      </c>
      <c r="T37" s="20">
        <v>36200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0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 t="s">
        <v>54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8"/>
  <dimension ref="A1:BJ85"/>
  <sheetViews>
    <sheetView showGridLines="0" topLeftCell="A4" zoomScale="75" zoomScaleNormal="75" workbookViewId="0">
      <selection activeCell="X19" sqref="X19:X23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110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0.27655411467987562</v>
      </c>
      <c r="R2" s="7">
        <f>IF(N19="","",(ABS(N19-AVERAGE(B19:M19))/STDEV(B19:M19)))</f>
        <v>1.0601212914462415</v>
      </c>
      <c r="S2" s="7">
        <f>IF(AC9="","",(ABS(AC9-AVERAGE(Q9:AB9))/STDEV(Q9:AB9)))</f>
        <v>0.37484245380598474</v>
      </c>
      <c r="T2" s="7">
        <f>IF(AC19="","",(ABS(AC19-AVERAGE(Q19:AB19))/STDEV(Q19:AB19)))</f>
        <v>0.41372930200928548</v>
      </c>
      <c r="U2" s="7">
        <f>IF(AR9="","",(ABS(AR9-AVERAGE(AF9:AQ9))/STDEV(AF9:AQ9)))</f>
        <v>9.9455560809648763E-2</v>
      </c>
      <c r="V2" s="7">
        <f>IF(AR19="","",(ABS(AR19-AVERAGE(AF19:AQ19))/STDEV(AF19:AQ19)))</f>
        <v>0.11734499446314961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0.34664653327444467</v>
      </c>
      <c r="R3" s="7">
        <f>IF(N20="","",(ABS(N20-AVERAGE(B20:M20))/STDEV(B20:M20)))</f>
        <v>0.99209209901302176</v>
      </c>
      <c r="S3" s="7">
        <f>IF(AC10="","",(ABS(AC10-AVERAGE(Q10:AB10))/STDEV(Q10:AB10)))</f>
        <v>2.4820280839788721E-2</v>
      </c>
      <c r="T3" s="7">
        <f>IF(AC20="","",(ABS(AC20-AVERAGE(Q20:AB20))/STDEV(Q20:AB20)))</f>
        <v>0.73390303560586811</v>
      </c>
      <c r="U3" s="7">
        <f t="shared" ref="U3" si="0">IF(AR10="","",(ABS(AR10-AVERAGE(AF10:AQ10))/STDEV(AF10:AQ10)))</f>
        <v>0.74698031568601797</v>
      </c>
      <c r="V3" s="7">
        <f>IF(AR20="","",(ABS(AR20-AVERAGE(AF20:AQ20))/STDEV(AF20:AQ20)))</f>
        <v>0.18567570895317778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0.16572653166985807</v>
      </c>
      <c r="R4" s="7">
        <f>IF(N23="","",(ABS(N23-AVERAGE(B23:M23))/STDEV(B23:M23)))</f>
        <v>0.95606176911004526</v>
      </c>
      <c r="S4" s="7">
        <f>IF(AC13="","",(ABS(AC13-AVERAGE(Q13:AB13))/STDEV(Q13:AB13)))</f>
        <v>0.28247904499856064</v>
      </c>
      <c r="T4" s="7">
        <f>IF(AC23="","",(ABS(AC23-AVERAGE(Q23:AB23))/STDEV(Q23:AB23)))</f>
        <v>0.56821361701871309</v>
      </c>
      <c r="U4" s="7">
        <f>IF(AR13="","",(ABS(AR13-AVERAGE(AF13:AQ13))/STDEV(AF13:AQ13)))</f>
        <v>0.62662767679557152</v>
      </c>
      <c r="V4" s="7">
        <f>IF(AR23="","",(ABS(AR23-AVERAGE(AF23:AQ23))/STDEV(AF23:AQ23)))</f>
        <v>2.338916955134886E-2</v>
      </c>
    </row>
    <row r="5" spans="1:44" ht="25.5" customHeight="1" x14ac:dyDescent="0.2">
      <c r="C5" s="42" t="s">
        <v>54</v>
      </c>
      <c r="D5" s="12" t="s">
        <v>54</v>
      </c>
      <c r="E5" s="12">
        <v>12.2</v>
      </c>
      <c r="F5" s="12">
        <v>-2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-6.0568782110133057E-2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7.0031111111110711E-2</v>
      </c>
      <c r="AE7" s="14" t="s">
        <v>29</v>
      </c>
      <c r="AR7" s="16">
        <f>AR9-AQ9</f>
        <v>-0.24912222222222224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0.83148484848484849</v>
      </c>
      <c r="C9" s="20">
        <v>0.62717000000000001</v>
      </c>
      <c r="D9" s="20">
        <v>0.4703142857142858</v>
      </c>
      <c r="E9" s="20">
        <v>0.24633103448275859</v>
      </c>
      <c r="F9" s="20">
        <v>0.44704827586206891</v>
      </c>
      <c r="G9" s="20">
        <v>0.45783999999999991</v>
      </c>
      <c r="H9" s="20">
        <v>0.37604927536231891</v>
      </c>
      <c r="I9" s="20">
        <v>0.60670967741935489</v>
      </c>
      <c r="J9" s="20">
        <v>0.60990545454545497</v>
      </c>
      <c r="K9" s="20">
        <v>0.58724117647058816</v>
      </c>
      <c r="L9" s="20">
        <v>0.68729696969696985</v>
      </c>
      <c r="M9" s="20">
        <v>0.75717619047619045</v>
      </c>
      <c r="N9" s="20">
        <v>0.51287857142857141</v>
      </c>
      <c r="P9" s="19" t="s">
        <v>18</v>
      </c>
      <c r="Q9" s="20"/>
      <c r="R9" s="20"/>
      <c r="S9" s="20"/>
      <c r="T9" s="20"/>
      <c r="U9" s="20">
        <v>0.45598333333333335</v>
      </c>
      <c r="V9" s="20">
        <v>0.45803529411764704</v>
      </c>
      <c r="W9" s="20">
        <v>0.84646153846153838</v>
      </c>
      <c r="X9" s="20"/>
      <c r="Y9" s="20"/>
      <c r="Z9" s="20">
        <v>1.7244533333333329</v>
      </c>
      <c r="AA9" s="20">
        <v>1.2703571428571425</v>
      </c>
      <c r="AB9" s="20">
        <v>1.0887555555555557</v>
      </c>
      <c r="AC9" s="20">
        <v>1.1587866666666664</v>
      </c>
      <c r="AE9" s="19" t="s">
        <v>18</v>
      </c>
      <c r="AF9" s="30">
        <v>0.52912000000000003</v>
      </c>
      <c r="AG9" s="30">
        <v>0.60803636363636382</v>
      </c>
      <c r="AH9" s="30">
        <v>0.41196000000000005</v>
      </c>
      <c r="AI9" s="30">
        <v>0.47030322580645156</v>
      </c>
      <c r="AJ9" s="30">
        <v>0.76265000000000005</v>
      </c>
      <c r="AK9" s="30">
        <v>0.58716250000000003</v>
      </c>
      <c r="AL9" s="30">
        <v>0.63242500000000001</v>
      </c>
      <c r="AM9" s="30">
        <v>0.42526000000000003</v>
      </c>
      <c r="AN9" s="30">
        <v>0.27549523809523818</v>
      </c>
      <c r="AO9" s="30">
        <v>0.62728571428571411</v>
      </c>
      <c r="AP9" s="30">
        <v>0.83609999999999995</v>
      </c>
      <c r="AQ9" s="30">
        <v>0.81382222222222222</v>
      </c>
      <c r="AR9" s="30">
        <v>0.56469999999999998</v>
      </c>
    </row>
    <row r="10" spans="1:44" x14ac:dyDescent="0.2">
      <c r="A10" s="21" t="s">
        <v>8</v>
      </c>
      <c r="B10" s="22">
        <v>1.1655562087191103</v>
      </c>
      <c r="C10" s="22">
        <v>0.91584019000935069</v>
      </c>
      <c r="D10" s="22">
        <v>0.78195306473287418</v>
      </c>
      <c r="E10" s="22">
        <v>0.59936342452236147</v>
      </c>
      <c r="F10" s="22">
        <v>0.87670554675376167</v>
      </c>
      <c r="G10" s="22">
        <v>0.90363890539935887</v>
      </c>
      <c r="H10" s="22">
        <v>0.78875257004394417</v>
      </c>
      <c r="I10" s="22">
        <v>0.99120171697637205</v>
      </c>
      <c r="J10" s="22">
        <v>1.0072850036706464</v>
      </c>
      <c r="K10" s="22">
        <v>0.87354810434352059</v>
      </c>
      <c r="L10" s="22">
        <v>0.95382259960390525</v>
      </c>
      <c r="M10" s="22">
        <v>1.0123376956118497</v>
      </c>
      <c r="N10" s="22">
        <v>0.8564048617956912</v>
      </c>
      <c r="P10" s="21" t="s">
        <v>8</v>
      </c>
      <c r="Q10" s="22"/>
      <c r="R10" s="22"/>
      <c r="S10" s="22"/>
      <c r="T10" s="22"/>
      <c r="U10" s="22">
        <v>0.82230180223249072</v>
      </c>
      <c r="V10" s="22">
        <v>0.86521101812352841</v>
      </c>
      <c r="W10" s="22">
        <v>0.93626784156770348</v>
      </c>
      <c r="X10" s="22"/>
      <c r="Y10" s="22"/>
      <c r="Z10" s="22">
        <v>1.5322685292616849</v>
      </c>
      <c r="AA10" s="22">
        <v>1.2388258704382475</v>
      </c>
      <c r="AB10" s="22">
        <v>1.1597422835676172</v>
      </c>
      <c r="AC10" s="22">
        <v>1.0991735014574842</v>
      </c>
      <c r="AE10" s="21" t="s">
        <v>8</v>
      </c>
      <c r="AF10" s="22">
        <v>0.95167516545328645</v>
      </c>
      <c r="AG10" s="22">
        <v>1.0619306136856723</v>
      </c>
      <c r="AH10" s="22">
        <v>0.90959881176667479</v>
      </c>
      <c r="AI10" s="22">
        <v>1.0077657451349735</v>
      </c>
      <c r="AJ10" s="22">
        <v>1.0196918747795949</v>
      </c>
      <c r="AK10" s="22">
        <v>1.0158105131253317</v>
      </c>
      <c r="AL10" s="22">
        <v>0.92107445170748004</v>
      </c>
      <c r="AM10" s="22">
        <v>0.7578162722249896</v>
      </c>
      <c r="AN10" s="22">
        <v>0.67261626280988551</v>
      </c>
      <c r="AO10" s="22">
        <v>0.95300680756998024</v>
      </c>
      <c r="AP10" s="22">
        <v>1.1097497281746338</v>
      </c>
      <c r="AQ10" s="22">
        <v>1.0530853865252956</v>
      </c>
      <c r="AR10" s="22">
        <v>1.0476963807941277</v>
      </c>
    </row>
    <row r="11" spans="1:44" x14ac:dyDescent="0.2">
      <c r="A11" s="21" t="s">
        <v>19</v>
      </c>
      <c r="B11" s="22">
        <v>7.016</v>
      </c>
      <c r="C11" s="22">
        <v>3.6320000000000001</v>
      </c>
      <c r="D11" s="23">
        <v>2.774</v>
      </c>
      <c r="E11" s="23">
        <v>2.552</v>
      </c>
      <c r="F11" s="23">
        <v>3.617</v>
      </c>
      <c r="G11" s="23">
        <v>3.5659999999999998</v>
      </c>
      <c r="H11" s="23">
        <v>3.617</v>
      </c>
      <c r="I11" s="23">
        <v>3.9140000000000001</v>
      </c>
      <c r="J11" s="23">
        <v>4.2569999999999997</v>
      </c>
      <c r="K11" s="23">
        <v>3.2789999999999999</v>
      </c>
      <c r="L11" s="23">
        <v>4.3170000000000002</v>
      </c>
      <c r="M11" s="23">
        <v>4.2779999999999996</v>
      </c>
      <c r="N11" s="23">
        <v>3.66</v>
      </c>
      <c r="P11" s="21" t="s">
        <v>19</v>
      </c>
      <c r="Q11" s="22"/>
      <c r="R11" s="22"/>
      <c r="S11" s="22"/>
      <c r="T11" s="22"/>
      <c r="U11" s="23">
        <v>3.5449999999999999</v>
      </c>
      <c r="V11" s="23">
        <v>2.9950000000000001</v>
      </c>
      <c r="W11" s="23">
        <v>3.306</v>
      </c>
      <c r="X11" s="23"/>
      <c r="Y11" s="23"/>
      <c r="Z11" s="23">
        <v>5.57</v>
      </c>
      <c r="AA11" s="23">
        <v>4.1319999999999997</v>
      </c>
      <c r="AB11" s="23">
        <v>4.33</v>
      </c>
      <c r="AC11" s="23">
        <v>4.3710000000000004</v>
      </c>
      <c r="AE11" s="21" t="s">
        <v>19</v>
      </c>
      <c r="AF11" s="22">
        <v>3.8439999999999999</v>
      </c>
      <c r="AG11" s="22">
        <v>4.1769999999999996</v>
      </c>
      <c r="AH11" s="22">
        <v>4.8109999999999999</v>
      </c>
      <c r="AI11" s="22">
        <v>5.7640000000000002</v>
      </c>
      <c r="AJ11" s="22">
        <v>3.266</v>
      </c>
      <c r="AK11" s="22">
        <v>4.8879999999999999</v>
      </c>
      <c r="AL11" s="22">
        <v>2.9809999999999999</v>
      </c>
      <c r="AM11" s="22">
        <v>2.3039999999999998</v>
      </c>
      <c r="AN11" s="22">
        <v>2.9329999999999998</v>
      </c>
      <c r="AO11" s="22">
        <v>4.3140000000000001</v>
      </c>
      <c r="AP11" s="22">
        <v>3.9420000000000002</v>
      </c>
      <c r="AQ11" s="22">
        <v>3.944</v>
      </c>
      <c r="AR11" s="22">
        <v>3.859</v>
      </c>
    </row>
    <row r="12" spans="1:44" x14ac:dyDescent="0.2">
      <c r="A12" s="21" t="s">
        <v>20</v>
      </c>
      <c r="B12" s="22">
        <v>0</v>
      </c>
      <c r="C12" s="22">
        <v>0</v>
      </c>
      <c r="D12" s="23">
        <v>0</v>
      </c>
      <c r="E12" s="23">
        <v>0</v>
      </c>
      <c r="F12" s="23">
        <v>0</v>
      </c>
      <c r="G12" s="23">
        <v>0</v>
      </c>
      <c r="H12" s="23">
        <v>0</v>
      </c>
      <c r="I12" s="23">
        <v>0</v>
      </c>
      <c r="J12" s="23">
        <v>0</v>
      </c>
      <c r="K12" s="23">
        <v>0</v>
      </c>
      <c r="L12" s="23">
        <v>0</v>
      </c>
      <c r="M12" s="23">
        <v>0</v>
      </c>
      <c r="N12" s="23">
        <v>0</v>
      </c>
      <c r="P12" s="21" t="s">
        <v>20</v>
      </c>
      <c r="Q12" s="22"/>
      <c r="R12" s="22"/>
      <c r="S12" s="22"/>
      <c r="T12" s="22"/>
      <c r="U12" s="23">
        <v>0</v>
      </c>
      <c r="V12" s="23">
        <v>0</v>
      </c>
      <c r="W12" s="23">
        <v>0</v>
      </c>
      <c r="X12" s="23"/>
      <c r="Y12" s="23"/>
      <c r="Z12" s="23">
        <v>0</v>
      </c>
      <c r="AA12" s="23">
        <v>0</v>
      </c>
      <c r="AB12" s="23">
        <v>0</v>
      </c>
      <c r="AC12" s="23">
        <v>0</v>
      </c>
      <c r="AE12" s="21" t="s">
        <v>20</v>
      </c>
      <c r="AF12" s="22">
        <v>0</v>
      </c>
      <c r="AG12" s="22">
        <v>0</v>
      </c>
      <c r="AH12" s="22">
        <v>0</v>
      </c>
      <c r="AI12" s="22">
        <v>0</v>
      </c>
      <c r="AJ12" s="22">
        <v>0</v>
      </c>
      <c r="AK12" s="22">
        <v>0</v>
      </c>
      <c r="AL12" s="22">
        <v>0</v>
      </c>
      <c r="AM12" s="22">
        <v>0</v>
      </c>
      <c r="AN12" s="22">
        <v>0</v>
      </c>
      <c r="AO12" s="22">
        <v>0</v>
      </c>
      <c r="AP12" s="22">
        <v>0</v>
      </c>
      <c r="AQ12" s="22">
        <v>0</v>
      </c>
      <c r="AR12" s="22">
        <v>0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3.2512417866741345</v>
      </c>
      <c r="C13" s="25">
        <f>IFERROR(IF(C8="","",IF($C$25=0,((C9-$C$26)/3/C10),IF($C$26=0,(($C$25-C9)/3/C10),MIN(((($C$25)-C9)/(3*C10)),((C9-($C$26))/(3*C10)))))),"")</f>
        <v>4.2120994929919089</v>
      </c>
      <c r="D13" s="25">
        <f>IFERROR(IF(D8="","",IF($D$25=0,((D9-$D$26)/3/D10),IF($D$26=0,(($D$25-D9)/3/D10),MIN(((($D$25)-D9)/(3*D10)),((D9-($D$26))/(3*D10)))))),"")</f>
        <v>5.0001661409574645</v>
      </c>
      <c r="E13" s="25">
        <f>IFERROR(IF(E8="","",IF($E$25=0,((E9-$E$26)/3/E10),IF($E$26=0,(($E$25-E9)/3/E10),MIN(((($E$25)-E9)/(3*E10)),((E9-($E$26))/(3*E10)))))),"")</f>
        <v>6.6479804386035255</v>
      </c>
      <c r="F13" s="25">
        <f>IFERROR(IF(F8="","",IF($K$25=0,((F9-$K$26)/3/F10),IF($K$26=0,(($K$25-F9)/3/F10),MIN(((($K$25)-F9)/(3*F10)),((F9-($K$26))/(3*F10)))))),"")</f>
        <v>4.4686047547193004</v>
      </c>
      <c r="G13" s="25">
        <f>IFERROR(IF(G8="","",IF($G$25=0,((G9-$G$26)/3/G10),IF($G$26=0,(($G$25-G9)/3/G10),MIN(((($G$25)-G9)/(3*G10)),((G9-($G$26))/(3*G10)))))),"")</f>
        <v>4.331435167240322</v>
      </c>
      <c r="H13" s="25">
        <f>IFERROR(IF(H8="","",IF($H$25=0,((H9-$H$26)/3/H10),IF($H$26=0,(($H$25-H9)/3/H10),MIN(((($H$25)-H9)/(3*H10)),((H9-($H$26))/(3*H10)))))),"")</f>
        <v>4.9968989742790635</v>
      </c>
      <c r="I13" s="25">
        <f>IFERROR(IF(I8="","",IF($I$25=0,((I9-$I$26)/3/I10),IF($I$26=0,(($I$25-I9)/3/I10),MIN(((($I$25)-I9)/(3*I10)),((I9-($I$26))/(3*I10)))))),"")</f>
        <v>3.898732257360487</v>
      </c>
      <c r="J13" s="25">
        <f>IFERROR(IF(J8="","",IF($J$25=0,((J9-$J$26)/3/J10),IF($J$26=0,(($J$25-J9)/3/J10),MIN(((($J$25)-J9)/(3*J10)),((J9-($J$26))/(3*J10)))))),"")</f>
        <v>3.835423772225699</v>
      </c>
      <c r="K13" s="25">
        <f>IFERROR(IF(K8="","",IF($K$25=0,((K9-$K$26)/3/K10),IF($K$26=0,(($K$25-K9)/3/K10),MIN(((($K$25)-K9)/(3*K10)),((K9-($K$26))/(3*K10)))))),"")</f>
        <v>4.4312609558602025</v>
      </c>
      <c r="L13" s="25">
        <f>IFERROR(IF(L8="","",IF($L$25=0,((L9-$L$26)/3/L10),IF($L$26=0,(($L$25-L9)/3/L10),MIN(((($L$25)-L9)/(3*L10)),((L9-($L$26))/(3*L10)))))),"")</f>
        <v>4.0233557879225197</v>
      </c>
      <c r="M13" s="25">
        <f>IFERROR(IF(M8="","",IF($M$25=0,((M9-$M$26)/3/M10),IF($M$26=0,(($M$25-M9)/3/M10),MIN(((($M$25)-M9)/(3*M10)),((M9-($M$26))/(3*M10)))))),"")</f>
        <v>3.7677887721737777</v>
      </c>
      <c r="N13" s="25">
        <f>IFERROR(IF(N8="","",IF($N$25=0,((N9-$N$26)/3/N10),IF($N$26=0,(($N$25-N9)/3/N10),MIN(((($N$25)-N9)/(3*N10)),((N9-($N$26))/(3*N10)))))),"")</f>
        <v>4.5489082519787525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4.7606270734104754</v>
      </c>
      <c r="V13" s="25">
        <f>IFERROR(IF(V8="","",IF($G$25=0,((V9-$G$26)/3/V10),IF($G$26=0,(($G$25-V9)/3/V10),MIN(((($G$25)-V9)/(3*V10)),((V9-($G$26))/(3*V10)))))),"")</f>
        <v>4.5237383173676919</v>
      </c>
      <c r="W13" s="25">
        <f>IFERROR(IF(W8="","",IF($H$25=0,((W9-$H$26)/3/W10),IF($H$26=0,(($H$25-W9)/3/W10),MIN(((($H$25)-W9)/(3*W10)),((W9-($H$26))/(3*W10)))))),"")</f>
        <v>4.0421262511547598</v>
      </c>
      <c r="X13" s="25"/>
      <c r="Y13" s="25"/>
      <c r="Z13" s="25">
        <f>IFERROR(IF(Z8="","",IF($K$25=0,((Z9-$K$26)/3/Z10),IF($K$26=0,(($K$25-Z9)/3/Z10),MIN(((($K$25)-Z9)/(3*Z10)),((Z9-($K$26))/(3*Z10)))))),"")</f>
        <v>2.2788752899411286</v>
      </c>
      <c r="AA13" s="25">
        <f>IFERROR(IF(AA8="","",IF($L$25=0,((AA9-$L$26)/3/AA10),IF($L$26=0,(($L$25-AA9)/3/AA10),MIN(((($L$25)-AA9)/(3*AA10)),((AA9-($L$26))/(3*AA10)))))),"")</f>
        <v>2.9408606751370643</v>
      </c>
      <c r="AB13" s="25">
        <f>IFERROR(IF(AB8="","",IF($M$25=0,((AB9-$M$26)/3/AB10),IF($M$26=0,(($M$25-AB9)/3/AB10),MIN(((($M$25)-AB9)/(3*AB10)),((AB9-($M$26))/(3*AB10)))))),"")</f>
        <v>3.1935958536879592</v>
      </c>
      <c r="AC13" s="25">
        <f>IFERROR(IF(AC8="","",IF($N$25=0,((AC9-$N$26)/3/AC10),IF($N$26=0,(($N$25-AC9)/3/AC10),MIN(((($N$25)-AC9)/(3*AC10)),((AC9-($N$26))/(3*AC10)))))),"")</f>
        <v>3.34833803722915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4.087837399308798</v>
      </c>
      <c r="AG13" s="25">
        <f t="shared" si="1"/>
        <v>3.6386443982220529</v>
      </c>
      <c r="AH13" s="25">
        <f t="shared" si="1"/>
        <v>4.3198678536473292</v>
      </c>
      <c r="AI13" s="25">
        <f t="shared" si="1"/>
        <v>3.8797696226591984</v>
      </c>
      <c r="AJ13" s="25">
        <f t="shared" si="1"/>
        <v>3.7388255161139301</v>
      </c>
      <c r="AK13" s="25">
        <f t="shared" si="1"/>
        <v>3.8106967621585666</v>
      </c>
      <c r="AL13" s="25">
        <f t="shared" si="1"/>
        <v>4.1862613018799681</v>
      </c>
      <c r="AM13" s="25">
        <f t="shared" si="1"/>
        <v>5.179241297906648</v>
      </c>
      <c r="AN13" s="25">
        <f t="shared" si="1"/>
        <v>5.9095135523929558</v>
      </c>
      <c r="AO13" s="25">
        <f t="shared" si="1"/>
        <v>4.0477900031035858</v>
      </c>
      <c r="AP13" s="25">
        <f t="shared" si="1"/>
        <v>3.4133521914867093</v>
      </c>
      <c r="AQ13" s="25">
        <f>IFERROR(IF(AQ8="","",IF($M$25=0,((AQ9-$M$26)/3/AQ10),IF($M$26=0,(($M$25-AQ9)/3/AQ10),MIN(((($M$25)-AQ9)/(3*AQ10)),((AQ9-($M$26))/(3*AQ10)))))),"")</f>
        <v>3.6040691867500576</v>
      </c>
      <c r="AR13" s="25">
        <f>IFERROR(IF(AR8="","",IF($M$25=0,((AR9-$M$26)/3/AR10),IF($M$26=0,(($M$25-AR9)/3/AR10),MIN(((($M$25)-AR9)/(3*AR10)),((AR9-($M$26))/(3*AR10)))))),"")</f>
        <v>3.701867644511263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0.22386105263157891</v>
      </c>
      <c r="AE17" s="27" t="s">
        <v>30</v>
      </c>
      <c r="AR17" s="16">
        <f>AR19-AQ19</f>
        <v>-0.32270666666666681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0.49820000000000003</v>
      </c>
      <c r="C19" s="30">
        <v>0.60572857142857139</v>
      </c>
      <c r="D19" s="30">
        <v>0.23768571428571431</v>
      </c>
      <c r="E19" s="30">
        <v>0.41709374999999993</v>
      </c>
      <c r="F19" s="30">
        <v>0.36721428571428572</v>
      </c>
      <c r="G19" s="30">
        <v>0.38298181818181826</v>
      </c>
      <c r="H19" s="30">
        <v>0.36305263157894729</v>
      </c>
      <c r="I19" s="30">
        <v>0.56051333333333342</v>
      </c>
      <c r="J19" s="30">
        <v>0.74607179487179509</v>
      </c>
      <c r="K19" s="30">
        <v>0.61279444444444464</v>
      </c>
      <c r="L19" s="30">
        <v>0.54163870967741934</v>
      </c>
      <c r="M19" s="30">
        <v>0.47937142857142861</v>
      </c>
      <c r="N19" s="30">
        <v>0.33680666666666664</v>
      </c>
      <c r="P19" s="30" t="s">
        <v>18</v>
      </c>
      <c r="Q19" s="30"/>
      <c r="R19" s="30"/>
      <c r="S19" s="30"/>
      <c r="T19" s="30"/>
      <c r="U19" s="30">
        <v>0.6597466666666667</v>
      </c>
      <c r="V19" s="30">
        <v>0.74549473684210532</v>
      </c>
      <c r="W19" s="30">
        <v>0.76546666666666663</v>
      </c>
      <c r="X19" s="30"/>
      <c r="Y19" s="30">
        <v>0.61662500000000009</v>
      </c>
      <c r="Z19" s="30">
        <v>0.59252222222222217</v>
      </c>
      <c r="AA19" s="30">
        <v>0.53768000000000005</v>
      </c>
      <c r="AB19" s="30">
        <v>0.31937894736842104</v>
      </c>
      <c r="AC19" s="30">
        <v>0.54323999999999995</v>
      </c>
      <c r="AD19" s="29"/>
      <c r="AE19" s="30" t="s">
        <v>18</v>
      </c>
      <c r="AF19" s="30">
        <v>0.93627499999999997</v>
      </c>
      <c r="AG19" s="30">
        <v>0.74019999999999997</v>
      </c>
      <c r="AH19" s="30">
        <v>0.79386250000000003</v>
      </c>
      <c r="AI19" s="30">
        <v>0.84880000000000033</v>
      </c>
      <c r="AJ19" s="30">
        <v>0.54804285714285716</v>
      </c>
      <c r="AK19" s="30">
        <v>0.87301538461538442</v>
      </c>
      <c r="AL19" s="30">
        <v>1.3021478260869561</v>
      </c>
      <c r="AM19" s="30">
        <v>0.66905714285714291</v>
      </c>
      <c r="AN19" s="30">
        <v>1.143085714285714</v>
      </c>
      <c r="AO19" s="30">
        <v>0.90285263157894724</v>
      </c>
      <c r="AP19" s="30">
        <v>0.71065333333333336</v>
      </c>
      <c r="AQ19" s="30">
        <v>1.2424666666666668</v>
      </c>
      <c r="AR19" s="30">
        <v>0.91976000000000002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0.98146351770474172</v>
      </c>
      <c r="C20" s="22">
        <v>0.98159909062578554</v>
      </c>
      <c r="D20" s="22">
        <v>0.64169150419389365</v>
      </c>
      <c r="E20" s="22">
        <v>0.87365616336439322</v>
      </c>
      <c r="F20" s="22">
        <v>0.83536527818427386</v>
      </c>
      <c r="G20" s="22">
        <v>0.88789518124460931</v>
      </c>
      <c r="H20" s="22">
        <v>0.86462550682739536</v>
      </c>
      <c r="I20" s="22">
        <v>1.025242598474658</v>
      </c>
      <c r="J20" s="22">
        <v>1.2682645968418549</v>
      </c>
      <c r="K20" s="22">
        <v>0.9851662633532523</v>
      </c>
      <c r="L20" s="22">
        <v>0.94634136837867211</v>
      </c>
      <c r="M20" s="22">
        <v>0.91199992400258734</v>
      </c>
      <c r="N20" s="22">
        <v>0.78904023507848264</v>
      </c>
      <c r="P20" s="21" t="s">
        <v>8</v>
      </c>
      <c r="Q20" s="22"/>
      <c r="R20" s="22"/>
      <c r="S20" s="22"/>
      <c r="T20" s="22"/>
      <c r="U20" s="22">
        <v>0.92914734370082908</v>
      </c>
      <c r="V20" s="22">
        <v>0.98635285509762616</v>
      </c>
      <c r="W20" s="22">
        <v>0.91377395350011925</v>
      </c>
      <c r="X20" s="22"/>
      <c r="Y20" s="22">
        <v>0.89528194236738268</v>
      </c>
      <c r="Z20" s="22">
        <v>0.8745289612099798</v>
      </c>
      <c r="AA20" s="22">
        <v>0.91719434351929141</v>
      </c>
      <c r="AB20" s="22">
        <v>0.70615002292092344</v>
      </c>
      <c r="AC20" s="22">
        <v>0.9533049743151738</v>
      </c>
      <c r="AD20" s="29"/>
      <c r="AE20" s="21" t="s">
        <v>8</v>
      </c>
      <c r="AF20" s="22">
        <v>1.1680549013345416</v>
      </c>
      <c r="AG20" s="22">
        <v>0.88374840143393574</v>
      </c>
      <c r="AH20" s="22">
        <v>1.1384499982765819</v>
      </c>
      <c r="AI20" s="22">
        <v>1.2093519397949106</v>
      </c>
      <c r="AJ20" s="22">
        <v>0.84316019479021576</v>
      </c>
      <c r="AK20" s="22">
        <v>1.2152596493690622</v>
      </c>
      <c r="AL20" s="22">
        <v>1.7946325883251337</v>
      </c>
      <c r="AM20" s="22">
        <v>1.0786157243176744</v>
      </c>
      <c r="AN20" s="22">
        <v>1.3581263189967459</v>
      </c>
      <c r="AO20" s="22">
        <v>1.290839673684496</v>
      </c>
      <c r="AP20" s="22">
        <v>1.1493534785864348</v>
      </c>
      <c r="AQ20" s="22">
        <v>1.5244529486975955</v>
      </c>
      <c r="AR20" s="22">
        <v>1.1731253917910331</v>
      </c>
      <c r="AS20" s="29"/>
      <c r="AT20" s="29"/>
      <c r="AU20" s="29"/>
      <c r="AV20" s="29"/>
      <c r="BD20" s="32">
        <f>F5</f>
        <v>-2</v>
      </c>
      <c r="BE20" s="32"/>
      <c r="BF20" s="32"/>
      <c r="BG20" s="32"/>
      <c r="BH20" s="32"/>
      <c r="BI20" s="32"/>
      <c r="BJ20" s="32">
        <f>E5</f>
        <v>12.2</v>
      </c>
    </row>
    <row r="21" spans="1:62" x14ac:dyDescent="0.2">
      <c r="A21" s="21" t="s">
        <v>19</v>
      </c>
      <c r="B21" s="22">
        <v>5.1139999999999999</v>
      </c>
      <c r="C21" s="22">
        <v>4.46</v>
      </c>
      <c r="D21" s="22">
        <v>2.8820000000000001</v>
      </c>
      <c r="E21" s="22">
        <v>3.79</v>
      </c>
      <c r="F21" s="22">
        <v>4.609</v>
      </c>
      <c r="G21" s="22">
        <v>3.2240000000000002</v>
      </c>
      <c r="H21" s="22">
        <v>5.2249999999999996</v>
      </c>
      <c r="I21" s="22">
        <v>4.8079999999999998</v>
      </c>
      <c r="J21" s="22">
        <v>6.431</v>
      </c>
      <c r="K21" s="22">
        <v>3.718</v>
      </c>
      <c r="L21" s="22">
        <v>5.7640000000000002</v>
      </c>
      <c r="M21" s="22">
        <v>5.306</v>
      </c>
      <c r="N21" s="22">
        <v>4.2069999999999999</v>
      </c>
      <c r="P21" s="21" t="s">
        <v>19</v>
      </c>
      <c r="Q21" s="22"/>
      <c r="R21" s="22"/>
      <c r="S21" s="22"/>
      <c r="T21" s="22"/>
      <c r="U21" s="22">
        <v>2.97</v>
      </c>
      <c r="V21" s="22">
        <v>3.7120000000000002</v>
      </c>
      <c r="W21" s="22">
        <v>2.5670000000000002</v>
      </c>
      <c r="X21" s="22"/>
      <c r="Y21" s="22">
        <v>3.1859999999999999</v>
      </c>
      <c r="Z21" s="22">
        <v>3.214</v>
      </c>
      <c r="AA21" s="22">
        <v>3.3250000000000002</v>
      </c>
      <c r="AB21" s="22">
        <v>2.7429999999999999</v>
      </c>
      <c r="AC21" s="22">
        <v>4.7430000000000003</v>
      </c>
      <c r="AD21" s="29"/>
      <c r="AE21" s="21" t="s">
        <v>19</v>
      </c>
      <c r="AF21" s="22">
        <v>3.8029999999999999</v>
      </c>
      <c r="AG21" s="22">
        <v>2.915</v>
      </c>
      <c r="AH21" s="22">
        <v>4.1230000000000002</v>
      </c>
      <c r="AI21" s="22">
        <v>6.0359999999999996</v>
      </c>
      <c r="AJ21" s="22">
        <v>2.7730000000000001</v>
      </c>
      <c r="AK21" s="22">
        <v>4.6150000000000002</v>
      </c>
      <c r="AL21" s="22">
        <v>6.6580000000000004</v>
      </c>
      <c r="AM21" s="22">
        <v>4.9649999999999999</v>
      </c>
      <c r="AN21" s="22">
        <v>7.109</v>
      </c>
      <c r="AO21" s="22">
        <v>6.2850000000000001</v>
      </c>
      <c r="AP21" s="22">
        <v>4.6289999999999996</v>
      </c>
      <c r="AQ21" s="22">
        <v>7.3520000000000003</v>
      </c>
      <c r="AR21" s="22">
        <v>4.4379999999999997</v>
      </c>
      <c r="BD21" s="33" t="e">
        <f>BE21-$BG$22</f>
        <v>#VALUE!</v>
      </c>
      <c r="BE21" s="32" t="e">
        <f>BF21-$BG$22</f>
        <v>#VALUE!</v>
      </c>
      <c r="BF21" s="32" t="e">
        <f>BG21-$BG$22</f>
        <v>#VALUE!</v>
      </c>
      <c r="BG21" s="33" t="str">
        <f>D5</f>
        <v/>
      </c>
      <c r="BH21" s="32" t="e">
        <f>BG21+$BG$22</f>
        <v>#VALUE!</v>
      </c>
      <c r="BI21" s="32" t="e">
        <f>BH21+$BG$22</f>
        <v>#VALUE!</v>
      </c>
      <c r="BJ21" s="33" t="e">
        <f>BI21+$BG$22</f>
        <v>#VALUE!</v>
      </c>
    </row>
    <row r="22" spans="1:62" x14ac:dyDescent="0.2">
      <c r="A22" s="21" t="s">
        <v>20</v>
      </c>
      <c r="B22" s="22">
        <v>0</v>
      </c>
      <c r="C22" s="22">
        <v>0</v>
      </c>
      <c r="D22" s="22">
        <v>0</v>
      </c>
      <c r="E22" s="22">
        <v>0</v>
      </c>
      <c r="F22" s="22">
        <v>0</v>
      </c>
      <c r="G22" s="22">
        <v>0</v>
      </c>
      <c r="H22" s="22">
        <v>0</v>
      </c>
      <c r="I22" s="22">
        <v>0</v>
      </c>
      <c r="J22" s="22">
        <v>0</v>
      </c>
      <c r="K22" s="22">
        <v>0</v>
      </c>
      <c r="L22" s="22">
        <v>0</v>
      </c>
      <c r="M22" s="22">
        <v>0</v>
      </c>
      <c r="N22" s="22">
        <v>0</v>
      </c>
      <c r="P22" s="21" t="s">
        <v>20</v>
      </c>
      <c r="Q22" s="22"/>
      <c r="R22" s="22"/>
      <c r="S22" s="22"/>
      <c r="T22" s="22"/>
      <c r="U22" s="22">
        <v>0</v>
      </c>
      <c r="V22" s="22">
        <v>0</v>
      </c>
      <c r="W22" s="22">
        <v>0</v>
      </c>
      <c r="X22" s="22"/>
      <c r="Y22" s="22">
        <v>0</v>
      </c>
      <c r="Z22" s="22">
        <v>0</v>
      </c>
      <c r="AA22" s="22">
        <v>0</v>
      </c>
      <c r="AB22" s="22">
        <v>0</v>
      </c>
      <c r="AC22" s="22">
        <v>0</v>
      </c>
      <c r="AD22" s="29"/>
      <c r="AE22" s="21" t="s">
        <v>20</v>
      </c>
      <c r="AF22" s="22">
        <v>0</v>
      </c>
      <c r="AG22" s="22">
        <v>0</v>
      </c>
      <c r="AH22" s="22">
        <v>0</v>
      </c>
      <c r="AI22" s="22">
        <v>0</v>
      </c>
      <c r="AJ22" s="22">
        <v>0</v>
      </c>
      <c r="AK22" s="22">
        <v>0</v>
      </c>
      <c r="AL22" s="22">
        <v>0</v>
      </c>
      <c r="AM22" s="22">
        <v>0</v>
      </c>
      <c r="AN22" s="22">
        <v>0</v>
      </c>
      <c r="AO22" s="22">
        <v>0</v>
      </c>
      <c r="AP22" s="22">
        <v>0</v>
      </c>
      <c r="AQ22" s="22">
        <v>0</v>
      </c>
      <c r="AR22" s="22">
        <v>0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3.974268966330988</v>
      </c>
      <c r="C23" s="25">
        <f>IFERROR(IF(C18="","",IF($C$25=0,((C19-$C$26)/3/C20),IF($C$26=0,(($C$25-C19)/3/C20),MIN(((($C$25)-C19)/(3*C20)),((C19-($C$26))/(3*C20)))))),"")</f>
        <v>3.937205300784556</v>
      </c>
      <c r="D23" s="25">
        <f>IFERROR(IF(D18="","",IF($D$25=0,((D19-$D$26)/3/D20),IF($D$26=0,(($D$25-D19)/3/D20),MIN(((($D$25)-D19)/(3*D20)),((D19-($D$26))/(3*D20)))))),"")</f>
        <v>6.2139487108329394</v>
      </c>
      <c r="E23" s="25">
        <f>IFERROR(IF(E18="","",IF($E$25=0,((E19-$E$26)/3/E20),IF($E$26=0,(($E$25-E19)/3/E20),MIN(((($E$25)-E19)/(3*E20)),((E19-($E$26))/(3*E20)))))),"")</f>
        <v>4.4956306397949479</v>
      </c>
      <c r="F23" s="25">
        <f>IFERROR(IF(F18="","",IF($K$25=0,((F19-$K$26)/3/F20),IF($K$26=0,(($K$25-F19)/3/F20),MIN(((($K$25)-F19)/(3*F20)),((F19-($K$26))/(3*F20)))))),"")</f>
        <v>4.7216014452205135</v>
      </c>
      <c r="G23" s="25">
        <f>IFERROR(IF(G18="","",IF($G$25=0,((G19-$G$26)/3/G20),IF($G$26=0,(($G$25-G19)/3/G20),MIN(((($G$25)-G19)/(3*G20)),((G19-($G$26))/(3*G20)))))),"")</f>
        <v>4.4363412977245229</v>
      </c>
      <c r="H23" s="25">
        <f>IFERROR(IF(H18="","",IF($H$25=0,((H19-$H$26)/3/H20),IF($H$26=0,(($H$25-H19)/3/H20),MIN(((($H$25)-H19)/(3*H20)),((H19-($H$26))/(3*H20)))))),"")</f>
        <v>4.5634197599431738</v>
      </c>
      <c r="I23" s="25">
        <f>IFERROR(IF(I18="","",IF($I$25=0,((I19-$I$26)/3/I20),IF($I$26=0,(($I$25-I19)/3/I20),MIN(((($I$25)-I19)/(3*I20)),((I19-($I$26))/(3*I20)))))),"")</f>
        <v>3.7843032416534834</v>
      </c>
      <c r="J23" s="25">
        <f>IFERROR(IF(J18="","",IF($J$25=0,((J19-$J$26)/3/J20),IF($J$26=0,(($J$25-J19)/3/J20),MIN(((($J$25)-J19)/(3*J20)),((J19-($J$26))/(3*J20)))))),"")</f>
        <v>3.0103939492463394</v>
      </c>
      <c r="K23" s="25">
        <f>IFERROR(IF(K18="","",IF($K$25=0,((K19-$K$26)/3/K20),IF($K$26=0,(($K$25-K19)/3/K20),MIN(((($K$25)-K19)/(3*K20)),((K19-($K$26))/(3*K20)))))),"")</f>
        <v>3.9205583824046411</v>
      </c>
      <c r="L23" s="25">
        <f>IFERROR(IF(L18="","",IF($L$25=0,((L19-$L$26)/3/L20),IF($L$26=0,(($L$25-L19)/3/L20),MIN(((($L$25)-L19)/(3*L20)),((L19-($L$26))/(3*L20)))))),"")</f>
        <v>4.1064678771947349</v>
      </c>
      <c r="M23" s="25">
        <f>IFERROR(IF(M18="","",IF($M$25=0,((M19-$M$26)/3/M20),IF($M$26=0,(($M$25-M19)/3/M20),MIN(((($M$25)-M19)/(3*M20)),((M19-($M$26))/(3*M20)))))),"")</f>
        <v>4.283855828989199</v>
      </c>
      <c r="N23" s="25">
        <f>IFERROR(IF(N18="","",IF($N$25=0,((N19-$N$26)/3/N20),IF($N$26=0,(($N$25-N19)/3/N20),MIN(((($N$25)-N19)/(3*N20)),((N19-($N$26))/(3*N20)))))),"")</f>
        <v>5.0116554289331647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4.1400872931405637</v>
      </c>
      <c r="V23" s="25">
        <f>IFERROR(IF(V18="","",IF($G$25=0,((V19-$G$26)/3/V20),IF($G$26=0,(($G$25-V19)/3/V20),MIN(((($G$25)-V19)/(3*V20)),((V19-($G$26))/(3*V20)))))),"")</f>
        <v>3.8709964708063027</v>
      </c>
      <c r="W23" s="25">
        <f>IFERROR(IF(W18="","",IF($H$25=0,((W19-$H$26)/3/W20),IF($H$26=0,(($H$25-W19)/3/W20),MIN(((($H$25)-W19)/(3*W20)),((W19-($H$26))/(3*W20)))))),"")</f>
        <v>4.1711750444532818</v>
      </c>
      <c r="X23" s="25"/>
      <c r="Y23" s="25">
        <f>IFERROR(IF(Y18="","",IF($J$25=0,((Y19-$J$26)/3/Y20),IF($J$26=0,(($J$25-Y19)/3/Y20),MIN(((($J$25)-Y19)/(3*Y20)),((Y19-($J$26))/(3*Y20)))))),"")</f>
        <v>4.3127475460859577</v>
      </c>
      <c r="Z23" s="25">
        <f>IFERROR(IF(Z18="","",IF($K$25=0,((Z19-$K$26)/3/Z20),IF($K$26=0,(($K$25-Z19)/3/Z20),MIN(((($K$25)-Z19)/(3*Z20)),((Z19-($K$26))/(3*Z20)))))),"")</f>
        <v>4.4242780180841264</v>
      </c>
      <c r="AA23" s="25">
        <f>IFERROR(IF(AA18="","",IF($L$25=0,((AA19-$L$26)/3/AA20),IF($L$26=0,(($L$25-AA19)/3/AA20),MIN(((($L$25)-AA19)/(3*AA20)),((AA19-($L$26))/(3*AA20)))))),"")</f>
        <v>4.2384038099099275</v>
      </c>
      <c r="AB23" s="25">
        <f>IFERROR(IF(AB18="","",IF($M$25=0,((AB19-$M$26)/3/AB20),IF($M$26=0,(($M$25-AB19)/3/AB20),MIN(((($M$25)-AB19)/(3*AB20)),((AB19-($M$26))/(3*AB20)))))),"")</f>
        <v>5.6081666628896141</v>
      </c>
      <c r="AC23" s="25">
        <f>IFERROR(IF(AC18="","",IF($N$25=0,((AC19-$N$26)/3/AC20),IF($N$26=0,(($N$25-AC19)/3/AC20),MIN(((($N$25)-AC19)/(3*AC20)),((AC19-($N$26))/(3*AC20)))))),"")</f>
        <v>4.0759114568325394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3.2143822997619997</v>
      </c>
      <c r="AG23" s="25">
        <f t="shared" si="2"/>
        <v>4.3224217742688511</v>
      </c>
      <c r="AH23" s="25">
        <f t="shared" si="2"/>
        <v>3.3396687066528865</v>
      </c>
      <c r="AI23" s="25">
        <f t="shared" si="2"/>
        <v>3.1287280474987305</v>
      </c>
      <c r="AJ23" s="25">
        <f t="shared" si="2"/>
        <v>4.6064623760518932</v>
      </c>
      <c r="AK23" s="25">
        <f t="shared" si="2"/>
        <v>3.1068764114909801</v>
      </c>
      <c r="AL23" s="25">
        <f t="shared" si="2"/>
        <v>2.024156596139012</v>
      </c>
      <c r="AM23" s="25">
        <f t="shared" si="2"/>
        <v>3.5635004500598084</v>
      </c>
      <c r="AN23" s="25">
        <f t="shared" si="2"/>
        <v>2.713766785670344</v>
      </c>
      <c r="AO23" s="25">
        <f t="shared" si="2"/>
        <v>2.91726065307944</v>
      </c>
      <c r="AP23" s="25">
        <f t="shared" si="2"/>
        <v>3.3321187028836325</v>
      </c>
      <c r="AQ23" s="25">
        <f>IFERROR(IF(AQ18="","",IF($M$25=0,((AQ19-$M$26)/3/AQ20),IF($M$26=0,(($M$25-AQ19)/3/AQ20),MIN(((($M$25)-AQ19)/(3*AQ20)),((AQ19-($M$26))/(3*AQ20)))))),"")</f>
        <v>2.3959487331056066</v>
      </c>
      <c r="AR23" s="25">
        <f>IFERROR(IF(AR18="","",IF($M$25=0,((AR19-$M$26)/3/AR20),IF($M$26=0,(($M$25-AR19)/3/AR20),MIN(((($M$25)-AR19)/(3*AR20)),((AR19-($M$26))/(3*AR20)))))),"")</f>
        <v>3.205181667971071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3">$E$5</f>
        <v>12.2</v>
      </c>
      <c r="C25" s="32">
        <f t="shared" si="3"/>
        <v>12.2</v>
      </c>
      <c r="D25" s="32">
        <f t="shared" si="3"/>
        <v>12.2</v>
      </c>
      <c r="E25" s="32">
        <f t="shared" si="3"/>
        <v>12.2</v>
      </c>
      <c r="F25" s="32">
        <f t="shared" si="3"/>
        <v>12.2</v>
      </c>
      <c r="G25" s="32">
        <f t="shared" si="3"/>
        <v>12.2</v>
      </c>
      <c r="H25" s="32">
        <f t="shared" si="3"/>
        <v>12.2</v>
      </c>
      <c r="I25" s="32">
        <f t="shared" si="3"/>
        <v>12.2</v>
      </c>
      <c r="J25" s="32">
        <f t="shared" si="3"/>
        <v>12.2</v>
      </c>
      <c r="K25" s="32">
        <f t="shared" si="3"/>
        <v>12.2</v>
      </c>
      <c r="L25" s="32">
        <f t="shared" si="3"/>
        <v>12.2</v>
      </c>
      <c r="M25" s="32">
        <f t="shared" si="3"/>
        <v>12.2</v>
      </c>
      <c r="N25" s="32">
        <f>$E$5</f>
        <v>12.2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1.1655562087191103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6.6479804386035255</v>
      </c>
      <c r="Q37" s="40">
        <v>8</v>
      </c>
      <c r="R37" s="41">
        <f>ROUND(Q37/5,5)</f>
        <v>1.6</v>
      </c>
      <c r="T37" s="20">
        <v>0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0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 t="s">
        <v>54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49"/>
  <dimension ref="A1:BJ85"/>
  <sheetViews>
    <sheetView showGridLines="0" topLeftCell="A7" zoomScale="75" zoomScaleNormal="75" workbookViewId="0">
      <selection activeCell="X19" sqref="X19:X24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18" width="9.28515625" style="1" bestFit="1" customWidth="1"/>
    <col min="19" max="19" width="9.140625" style="1"/>
    <col min="20" max="20" width="9.85546875" style="1" bestFit="1" customWidth="1"/>
    <col min="21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108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0.25890496214257541</v>
      </c>
      <c r="R2" s="7">
        <f>IF(N19="","",(ABS(N19-AVERAGE(B19:M19))/STDEV(B19:M19)))</f>
        <v>1.8333086107778587</v>
      </c>
      <c r="S2" s="7">
        <f>IF(AC9="","",(ABS(AC9-AVERAGE(Q9:AB9))/STDEV(Q9:AB9)))</f>
        <v>0.35093507863321521</v>
      </c>
      <c r="T2" s="7">
        <f>IF(AC19="","",(ABS(AC19-AVERAGE(Q19:AB19))/STDEV(Q19:AB19)))</f>
        <v>1.4820948049789155</v>
      </c>
      <c r="U2" s="7">
        <f>IF(AR9="","",(ABS(AR9-AVERAGE(AF9:AQ9))/STDEV(AF9:AQ9)))</f>
        <v>0.22818722651396137</v>
      </c>
      <c r="V2" s="7">
        <f>IF(AR19="","",(ABS(AR19-AVERAGE(AF19:AQ19))/STDEV(AF19:AQ19)))</f>
        <v>1.4029629205129939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0.39437229332866225</v>
      </c>
      <c r="R3" s="7">
        <f>IF(N20="","",(ABS(N20-AVERAGE(B20:M20))/STDEV(B20:M20)))</f>
        <v>0.873222516820227</v>
      </c>
      <c r="S3" s="7">
        <f>IF(AC10="","",(ABS(AC10-AVERAGE(Q10:AB10))/STDEV(Q10:AB10)))</f>
        <v>4.2234233994992909</v>
      </c>
      <c r="T3" s="7">
        <f>IF(AC20="","",(ABS(AC20-AVERAGE(Q20:AB20))/STDEV(Q20:AB20)))</f>
        <v>0.46308680278180159</v>
      </c>
      <c r="U3" s="7">
        <f t="shared" ref="U3" si="0">IF(AR10="","",(ABS(AR10-AVERAGE(AF10:AQ10))/STDEV(AF10:AQ10)))</f>
        <v>1.1668617661910317</v>
      </c>
      <c r="V3" s="7">
        <f>IF(AR20="","",(ABS(AR20-AVERAGE(AF20:AQ20))/STDEV(AF20:AQ20)))</f>
        <v>1.9950063199449712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0.47794187040436753</v>
      </c>
      <c r="R4" s="7">
        <f>IF(N23="","",(ABS(N23-AVERAGE(B23:M23))/STDEV(B23:M23)))</f>
        <v>1.5569300920997509</v>
      </c>
      <c r="S4" s="7">
        <f>IF(AC13="","",(ABS(AC13-AVERAGE(Q13:AB13))/STDEV(Q13:AB13)))</f>
        <v>0.53809592081828939</v>
      </c>
      <c r="T4" s="7">
        <f>IF(AC23="","",(ABS(AC23-AVERAGE(Q23:AB23))/STDEV(Q23:AB23)))</f>
        <v>1.016394686846662</v>
      </c>
      <c r="U4" s="7">
        <f>IF(AR13="","",(ABS(AR13-AVERAGE(AF13:AQ13))/STDEV(AF13:AQ13)))</f>
        <v>0.44052428904568514</v>
      </c>
      <c r="V4" s="7">
        <f>IF(AR23="","",(ABS(AR23-AVERAGE(AF23:AQ23))/STDEV(AF23:AQ23)))</f>
        <v>0.58376116488477725</v>
      </c>
    </row>
    <row r="5" spans="1:44" ht="25.5" customHeight="1" x14ac:dyDescent="0.2">
      <c r="C5" s="42" t="s">
        <v>109</v>
      </c>
      <c r="D5" s="12">
        <v>40057</v>
      </c>
      <c r="E5" s="12">
        <v>44060</v>
      </c>
      <c r="F5" s="12">
        <v>38268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188.01778434036959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-95.857777777775482</v>
      </c>
      <c r="AE7" s="14" t="s">
        <v>29</v>
      </c>
      <c r="AR7" s="16">
        <f>AR9-AQ9</f>
        <v>-394.13333333333139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39272.024242424246</v>
      </c>
      <c r="C9" s="20">
        <v>39284.639999999999</v>
      </c>
      <c r="D9" s="20">
        <v>38974.285714285717</v>
      </c>
      <c r="E9" s="20">
        <v>39367.034482758623</v>
      </c>
      <c r="F9" s="20">
        <v>39441.406896551722</v>
      </c>
      <c r="G9" s="20">
        <v>39349.173333333332</v>
      </c>
      <c r="H9" s="20">
        <v>39386.979710144929</v>
      </c>
      <c r="I9" s="20">
        <v>39506.090322580647</v>
      </c>
      <c r="J9" s="20">
        <v>39801.672727272729</v>
      </c>
      <c r="K9" s="20">
        <v>40009.929411764708</v>
      </c>
      <c r="L9" s="20">
        <v>39379.660606060606</v>
      </c>
      <c r="M9" s="20">
        <v>39534.133333333331</v>
      </c>
      <c r="N9" s="20">
        <v>39374.285714285717</v>
      </c>
      <c r="P9" s="19" t="s">
        <v>18</v>
      </c>
      <c r="Q9" s="20"/>
      <c r="R9" s="20"/>
      <c r="S9" s="20"/>
      <c r="T9" s="20"/>
      <c r="U9" s="20">
        <v>39159.73333333333</v>
      </c>
      <c r="V9" s="20">
        <v>39266.023529411767</v>
      </c>
      <c r="W9" s="20">
        <v>39344.184615384613</v>
      </c>
      <c r="X9" s="20"/>
      <c r="Y9" s="20"/>
      <c r="Z9" s="20">
        <v>40139.786666666667</v>
      </c>
      <c r="AA9" s="20">
        <v>40207.657142857141</v>
      </c>
      <c r="AB9" s="20">
        <v>39936.977777777778</v>
      </c>
      <c r="AC9" s="20">
        <v>39841.120000000003</v>
      </c>
      <c r="AE9" s="19" t="s">
        <v>18</v>
      </c>
      <c r="AF9" s="30">
        <v>39765.173333333332</v>
      </c>
      <c r="AG9" s="30">
        <v>39556.727272727272</v>
      </c>
      <c r="AH9" s="30">
        <v>39354.080000000002</v>
      </c>
      <c r="AI9" s="30">
        <v>39267.432258064517</v>
      </c>
      <c r="AJ9" s="30">
        <v>39230.666666666664</v>
      </c>
      <c r="AK9" s="30">
        <v>39596.400000000001</v>
      </c>
      <c r="AL9" s="30">
        <v>39653.333333333336</v>
      </c>
      <c r="AM9" s="30">
        <v>39780.959999999999</v>
      </c>
      <c r="AN9" s="30">
        <v>39837.523809523809</v>
      </c>
      <c r="AO9" s="30">
        <v>39913.714285714283</v>
      </c>
      <c r="AP9" s="30">
        <v>39880.160000000003</v>
      </c>
      <c r="AQ9" s="30">
        <v>40119.73333333333</v>
      </c>
      <c r="AR9" s="30">
        <v>39725.599999999999</v>
      </c>
    </row>
    <row r="10" spans="1:44" x14ac:dyDescent="0.2">
      <c r="A10" s="21" t="s">
        <v>8</v>
      </c>
      <c r="B10" s="22">
        <v>514.036820731023</v>
      </c>
      <c r="C10" s="22">
        <v>532.32107573979067</v>
      </c>
      <c r="D10" s="22">
        <v>442.94695409358735</v>
      </c>
      <c r="E10" s="22">
        <v>555.84975505218222</v>
      </c>
      <c r="F10" s="22">
        <v>447.50854269548984</v>
      </c>
      <c r="G10" s="22">
        <v>482.10833069189175</v>
      </c>
      <c r="H10" s="22">
        <v>492.45439187349848</v>
      </c>
      <c r="I10" s="22">
        <v>587.25588316196263</v>
      </c>
      <c r="J10" s="22">
        <v>497.7526668127241</v>
      </c>
      <c r="K10" s="22">
        <v>567.55299079000656</v>
      </c>
      <c r="L10" s="22">
        <v>416.20853264436079</v>
      </c>
      <c r="M10" s="22">
        <v>493.05409054600386</v>
      </c>
      <c r="N10" s="22">
        <v>522.99197740265947</v>
      </c>
      <c r="P10" s="21" t="s">
        <v>8</v>
      </c>
      <c r="Q10" s="22"/>
      <c r="R10" s="22"/>
      <c r="S10" s="22"/>
      <c r="T10" s="22"/>
      <c r="U10" s="22">
        <v>456.65125463703913</v>
      </c>
      <c r="V10" s="22">
        <v>434.41986428729848</v>
      </c>
      <c r="W10" s="22">
        <v>415.67561317043334</v>
      </c>
      <c r="X10" s="22"/>
      <c r="Y10" s="22"/>
      <c r="Z10" s="22">
        <v>514.73252811095506</v>
      </c>
      <c r="AA10" s="22">
        <v>444.21733438220468</v>
      </c>
      <c r="AB10" s="22">
        <v>415.06996777930061</v>
      </c>
      <c r="AC10" s="22">
        <v>603.0877521196702</v>
      </c>
      <c r="AE10" s="21" t="s">
        <v>8</v>
      </c>
      <c r="AF10" s="22">
        <v>386.0949460785356</v>
      </c>
      <c r="AG10" s="22">
        <v>403.80786843843765</v>
      </c>
      <c r="AH10" s="22">
        <v>459.66890657675481</v>
      </c>
      <c r="AI10" s="22">
        <v>488.10227557366761</v>
      </c>
      <c r="AJ10" s="22">
        <v>410.95418799760193</v>
      </c>
      <c r="AK10" s="22">
        <v>504.52759204947409</v>
      </c>
      <c r="AL10" s="22">
        <v>514.06969630689628</v>
      </c>
      <c r="AM10" s="22">
        <v>391.28010531628945</v>
      </c>
      <c r="AN10" s="22">
        <v>401.87574847969768</v>
      </c>
      <c r="AO10" s="22">
        <v>540.85711383175646</v>
      </c>
      <c r="AP10" s="22">
        <v>498.00841563252339</v>
      </c>
      <c r="AQ10" s="22">
        <v>330.48988431775575</v>
      </c>
      <c r="AR10" s="22">
        <v>520.06060016896231</v>
      </c>
    </row>
    <row r="11" spans="1:44" x14ac:dyDescent="0.2">
      <c r="A11" s="21" t="s">
        <v>19</v>
      </c>
      <c r="B11" s="22">
        <v>40764</v>
      </c>
      <c r="C11" s="22">
        <v>40796</v>
      </c>
      <c r="D11" s="23">
        <v>40668</v>
      </c>
      <c r="E11" s="23">
        <v>40604</v>
      </c>
      <c r="F11" s="23">
        <v>40668</v>
      </c>
      <c r="G11" s="23">
        <v>40284</v>
      </c>
      <c r="H11" s="23">
        <v>40668</v>
      </c>
      <c r="I11" s="23">
        <v>41052</v>
      </c>
      <c r="J11" s="23">
        <v>41116</v>
      </c>
      <c r="K11" s="23">
        <v>41916</v>
      </c>
      <c r="L11" s="23">
        <v>41052</v>
      </c>
      <c r="M11" s="23">
        <v>40924</v>
      </c>
      <c r="N11" s="23">
        <v>40956</v>
      </c>
      <c r="P11" s="21" t="s">
        <v>19</v>
      </c>
      <c r="Q11" s="22"/>
      <c r="R11" s="22"/>
      <c r="S11" s="22"/>
      <c r="T11" s="22"/>
      <c r="U11" s="23">
        <v>40540</v>
      </c>
      <c r="V11" s="23">
        <v>40188</v>
      </c>
      <c r="W11" s="23">
        <v>40348</v>
      </c>
      <c r="X11" s="23"/>
      <c r="Y11" s="23"/>
      <c r="Z11" s="23">
        <v>41500</v>
      </c>
      <c r="AA11" s="23">
        <v>41052</v>
      </c>
      <c r="AB11" s="23">
        <v>41148</v>
      </c>
      <c r="AC11" s="23">
        <v>41308</v>
      </c>
      <c r="AE11" s="21" t="s">
        <v>19</v>
      </c>
      <c r="AF11" s="22">
        <v>40828</v>
      </c>
      <c r="AG11" s="22">
        <v>40508</v>
      </c>
      <c r="AH11" s="22">
        <v>40188</v>
      </c>
      <c r="AI11" s="22">
        <v>41116</v>
      </c>
      <c r="AJ11" s="22">
        <v>40156</v>
      </c>
      <c r="AK11" s="22">
        <v>40476</v>
      </c>
      <c r="AL11" s="22">
        <v>41212</v>
      </c>
      <c r="AM11" s="22">
        <v>40476</v>
      </c>
      <c r="AN11" s="22">
        <v>40860</v>
      </c>
      <c r="AO11" s="22">
        <v>41916</v>
      </c>
      <c r="AP11" s="22">
        <v>40892</v>
      </c>
      <c r="AQ11" s="22">
        <v>40860</v>
      </c>
      <c r="AR11" s="22">
        <v>40988</v>
      </c>
    </row>
    <row r="12" spans="1:44" x14ac:dyDescent="0.2">
      <c r="A12" s="21" t="s">
        <v>20</v>
      </c>
      <c r="B12" s="22">
        <v>38268</v>
      </c>
      <c r="C12" s="22">
        <v>38332</v>
      </c>
      <c r="D12" s="23">
        <v>38268</v>
      </c>
      <c r="E12" s="23">
        <v>38268</v>
      </c>
      <c r="F12" s="23">
        <v>38460</v>
      </c>
      <c r="G12" s="23">
        <v>38492</v>
      </c>
      <c r="H12" s="23">
        <v>38268</v>
      </c>
      <c r="I12" s="23">
        <v>38364</v>
      </c>
      <c r="J12" s="23">
        <v>38364</v>
      </c>
      <c r="K12" s="23">
        <v>38844</v>
      </c>
      <c r="L12" s="23">
        <v>38268</v>
      </c>
      <c r="M12" s="23">
        <v>38268</v>
      </c>
      <c r="N12" s="23">
        <v>38364</v>
      </c>
      <c r="P12" s="21" t="s">
        <v>20</v>
      </c>
      <c r="Q12" s="22"/>
      <c r="R12" s="22"/>
      <c r="S12" s="22"/>
      <c r="T12" s="22"/>
      <c r="U12" s="23">
        <v>38332</v>
      </c>
      <c r="V12" s="23">
        <v>38332</v>
      </c>
      <c r="W12" s="23">
        <v>38428</v>
      </c>
      <c r="X12" s="23"/>
      <c r="Y12" s="23"/>
      <c r="Z12" s="23">
        <v>38492</v>
      </c>
      <c r="AA12" s="23">
        <v>39132</v>
      </c>
      <c r="AB12" s="23">
        <v>38652</v>
      </c>
      <c r="AC12" s="23">
        <v>38524</v>
      </c>
      <c r="AE12" s="21" t="s">
        <v>20</v>
      </c>
      <c r="AF12" s="22">
        <v>38844</v>
      </c>
      <c r="AG12" s="22">
        <v>38524</v>
      </c>
      <c r="AH12" s="22">
        <v>38364</v>
      </c>
      <c r="AI12" s="22">
        <v>38332</v>
      </c>
      <c r="AJ12" s="22">
        <v>38460</v>
      </c>
      <c r="AK12" s="22">
        <v>38268</v>
      </c>
      <c r="AL12" s="22">
        <v>38556</v>
      </c>
      <c r="AM12" s="22">
        <v>38588</v>
      </c>
      <c r="AN12" s="22">
        <v>38652</v>
      </c>
      <c r="AO12" s="22">
        <v>38492</v>
      </c>
      <c r="AP12" s="22">
        <v>38844</v>
      </c>
      <c r="AQ12" s="22">
        <v>39548</v>
      </c>
      <c r="AR12" s="22">
        <v>38396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0.65107154580638871</v>
      </c>
      <c r="C13" s="25">
        <f>IFERROR(IF(C8="","",IF($C$25=0,((C9-$C$26)/3/C10),IF($C$26=0,(($C$25-C9)/3/C10),MIN(((($C$25)-C9)/(3*C10)),((C9-($C$26))/(3*C10)))))),"")</f>
        <v>0.63660827166958012</v>
      </c>
      <c r="D13" s="25">
        <f>IFERROR(IF(D8="","",IF($D$25=0,((D9-$D$26)/3/D10),IF($D$26=0,(($D$25-D9)/3/D10),MIN(((($D$25)-D9)/(3*D10)),((D9-($D$26))/(3*D10)))))),"")</f>
        <v>0.53150511421923075</v>
      </c>
      <c r="E13" s="25">
        <f>IFERROR(IF(E8="","",IF($E$25=0,((E9-$E$26)/3/E10),IF($E$26=0,(($E$25-E9)/3/E10),MIN(((($E$25)-E9)/(3*E10)),((E9-($E$26))/(3*E10)))))),"")</f>
        <v>0.65907167225757957</v>
      </c>
      <c r="F13" s="25">
        <f>IFERROR(IF(F8="","",IF($K$25=0,((F9-$K$26)/3/F10),IF($K$26=0,(($K$25-F9)/3/F10),MIN(((($K$25)-F9)/(3*F10)),((F9-($K$26))/(3*F10)))))),"")</f>
        <v>0.87402942037255826</v>
      </c>
      <c r="G13" s="25">
        <f>IFERROR(IF(G8="","",IF($G$25=0,((G9-$G$26)/3/G10),IF($G$26=0,(($G$25-G9)/3/G10),MIN(((($G$25)-G9)/(3*G10)),((G9-($G$26))/(3*G10)))))),"")</f>
        <v>0.74753139111680555</v>
      </c>
      <c r="H13" s="25">
        <f>IFERROR(IF(H8="","",IF($H$25=0,((H9-$H$26)/3/H10),IF($H$26=0,(($H$25-H9)/3/H10),MIN(((($H$25)-H9)/(3*H10)),((H9-($H$26))/(3*H10)))))),"")</f>
        <v>0.75741681436926012</v>
      </c>
      <c r="I13" s="25">
        <f>IFERROR(IF(I8="","",IF($I$25=0,((I9-$I$26)/3/I10),IF($I$26=0,(($I$25-I9)/3/I10),MIN(((($I$25)-I9)/(3*I10)),((I9-($I$26))/(3*I10)))))),"")</f>
        <v>0.70275460157413017</v>
      </c>
      <c r="J13" s="25">
        <f>IFERROR(IF(J8="","",IF($J$25=0,((J9-$J$26)/3/J10),IF($J$26=0,(($J$25-J9)/3/J10),MIN(((($J$25)-J9)/(3*J10)),((J9-($J$26))/(3*J10)))))),"")</f>
        <v>1.027064798462622</v>
      </c>
      <c r="K13" s="25">
        <f>IFERROR(IF(K8="","",IF($K$25=0,((K9-$K$26)/3/K10),IF($K$26=0,(($K$25-K9)/3/K10),MIN(((($K$25)-K9)/(3*K10)),((K9-($K$26))/(3*K10)))))),"")</f>
        <v>1.0230641837455128</v>
      </c>
      <c r="L13" s="25">
        <f>IFERROR(IF(L8="","",IF($L$25=0,((L9-$L$26)/3/L10),IF($L$26=0,(($L$25-L9)/3/L10),MIN(((($L$25)-L9)/(3*L10)),((L9-($L$26))/(3*L10)))))),"")</f>
        <v>0.89030739710990903</v>
      </c>
      <c r="M13" s="25">
        <f>IFERROR(IF(M8="","",IF($M$25=0,((M9-$M$26)/3/M10),IF($M$26=0,(($M$25-M9)/3/M10),MIN(((($M$25)-M9)/(3*M10)),((M9-($M$26))/(3*M10)))))),"")</f>
        <v>0.85598000815098285</v>
      </c>
      <c r="N13" s="25">
        <f>IFERROR(IF(N8="","",IF($N$25=0,((N9-$N$26)/3/N10),IF($N$26=0,(($N$25-N9)/3/N10),MIN(((($N$25)-N9)/(3*N10)),((N9-($N$26))/(3*N10)))))),"")</f>
        <v>0.70510049999866509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0.65092221126317196</v>
      </c>
      <c r="V13" s="25">
        <f>IFERROR(IF(V8="","",IF($G$25=0,((V9-$G$26)/3/V10),IF($G$26=0,(($G$25-V9)/3/V10),MIN(((($G$25)-V9)/(3*V10)),((V9-($G$26))/(3*V10)))))),"")</f>
        <v>0.76579028067628085</v>
      </c>
      <c r="W13" s="25">
        <f>IFERROR(IF(W8="","",IF($H$25=0,((W9-$H$26)/3/W10),IF($H$26=0,(($H$25-W9)/3/W10),MIN(((($H$25)-W9)/(3*W10)),((W9-($H$26))/(3*W10)))))),"")</f>
        <v>0.86300036317290563</v>
      </c>
      <c r="X13" s="25"/>
      <c r="Y13" s="25"/>
      <c r="Z13" s="25">
        <f>IFERROR(IF(Z8="","",IF($K$25=0,((Z9-$K$26)/3/Z10),IF($K$26=0,(($K$25-Z9)/3/Z10),MIN(((($K$25)-Z9)/(3*Z10)),((Z9-($K$26))/(3*Z10)))))),"")</f>
        <v>1.2121419471558941</v>
      </c>
      <c r="AA13" s="25">
        <f>IFERROR(IF(AA8="","",IF($L$25=0,((AA9-$L$26)/3/AA10),IF($L$26=0,(($L$25-AA9)/3/AA10),MIN(((($L$25)-AA9)/(3*AA10)),((AA9-($L$26))/(3*AA10)))))),"")</f>
        <v>1.4554866073643276</v>
      </c>
      <c r="AB13" s="25">
        <f>IFERROR(IF(AB8="","",IF($M$25=0,((AB9-$M$26)/3/AB10),IF($M$26=0,(($M$25-AB9)/3/AB10),MIN(((($M$25)-AB9)/(3*AB10)),((AB9-($M$26))/(3*AB10)))))),"")</f>
        <v>1.340318426077344</v>
      </c>
      <c r="AC13" s="25">
        <f>IFERROR(IF(AC8="","",IF($N$25=0,((AC9-$N$26)/3/AC10),IF($N$26=0,(($N$25-AC9)/3/AC10),MIN(((($N$25)-AC9)/(3*AC10)),((AC9-($N$26))/(3*AC10)))))),"")</f>
        <v>0.86948098595987289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1.2925778564225598</v>
      </c>
      <c r="AG13" s="25">
        <f t="shared" si="1"/>
        <v>1.0638122511999741</v>
      </c>
      <c r="AH13" s="25">
        <f t="shared" si="1"/>
        <v>0.78758136886558494</v>
      </c>
      <c r="AI13" s="25">
        <f t="shared" si="1"/>
        <v>0.68252926219194654</v>
      </c>
      <c r="AJ13" s="25">
        <f t="shared" si="1"/>
        <v>0.78083859043373605</v>
      </c>
      <c r="AK13" s="25">
        <f t="shared" si="1"/>
        <v>0.87765269328734641</v>
      </c>
      <c r="AL13" s="25">
        <f t="shared" si="1"/>
        <v>0.89827854295869691</v>
      </c>
      <c r="AM13" s="25">
        <f t="shared" si="1"/>
        <v>1.2888976289564607</v>
      </c>
      <c r="AN13" s="25">
        <f t="shared" si="1"/>
        <v>1.301831735688906</v>
      </c>
      <c r="AO13" s="25">
        <f t="shared" si="1"/>
        <v>1.0142631289159132</v>
      </c>
      <c r="AP13" s="25">
        <f t="shared" si="1"/>
        <v>1.079071457023733</v>
      </c>
      <c r="AQ13" s="25">
        <f>IFERROR(IF(AQ8="","",IF($M$25=0,((AQ9-$M$26)/3/AQ10),IF($M$26=0,(($M$25-AQ9)/3/AQ10),MIN(((($M$25)-AQ9)/(3*AQ10)),((AQ9-($M$26))/(3*AQ10)))))),"")</f>
        <v>1.8676651653609522</v>
      </c>
      <c r="AR13" s="25">
        <f>IFERROR(IF(AR8="","",IF($M$25=0,((AR9-$M$26)/3/AR10),IF($M$26=0,(($M$25-AR9)/3/AR10),MIN(((($M$25)-AR9)/(3*AR10)),((AR9-($M$26))/(3*AR10)))))),"")</f>
        <v>0.93425009798629843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161.9536842105299</v>
      </c>
      <c r="AE17" s="27" t="s">
        <v>30</v>
      </c>
      <c r="AR17" s="16">
        <f>AR19-AQ19</f>
        <v>330.23999999999796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39316.630303030302</v>
      </c>
      <c r="C19" s="30">
        <v>39288.571428571428</v>
      </c>
      <c r="D19" s="30">
        <v>39393.485714285714</v>
      </c>
      <c r="E19" s="30">
        <v>39402.199999999997</v>
      </c>
      <c r="F19" s="30">
        <v>39240.114285714284</v>
      </c>
      <c r="G19" s="30">
        <v>39273.381818181821</v>
      </c>
      <c r="H19" s="30">
        <v>39350.105263157893</v>
      </c>
      <c r="I19" s="30">
        <v>39536.906666666669</v>
      </c>
      <c r="J19" s="30">
        <v>39700.451282051283</v>
      </c>
      <c r="K19" s="30">
        <v>39750.666666666664</v>
      </c>
      <c r="L19" s="30">
        <v>39443.948387096774</v>
      </c>
      <c r="M19" s="30">
        <v>39250.857142857145</v>
      </c>
      <c r="N19" s="30">
        <v>39100.639999999999</v>
      </c>
      <c r="P19" s="30" t="s">
        <v>18</v>
      </c>
      <c r="Q19" s="30"/>
      <c r="R19" s="30"/>
      <c r="S19" s="30"/>
      <c r="T19" s="30"/>
      <c r="U19" s="30">
        <v>39431.093333333331</v>
      </c>
      <c r="V19" s="30">
        <v>39263.368421052633</v>
      </c>
      <c r="W19" s="30">
        <v>39217.333333333336</v>
      </c>
      <c r="X19" s="30"/>
      <c r="Y19" s="30">
        <v>39837.599999999999</v>
      </c>
      <c r="Z19" s="30">
        <v>39885.422222222223</v>
      </c>
      <c r="AA19" s="30">
        <v>39877.386666666665</v>
      </c>
      <c r="AB19" s="30">
        <v>39950.526315789473</v>
      </c>
      <c r="AC19" s="30">
        <v>40112.480000000003</v>
      </c>
      <c r="AD19" s="29"/>
      <c r="AE19" s="30" t="s">
        <v>18</v>
      </c>
      <c r="AF19" s="30">
        <v>39951.199999999997</v>
      </c>
      <c r="AG19" s="30">
        <v>39607.927272727269</v>
      </c>
      <c r="AH19" s="30">
        <v>39436</v>
      </c>
      <c r="AI19" s="30">
        <v>39499.058823529413</v>
      </c>
      <c r="AJ19" s="30">
        <v>39334.057142857142</v>
      </c>
      <c r="AK19" s="30">
        <v>39439.692307692305</v>
      </c>
      <c r="AL19" s="30">
        <v>39478.156521739133</v>
      </c>
      <c r="AM19" s="30">
        <v>39755.542857142857</v>
      </c>
      <c r="AN19" s="30">
        <v>39579.695238095235</v>
      </c>
      <c r="AO19" s="30">
        <v>39928.631578947367</v>
      </c>
      <c r="AP19" s="30">
        <v>39750.239999999998</v>
      </c>
      <c r="AQ19" s="30">
        <v>39556.106666666667</v>
      </c>
      <c r="AR19" s="30">
        <v>39886.346666666665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505.28059367486065</v>
      </c>
      <c r="C20" s="22">
        <v>450.47123436547014</v>
      </c>
      <c r="D20" s="22">
        <v>668.74216307353379</v>
      </c>
      <c r="E20" s="22">
        <v>518.23557451396937</v>
      </c>
      <c r="F20" s="22">
        <v>515.77697324074688</v>
      </c>
      <c r="G20" s="22">
        <v>562.95744265014946</v>
      </c>
      <c r="H20" s="22">
        <v>554.61075484536218</v>
      </c>
      <c r="I20" s="22">
        <v>637.74083590496275</v>
      </c>
      <c r="J20" s="22">
        <v>549.95958748989835</v>
      </c>
      <c r="K20" s="22">
        <v>619.3495236150867</v>
      </c>
      <c r="L20" s="22">
        <v>545.93505861769052</v>
      </c>
      <c r="M20" s="22">
        <v>498.8004640526766</v>
      </c>
      <c r="N20" s="22">
        <v>497.43677592259769</v>
      </c>
      <c r="P20" s="21" t="s">
        <v>8</v>
      </c>
      <c r="Q20" s="22"/>
      <c r="R20" s="22"/>
      <c r="S20" s="22"/>
      <c r="T20" s="22"/>
      <c r="U20" s="22">
        <v>371.82476159251866</v>
      </c>
      <c r="V20" s="22">
        <v>411.21897290009883</v>
      </c>
      <c r="W20" s="22">
        <v>548.24117042810735</v>
      </c>
      <c r="X20" s="22"/>
      <c r="Y20" s="22">
        <v>455.45763882000426</v>
      </c>
      <c r="Z20" s="22">
        <v>505.39927430390765</v>
      </c>
      <c r="AA20" s="22">
        <v>590.63154228227495</v>
      </c>
      <c r="AB20" s="22">
        <v>449.30094264987855</v>
      </c>
      <c r="AC20" s="22">
        <v>511.5846964302408</v>
      </c>
      <c r="AD20" s="29"/>
      <c r="AE20" s="21" t="s">
        <v>8</v>
      </c>
      <c r="AF20" s="22">
        <v>408.42489664873716</v>
      </c>
      <c r="AG20" s="22">
        <v>325.46763248897685</v>
      </c>
      <c r="AH20" s="22">
        <v>360.20809737944751</v>
      </c>
      <c r="AI20" s="22">
        <v>377.39036102401661</v>
      </c>
      <c r="AJ20" s="22">
        <v>384.40723747557405</v>
      </c>
      <c r="AK20" s="22">
        <v>562.41457470993203</v>
      </c>
      <c r="AL20" s="22">
        <v>548.51513422969788</v>
      </c>
      <c r="AM20" s="22">
        <v>505.10554746377005</v>
      </c>
      <c r="AN20" s="22">
        <v>452.40679286136532</v>
      </c>
      <c r="AO20" s="22">
        <v>377.66328165617341</v>
      </c>
      <c r="AP20" s="22">
        <v>502.97890558099891</v>
      </c>
      <c r="AQ20" s="22">
        <v>479.6854705227484</v>
      </c>
      <c r="AR20" s="22">
        <v>597.3270527340344</v>
      </c>
      <c r="AS20" s="29"/>
      <c r="AT20" s="29"/>
      <c r="AU20" s="29"/>
      <c r="AV20" s="29"/>
      <c r="BD20" s="32">
        <f>F5</f>
        <v>38268</v>
      </c>
      <c r="BE20" s="32"/>
      <c r="BF20" s="32"/>
      <c r="BG20" s="32"/>
      <c r="BH20" s="32"/>
      <c r="BI20" s="32"/>
      <c r="BJ20" s="32">
        <f>E5</f>
        <v>44060</v>
      </c>
    </row>
    <row r="21" spans="1:62" x14ac:dyDescent="0.2">
      <c r="A21" s="21" t="s">
        <v>19</v>
      </c>
      <c r="B21" s="22">
        <v>40508</v>
      </c>
      <c r="C21" s="22">
        <v>40316</v>
      </c>
      <c r="D21" s="22">
        <v>40892</v>
      </c>
      <c r="E21" s="22">
        <v>40732</v>
      </c>
      <c r="F21" s="22">
        <v>40700</v>
      </c>
      <c r="G21" s="22">
        <v>41212</v>
      </c>
      <c r="H21" s="22">
        <v>41052</v>
      </c>
      <c r="I21" s="22">
        <v>41052</v>
      </c>
      <c r="J21" s="22">
        <v>41212</v>
      </c>
      <c r="K21" s="22">
        <v>41084</v>
      </c>
      <c r="L21" s="22">
        <v>40668</v>
      </c>
      <c r="M21" s="22">
        <v>40764</v>
      </c>
      <c r="N21" s="22">
        <v>41212</v>
      </c>
      <c r="P21" s="21" t="s">
        <v>19</v>
      </c>
      <c r="Q21" s="22"/>
      <c r="R21" s="22"/>
      <c r="S21" s="22"/>
      <c r="T21" s="22"/>
      <c r="U21" s="22">
        <v>40188</v>
      </c>
      <c r="V21" s="22">
        <v>40668</v>
      </c>
      <c r="W21" s="22">
        <v>40060</v>
      </c>
      <c r="X21" s="22"/>
      <c r="Y21" s="22">
        <v>41276</v>
      </c>
      <c r="Z21" s="22">
        <v>40892</v>
      </c>
      <c r="AA21" s="22">
        <v>41244</v>
      </c>
      <c r="AB21" s="22">
        <v>41692</v>
      </c>
      <c r="AC21" s="22">
        <v>41628</v>
      </c>
      <c r="AD21" s="29"/>
      <c r="AE21" s="21" t="s">
        <v>19</v>
      </c>
      <c r="AF21" s="22">
        <v>40988</v>
      </c>
      <c r="AG21" s="22">
        <v>40796</v>
      </c>
      <c r="AH21" s="22">
        <v>40220</v>
      </c>
      <c r="AI21" s="22">
        <v>40700</v>
      </c>
      <c r="AJ21" s="22">
        <v>40284</v>
      </c>
      <c r="AK21" s="22">
        <v>41180</v>
      </c>
      <c r="AL21" s="22">
        <v>40988</v>
      </c>
      <c r="AM21" s="22">
        <v>40764</v>
      </c>
      <c r="AN21" s="22">
        <v>40668</v>
      </c>
      <c r="AO21" s="22">
        <v>40988</v>
      </c>
      <c r="AP21" s="22">
        <v>40988</v>
      </c>
      <c r="AQ21" s="22">
        <v>40636</v>
      </c>
      <c r="AR21" s="22">
        <v>41628</v>
      </c>
      <c r="BD21" s="33">
        <f>BE21-$BG$22</f>
        <v>40056.94000000001</v>
      </c>
      <c r="BE21" s="32">
        <f>BF21-$BG$22</f>
        <v>40056.960000000006</v>
      </c>
      <c r="BF21" s="32">
        <f>BG21-$BG$22</f>
        <v>40056.980000000003</v>
      </c>
      <c r="BG21" s="33">
        <f>D5</f>
        <v>40057</v>
      </c>
      <c r="BH21" s="32">
        <f>BG21+$BG$22</f>
        <v>40057.019999999997</v>
      </c>
      <c r="BI21" s="32">
        <f>BH21+$BG$22</f>
        <v>40057.039999999994</v>
      </c>
      <c r="BJ21" s="33">
        <f>BI21+$BG$22</f>
        <v>40057.05999999999</v>
      </c>
    </row>
    <row r="22" spans="1:62" x14ac:dyDescent="0.2">
      <c r="A22" s="21" t="s">
        <v>20</v>
      </c>
      <c r="B22" s="22">
        <v>38268</v>
      </c>
      <c r="C22" s="22">
        <v>38364</v>
      </c>
      <c r="D22" s="22">
        <v>38268</v>
      </c>
      <c r="E22" s="22">
        <v>38268</v>
      </c>
      <c r="F22" s="22">
        <v>38268</v>
      </c>
      <c r="G22" s="22">
        <v>38364</v>
      </c>
      <c r="H22" s="22">
        <v>38300</v>
      </c>
      <c r="I22" s="22">
        <v>38300</v>
      </c>
      <c r="J22" s="22">
        <v>38428</v>
      </c>
      <c r="K22" s="22">
        <v>38620</v>
      </c>
      <c r="L22" s="22">
        <v>38300</v>
      </c>
      <c r="M22" s="22">
        <v>38332</v>
      </c>
      <c r="N22" s="22">
        <v>38268</v>
      </c>
      <c r="P22" s="21" t="s">
        <v>20</v>
      </c>
      <c r="Q22" s="22"/>
      <c r="R22" s="22"/>
      <c r="S22" s="22"/>
      <c r="T22" s="22"/>
      <c r="U22" s="22">
        <v>38460</v>
      </c>
      <c r="V22" s="22">
        <v>38268</v>
      </c>
      <c r="W22" s="22">
        <v>38588</v>
      </c>
      <c r="X22" s="22"/>
      <c r="Y22" s="22">
        <v>38652</v>
      </c>
      <c r="Z22" s="22">
        <v>38396</v>
      </c>
      <c r="AA22" s="22">
        <v>38524</v>
      </c>
      <c r="AB22" s="22">
        <v>38748</v>
      </c>
      <c r="AC22" s="22">
        <v>38748</v>
      </c>
      <c r="AD22" s="29"/>
      <c r="AE22" s="21" t="s">
        <v>20</v>
      </c>
      <c r="AF22" s="22">
        <v>38972</v>
      </c>
      <c r="AG22" s="22">
        <v>39004</v>
      </c>
      <c r="AH22" s="22">
        <v>38300</v>
      </c>
      <c r="AI22" s="22">
        <v>38428</v>
      </c>
      <c r="AJ22" s="22">
        <v>38524</v>
      </c>
      <c r="AK22" s="22">
        <v>38460</v>
      </c>
      <c r="AL22" s="22">
        <v>38300</v>
      </c>
      <c r="AM22" s="22">
        <v>38524</v>
      </c>
      <c r="AN22" s="22">
        <v>38364</v>
      </c>
      <c r="AO22" s="22">
        <v>39100</v>
      </c>
      <c r="AP22" s="22">
        <v>38652</v>
      </c>
      <c r="AQ22" s="22">
        <v>38396</v>
      </c>
      <c r="AR22" s="22">
        <v>38652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0.69178084161363884</v>
      </c>
      <c r="C23" s="25">
        <f>IFERROR(IF(C18="","",IF($C$25=0,((C19-$C$26)/3/C20),IF($C$26=0,(($C$25-C19)/3/C20),MIN(((($C$25)-C19)/(3*C20)),((C19-($C$26))/(3*C20)))))),"")</f>
        <v>0.7551880125479381</v>
      </c>
      <c r="D23" s="25">
        <f>IFERROR(IF(D18="","",IF($D$25=0,((D19-$D$26)/3/D20),IF($D$26=0,(($D$25-D19)/3/D20),MIN(((($D$25)-D19)/(3*D20)),((D19-($D$26))/(3*D20)))))),"")</f>
        <v>0.560996338316196</v>
      </c>
      <c r="E23" s="25">
        <f>IFERROR(IF(E18="","",IF($E$25=0,((E19-$E$26)/3/E20),IF($E$26=0,(($E$25-E19)/3/E20),MIN(((($E$25)-E19)/(3*E20)),((E19-($E$26))/(3*E20)))))),"")</f>
        <v>0.72952665787414928</v>
      </c>
      <c r="F23" s="25">
        <f>IFERROR(IF(F18="","",IF($K$25=0,((F19-$K$26)/3/F20),IF($K$26=0,(($K$25-F19)/3/F20),MIN(((($K$25)-F19)/(3*F20)),((F19-($K$26))/(3*F20)))))),"")</f>
        <v>0.62825234946431951</v>
      </c>
      <c r="G23" s="25">
        <f>IFERROR(IF(G18="","",IF($G$25=0,((G19-$G$26)/3/G20),IF($G$26=0,(($G$25-G19)/3/G20),MIN(((($G$25)-G19)/(3*G20)),((G19-($G$26))/(3*G20)))))),"")</f>
        <v>0.59529770341012922</v>
      </c>
      <c r="H23" s="25">
        <f>IFERROR(IF(H18="","",IF($H$25=0,((H19-$H$26)/3/H20),IF($H$26=0,(($H$25-H19)/3/H20),MIN(((($H$25)-H19)/(3*H20)),((H19-($H$26))/(3*H20)))))),"")</f>
        <v>0.65036920260685549</v>
      </c>
      <c r="I23" s="25">
        <f>IFERROR(IF(I18="","",IF($I$25=0,((I19-$I$26)/3/I20),IF($I$26=0,(($I$25-I19)/3/I20),MIN(((($I$25)-I19)/(3*I20)),((I19-($I$26))/(3*I20)))))),"")</f>
        <v>0.66323005377049649</v>
      </c>
      <c r="J23" s="25">
        <f>IFERROR(IF(J18="","",IF($J$25=0,((J19-$J$26)/3/J20),IF($J$26=0,(($J$25-J19)/3/J20),MIN(((($J$25)-J19)/(3*J20)),((J19-($J$26))/(3*J20)))))),"")</f>
        <v>0.8682160863183993</v>
      </c>
      <c r="K23" s="25">
        <f>IFERROR(IF(K18="","",IF($K$25=0,((K19-$K$26)/3/K20),IF($K$26=0,(($K$25-K19)/3/K20),MIN(((($K$25)-K19)/(3*K20)),((K19-($K$26))/(3*K20)))))),"")</f>
        <v>0.79796981087107544</v>
      </c>
      <c r="L23" s="25">
        <f>IFERROR(IF(L18="","",IF($L$25=0,((L19-$L$26)/3/L20),IF($L$26=0,(($L$25-L19)/3/L20),MIN(((($L$25)-L19)/(3*L20)),((L19-($L$26))/(3*L20)))))),"")</f>
        <v>0.7180026076570839</v>
      </c>
      <c r="M23" s="25">
        <f>IFERROR(IF(M18="","",IF($M$25=0,((M19-$M$26)/3/M20),IF($M$26=0,(($M$25-M19)/3/M20),MIN(((($M$25)-M19)/(3*M20)),((M19-($M$26))/(3*M20)))))),"")</f>
        <v>0.65681383885891809</v>
      </c>
      <c r="N23" s="25">
        <f>IFERROR(IF(N18="","",IF($N$25=0,((N19-$N$26)/3/N20),IF($N$26=0,(($N$25-N19)/3/N20),MIN(((($N$25)-N19)/(3*N20)),((N19-($N$26))/(3*N20)))))),"")</f>
        <v>0.55795365381238593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1.0426895081362368</v>
      </c>
      <c r="V23" s="25">
        <f>IFERROR(IF(V18="","",IF($G$25=0,((V19-$G$26)/3/V20),IF($G$26=0,(($G$25-V19)/3/V20),MIN(((($G$25)-V19)/(3*V20)),((V19-($G$26))/(3*V20)))))),"")</f>
        <v>0.8068437877374296</v>
      </c>
      <c r="W23" s="25">
        <f>IFERROR(IF(W18="","",IF($H$25=0,((W19-$H$26)/3/W20),IF($H$26=0,(($H$25-W19)/3/W20),MIN(((($H$25)-W19)/(3*W20)),((W19-($H$26))/(3*W20)))))),"")</f>
        <v>0.577199344947666</v>
      </c>
      <c r="X23" s="25"/>
      <c r="Y23" s="25">
        <f>IFERROR(IF(Y18="","",IF($J$25=0,((Y19-$J$26)/3/Y20),IF($J$26=0,(($J$25-Y19)/3/Y20),MIN(((($J$25)-Y19)/(3*Y20)),((Y19-($J$26))/(3*Y20)))))),"")</f>
        <v>1.1487347129702372</v>
      </c>
      <c r="Z23" s="25">
        <f>IFERROR(IF(Z18="","",IF($K$25=0,((Z19-$K$26)/3/Z20),IF($K$26=0,(($K$25-Z19)/3/Z20),MIN(((($K$25)-Z19)/(3*Z20)),((Z19-($K$26))/(3*Z20)))))),"")</f>
        <v>1.0667620001696796</v>
      </c>
      <c r="AA23" s="25">
        <f>IFERROR(IF(AA18="","",IF($L$25=0,((AA19-$L$26)/3/AA20),IF($L$26=0,(($L$25-AA19)/3/AA20),MIN(((($L$25)-AA19)/(3*AA20)),((AA19-($L$26))/(3*AA20)))))),"")</f>
        <v>0.908285765012251</v>
      </c>
      <c r="AB23" s="25">
        <f>IFERROR(IF(AB18="","",IF($M$25=0,((AB19-$M$26)/3/AB20),IF($M$26=0,(($M$25-AB19)/3/AB20),MIN(((($M$25)-AB19)/(3*AB20)),((AB19-($M$26))/(3*AB20)))))),"")</f>
        <v>1.248254904508844</v>
      </c>
      <c r="AC23" s="25">
        <f>IFERROR(IF(AC18="","",IF($N$25=0,((AC19-$N$26)/3/AC20),IF($N$26=0,(($N$25-AC19)/3/AC20),MIN(((($N$25)-AC19)/(3*AC20)),((AC19-($N$26))/(3*AC20)))))),"")</f>
        <v>1.2018081677517596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1.3737327750350317</v>
      </c>
      <c r="AG23" s="25">
        <f t="shared" si="2"/>
        <v>1.3723098079731484</v>
      </c>
      <c r="AH23" s="25">
        <f t="shared" si="2"/>
        <v>1.0808566941325723</v>
      </c>
      <c r="AI23" s="25">
        <f t="shared" si="2"/>
        <v>1.087343460662358</v>
      </c>
      <c r="AJ23" s="25">
        <f t="shared" si="2"/>
        <v>0.92441646855038828</v>
      </c>
      <c r="AK23" s="25">
        <f t="shared" si="2"/>
        <v>0.69444164523214369</v>
      </c>
      <c r="AL23" s="25">
        <f t="shared" si="2"/>
        <v>0.73541363232004198</v>
      </c>
      <c r="AM23" s="25">
        <f t="shared" si="2"/>
        <v>0.98167129927074248</v>
      </c>
      <c r="AN23" s="25">
        <f t="shared" si="2"/>
        <v>0.96645707564724737</v>
      </c>
      <c r="AO23" s="25">
        <f t="shared" si="2"/>
        <v>1.4657073815110027</v>
      </c>
      <c r="AP23" s="25">
        <f t="shared" si="2"/>
        <v>0.98230759683505942</v>
      </c>
      <c r="AQ23" s="25">
        <f>IFERROR(IF(AQ18="","",IF($M$25=0,((AQ19-$M$26)/3/AQ20),IF($M$26=0,(($M$25-AQ19)/3/AQ20),MIN(((($M$25)-AQ19)/(3*AQ20)),((AQ19-($M$26))/(3*AQ20)))))),"")</f>
        <v>0.89510505377820615</v>
      </c>
      <c r="AR23" s="25">
        <f>IFERROR(IF(AR18="","",IF($M$25=0,((AR19-$M$26)/3/AR20),IF($M$26=0,(($M$25-AR19)/3/AR20),MIN(((($M$25)-AR19)/(3*AR20)),((AR19-($M$26))/(3*AR20)))))),"")</f>
        <v>0.90310473369616995</v>
      </c>
    </row>
    <row r="24" spans="1:62" x14ac:dyDescent="0.2">
      <c r="A24" s="35" t="s">
        <v>10</v>
      </c>
      <c r="B24" s="32">
        <f t="shared" ref="B24:M24" si="3">$D$5</f>
        <v>40057</v>
      </c>
      <c r="C24" s="32">
        <f t="shared" si="3"/>
        <v>40057</v>
      </c>
      <c r="D24" s="32">
        <f t="shared" si="3"/>
        <v>40057</v>
      </c>
      <c r="E24" s="32">
        <f t="shared" si="3"/>
        <v>40057</v>
      </c>
      <c r="F24" s="32">
        <f t="shared" si="3"/>
        <v>40057</v>
      </c>
      <c r="G24" s="32">
        <f t="shared" si="3"/>
        <v>40057</v>
      </c>
      <c r="H24" s="32">
        <f t="shared" si="3"/>
        <v>40057</v>
      </c>
      <c r="I24" s="32">
        <f t="shared" si="3"/>
        <v>40057</v>
      </c>
      <c r="J24" s="32">
        <f t="shared" si="3"/>
        <v>40057</v>
      </c>
      <c r="K24" s="32">
        <f t="shared" si="3"/>
        <v>40057</v>
      </c>
      <c r="L24" s="32">
        <f t="shared" si="3"/>
        <v>40057</v>
      </c>
      <c r="M24" s="32">
        <f t="shared" si="3"/>
        <v>40057</v>
      </c>
      <c r="N24" s="32">
        <f>$D$5</f>
        <v>40057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4">$E$5</f>
        <v>44060</v>
      </c>
      <c r="C25" s="32">
        <f t="shared" si="4"/>
        <v>44060</v>
      </c>
      <c r="D25" s="32">
        <f t="shared" si="4"/>
        <v>44060</v>
      </c>
      <c r="E25" s="32">
        <f t="shared" si="4"/>
        <v>44060</v>
      </c>
      <c r="F25" s="32">
        <f t="shared" si="4"/>
        <v>44060</v>
      </c>
      <c r="G25" s="32">
        <f t="shared" si="4"/>
        <v>44060</v>
      </c>
      <c r="H25" s="32">
        <f t="shared" si="4"/>
        <v>44060</v>
      </c>
      <c r="I25" s="32">
        <f t="shared" si="4"/>
        <v>44060</v>
      </c>
      <c r="J25" s="32">
        <f t="shared" si="4"/>
        <v>44060</v>
      </c>
      <c r="K25" s="32">
        <f t="shared" si="4"/>
        <v>44060</v>
      </c>
      <c r="L25" s="32">
        <f t="shared" si="4"/>
        <v>44060</v>
      </c>
      <c r="M25" s="32">
        <f t="shared" si="4"/>
        <v>44060</v>
      </c>
      <c r="N25" s="32">
        <f>$E$5</f>
        <v>44060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5">$F$5</f>
        <v>38268</v>
      </c>
      <c r="C26" s="32">
        <f t="shared" si="5"/>
        <v>38268</v>
      </c>
      <c r="D26" s="32">
        <f t="shared" si="5"/>
        <v>38268</v>
      </c>
      <c r="E26" s="32">
        <f t="shared" si="5"/>
        <v>38268</v>
      </c>
      <c r="F26" s="32">
        <f t="shared" si="5"/>
        <v>38268</v>
      </c>
      <c r="G26" s="32">
        <f t="shared" si="5"/>
        <v>38268</v>
      </c>
      <c r="H26" s="32">
        <f t="shared" si="5"/>
        <v>38268</v>
      </c>
      <c r="I26" s="32">
        <f t="shared" si="5"/>
        <v>38268</v>
      </c>
      <c r="J26" s="32">
        <f t="shared" si="5"/>
        <v>38268</v>
      </c>
      <c r="K26" s="32">
        <f t="shared" si="5"/>
        <v>38268</v>
      </c>
      <c r="L26" s="32">
        <f t="shared" si="5"/>
        <v>38268</v>
      </c>
      <c r="M26" s="32">
        <f t="shared" si="5"/>
        <v>38268</v>
      </c>
      <c r="N26" s="32">
        <f>$F$5</f>
        <v>38268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587.25588316196263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1.027064798462622</v>
      </c>
      <c r="Q37" s="40">
        <v>8</v>
      </c>
      <c r="R37" s="41">
        <f>ROUND(Q37/5,5)</f>
        <v>1.6</v>
      </c>
      <c r="T37" s="20">
        <v>39554.400000000001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495.94838441111995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0.86460610313137687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0"/>
  <dimension ref="A1:BJ85"/>
  <sheetViews>
    <sheetView showGridLines="0" topLeftCell="A7" zoomScale="75" zoomScaleNormal="75" workbookViewId="0">
      <selection activeCell="AA70" sqref="AA70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107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0.39434568996321639</v>
      </c>
      <c r="R2" s="7">
        <f>IF(N19="","",(ABS(N19-AVERAGE(B19:M19))/STDEV(B19:M19)))</f>
        <v>0.74549925561970209</v>
      </c>
      <c r="S2" s="7">
        <f>IF(AC9="","",(ABS(AC9-AVERAGE(Q9:AB9))/STDEV(Q9:AB9)))</f>
        <v>9.6438018747424831E-2</v>
      </c>
      <c r="T2" s="7">
        <f>IF(AC19="","",(ABS(AC19-AVERAGE(Q19:AB19))/STDEV(Q19:AB19)))</f>
        <v>0.61007281366913257</v>
      </c>
      <c r="U2" s="7">
        <f>IF(AR9="","",(ABS(AR9-AVERAGE(AF9:AQ9))/STDEV(AF9:AQ9)))</f>
        <v>2.1420095053945855E-2</v>
      </c>
      <c r="V2" s="7">
        <f>IF(AR19="","",(ABS(AR19-AVERAGE(AF19:AQ19))/STDEV(AF19:AQ19)))</f>
        <v>0.35221262395126496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1.2155527204575403</v>
      </c>
      <c r="R3" s="7">
        <f>IF(N20="","",(ABS(N20-AVERAGE(B20:M20))/STDEV(B20:M20)))</f>
        <v>0.3564264429517397</v>
      </c>
      <c r="S3" s="7">
        <f>IF(AC10="","",(ABS(AC10-AVERAGE(Q10:AB10))/STDEV(Q10:AB10)))</f>
        <v>1.5297917441405322</v>
      </c>
      <c r="T3" s="7">
        <f>IF(AC20="","",(ABS(AC20-AVERAGE(Q20:AB20))/STDEV(Q20:AB20)))</f>
        <v>1.3192701255281125</v>
      </c>
      <c r="U3" s="7">
        <f t="shared" ref="U3" si="0">IF(AR10="","",(ABS(AR10-AVERAGE(AF10:AQ10))/STDEV(AF10:AQ10)))</f>
        <v>1.0100551877171384</v>
      </c>
      <c r="V3" s="7">
        <f>IF(AR20="","",(ABS(AR20-AVERAGE(AF20:AQ20))/STDEV(AF20:AQ20)))</f>
        <v>0.62491400399796337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0.46425723905739574</v>
      </c>
      <c r="R4" s="7">
        <f>IF(N23="","",(ABS(N23-AVERAGE(B23:M23))/STDEV(B23:M23)))</f>
        <v>0.67941456159506963</v>
      </c>
      <c r="S4" s="7">
        <f>IF(AC13="","",(ABS(AC13-AVERAGE(Q13:AB13))/STDEV(Q13:AB13)))</f>
        <v>1.2469766383849461</v>
      </c>
      <c r="T4" s="7">
        <f>IF(AC23="","",(ABS(AC23-AVERAGE(Q23:AB23))/STDEV(Q23:AB23)))</f>
        <v>0.66748653469719121</v>
      </c>
      <c r="U4" s="7">
        <f>IF(AR13="","",(ABS(AR13-AVERAGE(AF13:AQ13))/STDEV(AF13:AQ13)))</f>
        <v>0.54778477676353354</v>
      </c>
      <c r="V4" s="7">
        <f>IF(AR23="","",(ABS(AR23-AVERAGE(AF23:AQ23))/STDEV(AF23:AQ23)))</f>
        <v>0.22858108754026524</v>
      </c>
    </row>
    <row r="5" spans="1:44" ht="25.5" customHeight="1" x14ac:dyDescent="0.2">
      <c r="C5" s="42" t="s">
        <v>54</v>
      </c>
      <c r="D5" s="12" t="s">
        <v>54</v>
      </c>
      <c r="E5" s="12">
        <v>46.3</v>
      </c>
      <c r="F5" s="12">
        <v>13.5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0.16167010527564551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-0.61626666666666097</v>
      </c>
      <c r="AE7" s="14" t="s">
        <v>29</v>
      </c>
      <c r="AR7" s="16">
        <f>AR9-AQ9</f>
        <v>0.6330361111111138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22.172127272727266</v>
      </c>
      <c r="C9" s="20">
        <v>21.77038000000001</v>
      </c>
      <c r="D9" s="20">
        <v>21.504057142857143</v>
      </c>
      <c r="E9" s="20">
        <v>21.957399999999986</v>
      </c>
      <c r="F9" s="20">
        <v>21.19267586206897</v>
      </c>
      <c r="G9" s="20">
        <v>21.450093333333335</v>
      </c>
      <c r="H9" s="20">
        <v>21.384834782608692</v>
      </c>
      <c r="I9" s="20">
        <v>20.882193548387111</v>
      </c>
      <c r="J9" s="20">
        <v>20.827952727272724</v>
      </c>
      <c r="K9" s="20">
        <v>21.138805882352951</v>
      </c>
      <c r="L9" s="20">
        <v>21.541242424242419</v>
      </c>
      <c r="M9" s="20">
        <v>20.525814285714283</v>
      </c>
      <c r="N9" s="20">
        <v>21.173128571428563</v>
      </c>
      <c r="P9" s="19" t="s">
        <v>18</v>
      </c>
      <c r="Q9" s="20"/>
      <c r="R9" s="20"/>
      <c r="S9" s="20"/>
      <c r="T9" s="20"/>
      <c r="U9" s="20">
        <v>21.561133333333327</v>
      </c>
      <c r="V9" s="20">
        <v>21.181070588235286</v>
      </c>
      <c r="W9" s="20">
        <v>20.384030769230769</v>
      </c>
      <c r="X9" s="20"/>
      <c r="Y9" s="20"/>
      <c r="Z9" s="20">
        <v>22.091839999999998</v>
      </c>
      <c r="AA9" s="20">
        <v>22.840600000000009</v>
      </c>
      <c r="AB9" s="20">
        <v>22.455133333333333</v>
      </c>
      <c r="AC9" s="20">
        <v>21.838866666666672</v>
      </c>
      <c r="AE9" s="19" t="s">
        <v>18</v>
      </c>
      <c r="AF9" s="30">
        <v>21.930786666666663</v>
      </c>
      <c r="AG9" s="30">
        <v>20.843690909090906</v>
      </c>
      <c r="AH9" s="30">
        <v>22.312259999999995</v>
      </c>
      <c r="AI9" s="30">
        <v>22.644993548387088</v>
      </c>
      <c r="AJ9" s="30">
        <v>22.828866666666663</v>
      </c>
      <c r="AK9" s="30">
        <v>21.757012499999988</v>
      </c>
      <c r="AL9" s="30">
        <v>20.824066666666663</v>
      </c>
      <c r="AM9" s="30">
        <v>20.47166</v>
      </c>
      <c r="AN9" s="30">
        <v>20.578276190476181</v>
      </c>
      <c r="AO9" s="30">
        <v>20.230380952380951</v>
      </c>
      <c r="AP9" s="30">
        <v>21.078619999999997</v>
      </c>
      <c r="AQ9" s="30">
        <v>20.697488888888891</v>
      </c>
      <c r="AR9" s="30">
        <v>21.330525000000005</v>
      </c>
    </row>
    <row r="10" spans="1:44" x14ac:dyDescent="0.2">
      <c r="A10" s="21" t="s">
        <v>8</v>
      </c>
      <c r="B10" s="22">
        <v>2.5563557501857974</v>
      </c>
      <c r="C10" s="22">
        <v>2.577514176273012</v>
      </c>
      <c r="D10" s="22">
        <v>2.5550633327510077</v>
      </c>
      <c r="E10" s="22">
        <v>2.7959806901058677</v>
      </c>
      <c r="F10" s="22">
        <v>2.4929781021533115</v>
      </c>
      <c r="G10" s="22">
        <v>2.7650819848718999</v>
      </c>
      <c r="H10" s="22">
        <v>2.6598197119258695</v>
      </c>
      <c r="I10" s="22">
        <v>2.8521657141541246</v>
      </c>
      <c r="J10" s="22">
        <v>2.6365214920514783</v>
      </c>
      <c r="K10" s="22">
        <v>2.9227594448989578</v>
      </c>
      <c r="L10" s="22">
        <v>2.5719497803378353</v>
      </c>
      <c r="M10" s="22">
        <v>2.976641275184952</v>
      </c>
      <c r="N10" s="22">
        <v>2.501524794979566</v>
      </c>
      <c r="P10" s="21" t="s">
        <v>8</v>
      </c>
      <c r="Q10" s="22"/>
      <c r="R10" s="22"/>
      <c r="S10" s="22"/>
      <c r="T10" s="22"/>
      <c r="U10" s="22">
        <v>2.7719851631336332</v>
      </c>
      <c r="V10" s="22">
        <v>2.1961004606013774</v>
      </c>
      <c r="W10" s="22">
        <v>2.5911470189934027</v>
      </c>
      <c r="X10" s="22"/>
      <c r="Y10" s="22"/>
      <c r="Z10" s="22">
        <v>2.6521118970727415</v>
      </c>
      <c r="AA10" s="22">
        <v>2.8428806344004593</v>
      </c>
      <c r="AB10" s="22">
        <v>2.8756720531561228</v>
      </c>
      <c r="AC10" s="22">
        <v>3.0373421584317684</v>
      </c>
      <c r="AE10" s="21" t="s">
        <v>8</v>
      </c>
      <c r="AF10" s="22">
        <v>2.5316784694729599</v>
      </c>
      <c r="AG10" s="22">
        <v>2.8307120480525922</v>
      </c>
      <c r="AH10" s="22">
        <v>2.1625292713366346</v>
      </c>
      <c r="AI10" s="22">
        <v>3.1844657842607438</v>
      </c>
      <c r="AJ10" s="22">
        <v>2.799282120240961</v>
      </c>
      <c r="AK10" s="22">
        <v>3.1351851357273142</v>
      </c>
      <c r="AL10" s="22">
        <v>2.9913251489563604</v>
      </c>
      <c r="AM10" s="22">
        <v>2.9108186912739096</v>
      </c>
      <c r="AN10" s="22">
        <v>2.9932063220645952</v>
      </c>
      <c r="AO10" s="22">
        <v>2.9618747551201463</v>
      </c>
      <c r="AP10" s="22">
        <v>2.8356295193520427</v>
      </c>
      <c r="AQ10" s="22">
        <v>3.1796347104532412</v>
      </c>
      <c r="AR10" s="22">
        <v>3.1696273109793673</v>
      </c>
    </row>
    <row r="11" spans="1:44" x14ac:dyDescent="0.2">
      <c r="A11" s="21" t="s">
        <v>19</v>
      </c>
      <c r="B11" s="22">
        <v>28.596</v>
      </c>
      <c r="C11" s="22">
        <v>27.047000000000001</v>
      </c>
      <c r="D11" s="23">
        <v>26.238</v>
      </c>
      <c r="E11" s="23">
        <v>26.803999999999998</v>
      </c>
      <c r="F11" s="23">
        <v>26.27</v>
      </c>
      <c r="G11" s="23">
        <v>28.806999999999999</v>
      </c>
      <c r="H11" s="23">
        <v>28.806999999999999</v>
      </c>
      <c r="I11" s="23">
        <v>27.928999999999998</v>
      </c>
      <c r="J11" s="23">
        <v>27.122</v>
      </c>
      <c r="K11" s="23">
        <v>29.335999999999999</v>
      </c>
      <c r="L11" s="23">
        <v>27.62</v>
      </c>
      <c r="M11" s="23">
        <v>28.376999999999999</v>
      </c>
      <c r="N11" s="23">
        <v>27.262</v>
      </c>
      <c r="P11" s="21" t="s">
        <v>19</v>
      </c>
      <c r="Q11" s="22"/>
      <c r="R11" s="22"/>
      <c r="S11" s="22"/>
      <c r="T11" s="22"/>
      <c r="U11" s="23">
        <v>30.632000000000001</v>
      </c>
      <c r="V11" s="23">
        <v>26.289000000000001</v>
      </c>
      <c r="W11" s="23">
        <v>24.73</v>
      </c>
      <c r="X11" s="23"/>
      <c r="Y11" s="23"/>
      <c r="Z11" s="23">
        <v>28.265000000000001</v>
      </c>
      <c r="AA11" s="23">
        <v>29.042000000000002</v>
      </c>
      <c r="AB11" s="23">
        <v>28.122</v>
      </c>
      <c r="AC11" s="23">
        <v>28.449000000000002</v>
      </c>
      <c r="AE11" s="21" t="s">
        <v>19</v>
      </c>
      <c r="AF11" s="22">
        <v>28.484000000000002</v>
      </c>
      <c r="AG11" s="22">
        <v>27.803999999999998</v>
      </c>
      <c r="AH11" s="22">
        <v>26.324999999999999</v>
      </c>
      <c r="AI11" s="22">
        <v>31.664999999999999</v>
      </c>
      <c r="AJ11" s="22">
        <v>28.923999999999999</v>
      </c>
      <c r="AK11" s="22">
        <v>28.923999999999999</v>
      </c>
      <c r="AL11" s="22">
        <v>28.640999999999998</v>
      </c>
      <c r="AM11" s="22">
        <v>25.486999999999998</v>
      </c>
      <c r="AN11" s="22">
        <v>27.472999999999999</v>
      </c>
      <c r="AO11" s="22">
        <v>26.138000000000002</v>
      </c>
      <c r="AP11" s="22">
        <v>26.652000000000001</v>
      </c>
      <c r="AQ11" s="22">
        <v>26.791</v>
      </c>
      <c r="AR11" s="22">
        <v>29.565999999999999</v>
      </c>
    </row>
    <row r="12" spans="1:44" x14ac:dyDescent="0.2">
      <c r="A12" s="21" t="s">
        <v>20</v>
      </c>
      <c r="B12" s="22">
        <v>14.113</v>
      </c>
      <c r="C12" s="22">
        <v>15.093</v>
      </c>
      <c r="D12" s="23">
        <v>15.629</v>
      </c>
      <c r="E12" s="23">
        <v>13.545</v>
      </c>
      <c r="F12" s="23">
        <v>15.47</v>
      </c>
      <c r="G12" s="23">
        <v>16.513000000000002</v>
      </c>
      <c r="H12" s="23">
        <v>13.545</v>
      </c>
      <c r="I12" s="23">
        <v>13.507999999999999</v>
      </c>
      <c r="J12" s="23">
        <v>13.991</v>
      </c>
      <c r="K12" s="23">
        <v>14.452999999999999</v>
      </c>
      <c r="L12" s="23">
        <v>15.628</v>
      </c>
      <c r="M12" s="23">
        <v>14.467000000000001</v>
      </c>
      <c r="N12" s="23">
        <v>15.308</v>
      </c>
      <c r="P12" s="21" t="s">
        <v>20</v>
      </c>
      <c r="Q12" s="22"/>
      <c r="R12" s="22"/>
      <c r="S12" s="22"/>
      <c r="T12" s="22"/>
      <c r="U12" s="23">
        <v>14.994</v>
      </c>
      <c r="V12" s="23">
        <v>16.786999999999999</v>
      </c>
      <c r="W12" s="23">
        <v>13.754</v>
      </c>
      <c r="X12" s="23"/>
      <c r="Y12" s="23"/>
      <c r="Z12" s="23">
        <v>14.29</v>
      </c>
      <c r="AA12" s="23">
        <v>16.734000000000002</v>
      </c>
      <c r="AB12" s="23">
        <v>15.798</v>
      </c>
      <c r="AC12" s="23">
        <v>13.85</v>
      </c>
      <c r="AE12" s="21" t="s">
        <v>20</v>
      </c>
      <c r="AF12" s="22">
        <v>15.781000000000001</v>
      </c>
      <c r="AG12" s="22">
        <v>16.195</v>
      </c>
      <c r="AH12" s="22">
        <v>17.777999999999999</v>
      </c>
      <c r="AI12" s="22">
        <v>14.898</v>
      </c>
      <c r="AJ12" s="22">
        <v>16.321999999999999</v>
      </c>
      <c r="AK12" s="22">
        <v>15.688000000000001</v>
      </c>
      <c r="AL12" s="22">
        <v>14.755000000000001</v>
      </c>
      <c r="AM12" s="22">
        <v>14.956</v>
      </c>
      <c r="AN12" s="22">
        <v>13.621</v>
      </c>
      <c r="AO12" s="22">
        <v>14.477</v>
      </c>
      <c r="AP12" s="22">
        <v>14.643000000000001</v>
      </c>
      <c r="AQ12" s="22">
        <v>14.657</v>
      </c>
      <c r="AR12" s="22">
        <v>13.561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1.1307929620902688</v>
      </c>
      <c r="C13" s="25">
        <f>IFERROR(IF(C8="","",IF($C$25=0,((C9-$C$26)/3/C10),IF($C$26=0,(($C$25-C9)/3/C10),MIN(((($C$25)-C9)/(3*C10)),((C9-($C$26))/(3*C10)))))),"")</f>
        <v>1.0695550615048626</v>
      </c>
      <c r="D13" s="25">
        <f>IFERROR(IF(D8="","",IF($D$25=0,((D9-$D$26)/3/D10),IF($D$26=0,(($D$25-D9)/3/D10),MIN(((($D$25)-D9)/(3*D10)),((D9-($D$26))/(3*D10)))))),"")</f>
        <v>1.0442085773061529</v>
      </c>
      <c r="E13" s="25">
        <f>IFERROR(IF(E8="","",IF($E$25=0,((E9-$E$26)/3/E10),IF($E$26=0,(($E$25-E9)/3/E10),MIN(((($E$25)-E9)/(3*E10)),((E9-($E$26))/(3*E10)))))),"")</f>
        <v>1.0082806878135429</v>
      </c>
      <c r="F13" s="25">
        <f>IFERROR(IF(F8="","",IF($K$25=0,((F9-$K$26)/3/F10),IF($K$26=0,(($K$25-F9)/3/F10),MIN(((($K$25)-F9)/(3*F10)),((F9-($K$26))/(3*F10)))))),"")</f>
        <v>1.0285791460187605</v>
      </c>
      <c r="G13" s="25">
        <f>IFERROR(IF(G8="","",IF($G$25=0,((G9-$G$26)/3/G10),IF($G$26=0,(($G$25-G9)/3/G10),MIN(((($G$25)-G9)/(3*G10)),((G9-($G$26))/(3*G10)))))),"")</f>
        <v>0.95839151446855986</v>
      </c>
      <c r="H13" s="25">
        <f>IFERROR(IF(H8="","",IF($H$25=0,((H9-$H$26)/3/H10),IF($H$26=0,(($H$25-H9)/3/H10),MIN(((($H$25)-H9)/(3*H10)),((H9-($H$26))/(3*H10)))))),"")</f>
        <v>0.98814150789435751</v>
      </c>
      <c r="I13" s="25">
        <f>IFERROR(IF(I8="","",IF($I$25=0,((I9-$I$26)/3/I10),IF($I$26=0,(($I$25-I9)/3/I10),MIN(((($I$25)-I9)/(3*I10)),((I9-($I$26))/(3*I10)))))),"")</f>
        <v>0.86275883991736801</v>
      </c>
      <c r="J13" s="25">
        <f>IFERROR(IF(J8="","",IF($J$25=0,((J9-$J$26)/3/J10),IF($J$26=0,(($J$25-J9)/3/J10),MIN(((($J$25)-J9)/(3*J10)),((J9-($J$26))/(3*J10)))))),"")</f>
        <v>0.92646728519185351</v>
      </c>
      <c r="K13" s="25">
        <f>IFERROR(IF(K8="","",IF($K$25=0,((K9-$K$26)/3/K10),IF($K$26=0,(($K$25-K9)/3/K10),MIN(((($K$25)-K9)/(3*K10)),((K9-($K$26))/(3*K10)))))),"")</f>
        <v>0.87118651926519064</v>
      </c>
      <c r="L13" s="25">
        <f>IFERROR(IF(L8="","",IF($L$25=0,((L9-$L$26)/3/L10),IF($L$26=0,(($L$25-L9)/3/L10),MIN(((($L$25)-L9)/(3*L10)),((L9-($L$26))/(3*L10)))))),"")</f>
        <v>1.0421720369135892</v>
      </c>
      <c r="M13" s="25">
        <f>IFERROR(IF(M8="","",IF($M$25=0,((M9-$M$26)/3/M10),IF($M$26=0,(($M$25-M9)/3/M10),MIN(((($M$25)-M9)/(3*M10)),((M9-($M$26))/(3*M10)))))),"")</f>
        <v>0.78677202885073194</v>
      </c>
      <c r="N13" s="25">
        <f>IFERROR(IF(N8="","",IF($N$25=0,((N9-$N$26)/3/N10),IF($N$26=0,(($N$25-N9)/3/N10),MIN(((($N$25)-N9)/(3*N10)),((N9-($N$26))/(3*N10)))))),"")</f>
        <v>1.022460192656381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0.96935744107909716</v>
      </c>
      <c r="V13" s="25">
        <f>IFERROR(IF(V8="","",IF($G$25=0,((V9-$G$26)/3/V10),IF($G$26=0,(($G$25-V9)/3/V10),MIN(((($G$25)-V9)/(3*V10)),((V9-($G$26))/(3*V10)))))),"")</f>
        <v>1.1658650907272112</v>
      </c>
      <c r="W13" s="25">
        <f>IFERROR(IF(W8="","",IF($H$25=0,((W9-$H$26)/3/W10),IF($H$26=0,(($H$25-W9)/3/W10),MIN(((($H$25)-W9)/(3*W10)),((W9-($H$26))/(3*W10)))))),"")</f>
        <v>0.88558345252379733</v>
      </c>
      <c r="X13" s="25"/>
      <c r="Y13" s="25"/>
      <c r="Z13" s="25">
        <f>IFERROR(IF(Z8="","",IF($K$25=0,((Z9-$K$26)/3/Z10),IF($K$26=0,(($K$25-Z9)/3/Z10),MIN(((($K$25)-Z9)/(3*Z10)),((Z9-($K$26))/(3*Z10)))))),"")</f>
        <v>1.079873993939598</v>
      </c>
      <c r="AA13" s="25">
        <f>IFERROR(IF(AA8="","",IF($L$25=0,((AA9-$L$26)/3/AA10),IF($L$26=0,(($L$25-AA9)/3/AA10),MIN(((($L$25)-AA9)/(3*AA10)),((AA9-($L$26))/(3*AA10)))))),"")</f>
        <v>1.0952036802593208</v>
      </c>
      <c r="AB13" s="25">
        <f>IFERROR(IF(AB8="","",IF($M$25=0,((AB9-$M$26)/3/AB10),IF($M$26=0,(($M$25-AB9)/3/AB10),MIN(((($M$25)-AB9)/(3*AB10)),((AB9-($M$26))/(3*AB10)))))),"")</f>
        <v>1.0380336802203445</v>
      </c>
      <c r="AC13" s="25">
        <f>IFERROR(IF(AC8="","",IF($N$25=0,((AC9-$N$26)/3/AC10),IF($N$26=0,(($N$25-AC9)/3/AC10),MIN(((($N$25)-AC9)/(3*AC10)),((AC9-($N$26))/(3*AC10)))))),"")</f>
        <v>0.91514952127006666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1.110039152328556</v>
      </c>
      <c r="AG13" s="25">
        <f t="shared" si="1"/>
        <v>0.86476368070748011</v>
      </c>
      <c r="AH13" s="25">
        <f t="shared" si="1"/>
        <v>1.3583261225335519</v>
      </c>
      <c r="AI13" s="25">
        <f t="shared" si="1"/>
        <v>0.95725041162700064</v>
      </c>
      <c r="AJ13" s="25">
        <f t="shared" si="1"/>
        <v>1.1108641746886683</v>
      </c>
      <c r="AK13" s="25">
        <f t="shared" si="1"/>
        <v>0.8778867533644058</v>
      </c>
      <c r="AL13" s="25">
        <f t="shared" si="1"/>
        <v>0.81614516442898755</v>
      </c>
      <c r="AM13" s="25">
        <f t="shared" si="1"/>
        <v>0.79836187449024043</v>
      </c>
      <c r="AN13" s="25">
        <f t="shared" si="1"/>
        <v>0.78826019423811566</v>
      </c>
      <c r="AO13" s="25">
        <f t="shared" si="1"/>
        <v>0.75744604446291408</v>
      </c>
      <c r="AP13" s="25">
        <f t="shared" si="1"/>
        <v>0.89088036692604267</v>
      </c>
      <c r="AQ13" s="25">
        <f>IFERROR(IF(AQ8="","",IF($M$25=0,((AQ9-$M$26)/3/AQ10),IF($M$26=0,(($M$25-AQ9)/3/AQ10),MIN(((($M$25)-AQ9)/(3*AQ10)),((AQ9-($M$26))/(3*AQ10)))))),"")</f>
        <v>0.75454043669720006</v>
      </c>
      <c r="AR13" s="25">
        <f>IFERROR(IF(AR8="","",IF($M$25=0,((AR9-$M$26)/3/AR10),IF($M$26=0,(($M$25-AR9)/3/AR10),MIN(((($M$25)-AR9)/(3*AR10)),((AR9-($M$26))/(3*AR10)))))),"")</f>
        <v>0.82349586999031021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-0.66643438596491222</v>
      </c>
      <c r="AE17" s="27" t="s">
        <v>30</v>
      </c>
      <c r="AR17" s="16">
        <f>AR19-AQ19</f>
        <v>0.29954666666666085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20.628436363636361</v>
      </c>
      <c r="C19" s="30">
        <v>19.907878571428569</v>
      </c>
      <c r="D19" s="30">
        <v>22.995571428571434</v>
      </c>
      <c r="E19" s="30">
        <v>21.518056250000004</v>
      </c>
      <c r="F19" s="30">
        <v>19.774707142857146</v>
      </c>
      <c r="G19" s="30">
        <v>21.04160000000001</v>
      </c>
      <c r="H19" s="30">
        <v>19.851526315789471</v>
      </c>
      <c r="I19" s="30">
        <v>19.430066666666654</v>
      </c>
      <c r="J19" s="30">
        <v>20.153707692307712</v>
      </c>
      <c r="K19" s="30">
        <v>19.886872222222223</v>
      </c>
      <c r="L19" s="30">
        <v>20.57901935483871</v>
      </c>
      <c r="M19" s="30">
        <v>19.976238095238095</v>
      </c>
      <c r="N19" s="30">
        <v>19.74039333333333</v>
      </c>
      <c r="P19" s="30" t="s">
        <v>18</v>
      </c>
      <c r="Q19" s="30"/>
      <c r="R19" s="30"/>
      <c r="S19" s="30"/>
      <c r="T19" s="30"/>
      <c r="U19" s="30">
        <v>22.131613333333348</v>
      </c>
      <c r="V19" s="30">
        <v>22.32355789473684</v>
      </c>
      <c r="W19" s="30">
        <v>20.786866666666665</v>
      </c>
      <c r="X19" s="30"/>
      <c r="Y19" s="30">
        <v>23.255674999999997</v>
      </c>
      <c r="Z19" s="30">
        <v>22.937033333333336</v>
      </c>
      <c r="AA19" s="30">
        <v>23.332173333333333</v>
      </c>
      <c r="AB19" s="30">
        <v>23.981021052631576</v>
      </c>
      <c r="AC19" s="30">
        <v>23.314586666666663</v>
      </c>
      <c r="AD19" s="29"/>
      <c r="AE19" s="30" t="s">
        <v>18</v>
      </c>
      <c r="AF19" s="30">
        <v>22.047024999999998</v>
      </c>
      <c r="AG19" s="30">
        <v>22.283745454545453</v>
      </c>
      <c r="AH19" s="30">
        <v>21.910550000000001</v>
      </c>
      <c r="AI19" s="30">
        <v>22.359835294117648</v>
      </c>
      <c r="AJ19" s="30">
        <v>22.534014285714282</v>
      </c>
      <c r="AK19" s="30">
        <v>21.715738461538461</v>
      </c>
      <c r="AL19" s="30">
        <v>21.000495652173907</v>
      </c>
      <c r="AM19" s="30">
        <v>20.816199999999998</v>
      </c>
      <c r="AN19" s="30">
        <v>20.218980952380953</v>
      </c>
      <c r="AO19" s="30">
        <v>20.976336842105269</v>
      </c>
      <c r="AP19" s="30">
        <v>21.223293333333334</v>
      </c>
      <c r="AQ19" s="30">
        <v>20.9438</v>
      </c>
      <c r="AR19" s="30">
        <v>21.24334666666666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2.9892813849936903</v>
      </c>
      <c r="C20" s="22">
        <v>2.4943414363267422</v>
      </c>
      <c r="D20" s="22">
        <v>3.0917184664244814</v>
      </c>
      <c r="E20" s="22">
        <v>2.9347229032445714</v>
      </c>
      <c r="F20" s="22">
        <v>2.8466191192395924</v>
      </c>
      <c r="G20" s="22">
        <v>2.4852482577706438</v>
      </c>
      <c r="H20" s="22">
        <v>2.5818310628060015</v>
      </c>
      <c r="I20" s="22">
        <v>2.5825331398348066</v>
      </c>
      <c r="J20" s="22">
        <v>2.6362464161554566</v>
      </c>
      <c r="K20" s="22">
        <v>2.4891991982133681</v>
      </c>
      <c r="L20" s="22">
        <v>2.3073732028056528</v>
      </c>
      <c r="M20" s="22">
        <v>2.472046781984893</v>
      </c>
      <c r="N20" s="22">
        <v>2.5716533315503116</v>
      </c>
      <c r="P20" s="21" t="s">
        <v>8</v>
      </c>
      <c r="Q20" s="22"/>
      <c r="R20" s="22"/>
      <c r="S20" s="22"/>
      <c r="T20" s="22"/>
      <c r="U20" s="22">
        <v>2.18489613763498</v>
      </c>
      <c r="V20" s="22">
        <v>2.3896270817217067</v>
      </c>
      <c r="W20" s="22">
        <v>3.23708336241718</v>
      </c>
      <c r="X20" s="22"/>
      <c r="Y20" s="22">
        <v>2.6846517525143865</v>
      </c>
      <c r="Z20" s="22">
        <v>2.2377302226672011</v>
      </c>
      <c r="AA20" s="22">
        <v>2.1496942483621808</v>
      </c>
      <c r="AB20" s="22">
        <v>2.4158024567812593</v>
      </c>
      <c r="AC20" s="22">
        <v>2.9770864820225578</v>
      </c>
      <c r="AD20" s="29"/>
      <c r="AE20" s="21" t="s">
        <v>8</v>
      </c>
      <c r="AF20" s="22">
        <v>2.6459478212513798</v>
      </c>
      <c r="AG20" s="22">
        <v>2.4850230211183724</v>
      </c>
      <c r="AH20" s="22">
        <v>2.562707033439513</v>
      </c>
      <c r="AI20" s="22">
        <v>2.2267958555001917</v>
      </c>
      <c r="AJ20" s="22">
        <v>2.6897806897986372</v>
      </c>
      <c r="AK20" s="22">
        <v>2.3570494484426634</v>
      </c>
      <c r="AL20" s="22">
        <v>2.8023940027967567</v>
      </c>
      <c r="AM20" s="22">
        <v>2.1989755032214817</v>
      </c>
      <c r="AN20" s="22">
        <v>1.973391764786204</v>
      </c>
      <c r="AO20" s="22">
        <v>2.5267518027230369</v>
      </c>
      <c r="AP20" s="22">
        <v>2.5773733369844174</v>
      </c>
      <c r="AQ20" s="22">
        <v>2.4717897662723103</v>
      </c>
      <c r="AR20" s="22">
        <v>2.3133902902353598</v>
      </c>
      <c r="AS20" s="29"/>
      <c r="AT20" s="29"/>
      <c r="AU20" s="29"/>
      <c r="AV20" s="29"/>
      <c r="BD20" s="32">
        <f>F5</f>
        <v>13.5</v>
      </c>
      <c r="BE20" s="32"/>
      <c r="BF20" s="32"/>
      <c r="BG20" s="32"/>
      <c r="BH20" s="32"/>
      <c r="BI20" s="32"/>
      <c r="BJ20" s="32">
        <f>E5</f>
        <v>46.3</v>
      </c>
    </row>
    <row r="21" spans="1:62" x14ac:dyDescent="0.2">
      <c r="A21" s="21" t="s">
        <v>19</v>
      </c>
      <c r="B21" s="22">
        <v>30.91</v>
      </c>
      <c r="C21" s="22">
        <v>27.14</v>
      </c>
      <c r="D21" s="22">
        <v>28.724</v>
      </c>
      <c r="E21" s="22">
        <v>27.321999999999999</v>
      </c>
      <c r="F21" s="22">
        <v>26.814</v>
      </c>
      <c r="G21" s="22">
        <v>25.824999999999999</v>
      </c>
      <c r="H21" s="22">
        <v>26.033000000000001</v>
      </c>
      <c r="I21" s="22">
        <v>26.58</v>
      </c>
      <c r="J21" s="22">
        <v>27.468</v>
      </c>
      <c r="K21" s="22">
        <v>25.670999999999999</v>
      </c>
      <c r="L21" s="22">
        <v>27.312999999999999</v>
      </c>
      <c r="M21" s="22">
        <v>26.515000000000001</v>
      </c>
      <c r="N21" s="22">
        <v>26.382999999999999</v>
      </c>
      <c r="P21" s="21" t="s">
        <v>19</v>
      </c>
      <c r="Q21" s="22"/>
      <c r="R21" s="22"/>
      <c r="S21" s="22"/>
      <c r="T21" s="22"/>
      <c r="U21" s="22">
        <v>26.149000000000001</v>
      </c>
      <c r="V21" s="22">
        <v>28.120999999999999</v>
      </c>
      <c r="W21" s="22">
        <v>24.731000000000002</v>
      </c>
      <c r="X21" s="22"/>
      <c r="Y21" s="22">
        <v>29.87</v>
      </c>
      <c r="Z21" s="22">
        <v>27.643000000000001</v>
      </c>
      <c r="AA21" s="22">
        <v>27.395</v>
      </c>
      <c r="AB21" s="22">
        <v>28.771000000000001</v>
      </c>
      <c r="AC21" s="22">
        <v>28.864000000000001</v>
      </c>
      <c r="AD21" s="29"/>
      <c r="AE21" s="21" t="s">
        <v>19</v>
      </c>
      <c r="AF21" s="22">
        <v>30.091000000000001</v>
      </c>
      <c r="AG21" s="22">
        <v>26.09</v>
      </c>
      <c r="AH21" s="22">
        <v>26.576000000000001</v>
      </c>
      <c r="AI21" s="22">
        <v>26.824000000000002</v>
      </c>
      <c r="AJ21" s="22">
        <v>27.452999999999999</v>
      </c>
      <c r="AK21" s="22">
        <v>27.152999999999999</v>
      </c>
      <c r="AL21" s="22">
        <v>29.146999999999998</v>
      </c>
      <c r="AM21" s="22">
        <v>26.231000000000002</v>
      </c>
      <c r="AN21" s="22">
        <v>25.158000000000001</v>
      </c>
      <c r="AO21" s="22">
        <v>26.974</v>
      </c>
      <c r="AP21" s="22">
        <v>26.608000000000001</v>
      </c>
      <c r="AQ21" s="22">
        <v>25.763999999999999</v>
      </c>
      <c r="AR21" s="22">
        <v>25.776</v>
      </c>
      <c r="BD21" s="33" t="e">
        <f>BE21-$BG$22</f>
        <v>#VALUE!</v>
      </c>
      <c r="BE21" s="32" t="e">
        <f>BF21-$BG$22</f>
        <v>#VALUE!</v>
      </c>
      <c r="BF21" s="32" t="e">
        <f>BG21-$BG$22</f>
        <v>#VALUE!</v>
      </c>
      <c r="BG21" s="33" t="str">
        <f>D5</f>
        <v/>
      </c>
      <c r="BH21" s="32" t="e">
        <f>BG21+$BG$22</f>
        <v>#VALUE!</v>
      </c>
      <c r="BI21" s="32" t="e">
        <f>BH21+$BG$22</f>
        <v>#VALUE!</v>
      </c>
      <c r="BJ21" s="33" t="e">
        <f>BI21+$BG$22</f>
        <v>#VALUE!</v>
      </c>
    </row>
    <row r="22" spans="1:62" x14ac:dyDescent="0.2">
      <c r="A22" s="21" t="s">
        <v>20</v>
      </c>
      <c r="B22" s="22">
        <v>14.332000000000001</v>
      </c>
      <c r="C22" s="22">
        <v>14.17</v>
      </c>
      <c r="D22" s="22">
        <v>17.382999999999999</v>
      </c>
      <c r="E22" s="22">
        <v>13.71</v>
      </c>
      <c r="F22" s="22">
        <v>13.878</v>
      </c>
      <c r="G22" s="22">
        <v>14.803000000000001</v>
      </c>
      <c r="H22" s="22">
        <v>13.943</v>
      </c>
      <c r="I22" s="22">
        <v>13.685</v>
      </c>
      <c r="J22" s="22">
        <v>14.25</v>
      </c>
      <c r="K22" s="22">
        <v>14.359</v>
      </c>
      <c r="L22" s="22">
        <v>14.462</v>
      </c>
      <c r="M22" s="22">
        <v>13.675000000000001</v>
      </c>
      <c r="N22" s="22">
        <v>14.109</v>
      </c>
      <c r="P22" s="21" t="s">
        <v>20</v>
      </c>
      <c r="Q22" s="22"/>
      <c r="R22" s="22"/>
      <c r="S22" s="22"/>
      <c r="T22" s="22"/>
      <c r="U22" s="22">
        <v>14.271000000000001</v>
      </c>
      <c r="V22" s="22">
        <v>16.875</v>
      </c>
      <c r="W22" s="22">
        <v>14.8</v>
      </c>
      <c r="X22" s="22"/>
      <c r="Y22" s="22">
        <v>16.132000000000001</v>
      </c>
      <c r="Z22" s="22">
        <v>15.763</v>
      </c>
      <c r="AA22" s="22">
        <v>17.247</v>
      </c>
      <c r="AB22" s="22">
        <v>18.05</v>
      </c>
      <c r="AC22" s="22">
        <v>14.462</v>
      </c>
      <c r="AD22" s="29"/>
      <c r="AE22" s="21" t="s">
        <v>20</v>
      </c>
      <c r="AF22" s="22">
        <v>14.173</v>
      </c>
      <c r="AG22" s="22">
        <v>15.489000000000001</v>
      </c>
      <c r="AH22" s="22">
        <v>15.680999999999999</v>
      </c>
      <c r="AI22" s="22">
        <v>17.193000000000001</v>
      </c>
      <c r="AJ22" s="22">
        <v>16.021000000000001</v>
      </c>
      <c r="AK22" s="22">
        <v>16.760999999999999</v>
      </c>
      <c r="AL22" s="22">
        <v>14.012</v>
      </c>
      <c r="AM22" s="22">
        <v>14.647</v>
      </c>
      <c r="AN22" s="22">
        <v>15.516</v>
      </c>
      <c r="AO22" s="22">
        <v>13.712</v>
      </c>
      <c r="AP22" s="22">
        <v>14.864000000000001</v>
      </c>
      <c r="AQ22" s="22">
        <v>15.733000000000001</v>
      </c>
      <c r="AR22" s="22">
        <v>15.57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0.79488851951970696</v>
      </c>
      <c r="C23" s="25">
        <f>IFERROR(IF(C18="","",IF($C$25=0,((C19-$C$26)/3/C20),IF($C$26=0,(($C$25-C19)/3/C20),MIN(((($C$25)-C19)/(3*C20)),((C19-($C$26))/(3*C20)))))),"")</f>
        <v>0.85632203061783496</v>
      </c>
      <c r="D23" s="25">
        <f>IFERROR(IF(D18="","",IF($D$25=0,((D19-$D$26)/3/D20),IF($D$26=0,(($D$25-D19)/3/D20),MIN(((($D$25)-D19)/(3*D20)),((D19-($D$26))/(3*D20)))))),"")</f>
        <v>1.0237641333012335</v>
      </c>
      <c r="E23" s="25">
        <f>IFERROR(IF(E18="","",IF($E$25=0,((E19-$E$26)/3/E20),IF($E$26=0,(($E$25-E19)/3/E20),MIN(((($E$25)-E19)/(3*E20)),((E19-($E$26))/(3*E20)))))),"")</f>
        <v>0.91071133622591771</v>
      </c>
      <c r="F23" s="25">
        <f>IFERROR(IF(F18="","",IF($K$25=0,((F19-$K$26)/3/F20),IF($K$26=0,(($K$25-F19)/3/F20),MIN(((($K$25)-F19)/(3*F20)),((F19-($K$26))/(3*F20)))))),"")</f>
        <v>0.73475549766480963</v>
      </c>
      <c r="G23" s="25">
        <f>IFERROR(IF(G18="","",IF($G$25=0,((G19-$G$26)/3/G20),IF($G$26=0,(($G$25-G19)/3/G20),MIN(((($G$25)-G19)/(3*G20)),((G19-($G$26))/(3*G20)))))),"")</f>
        <v>1.0115153119236859</v>
      </c>
      <c r="H23" s="25">
        <f>IFERROR(IF(H18="","",IF($H$25=0,((H19-$H$26)/3/H20),IF($H$26=0,(($H$25-H19)/3/H20),MIN(((($H$25)-H19)/(3*H20)),((H19-($H$26))/(3*H20)))))),"")</f>
        <v>0.82002864908422346</v>
      </c>
      <c r="I23" s="25">
        <f>IFERROR(IF(I18="","",IF($I$25=0,((I19-$I$26)/3/I20),IF($I$26=0,(($I$25-I19)/3/I20),MIN(((($I$25)-I19)/(3*I20)),((I19-($I$26))/(3*I20)))))),"")</f>
        <v>0.76540697906216415</v>
      </c>
      <c r="J23" s="25">
        <f>IFERROR(IF(J18="","",IF($J$25=0,((J19-$J$26)/3/J20),IF($J$26=0,(($J$25-J19)/3/J20),MIN(((($J$25)-J19)/(3*J20)),((J19-($J$26))/(3*J20)))))),"")</f>
        <v>0.84131079344890169</v>
      </c>
      <c r="K23" s="25">
        <f>IFERROR(IF(K18="","",IF($K$25=0,((K19-$K$26)/3/K20),IF($K$26=0,(($K$25-K19)/3/K20),MIN(((($K$25)-K19)/(3*K20)),((K19-($K$26))/(3*K20)))))),"")</f>
        <v>0.85527803838900274</v>
      </c>
      <c r="L23" s="25">
        <f>IFERROR(IF(L18="","",IF($L$25=0,((L19-$L$26)/3/L20),IF($L$26=0,(($L$25-L19)/3/L20),MIN(((($L$25)-L19)/(3*L20)),((L19-($L$26))/(3*L20)))))),"")</f>
        <v>1.0226664309918843</v>
      </c>
      <c r="M23" s="25">
        <f>IFERROR(IF(M18="","",IF($M$25=0,((M19-$M$26)/3/M20),IF($M$26=0,(($M$25-M19)/3/M20),MIN(((($M$25)-M19)/(3*M20)),((M19-($M$26))/(3*M20)))))),"")</f>
        <v>0.87326261277818495</v>
      </c>
      <c r="N23" s="25">
        <f>IFERROR(IF(N18="","",IF($N$25=0,((N19-$N$26)/3/N20),IF($N$26=0,(($N$25-N19)/3/N20),MIN(((($N$25)-N19)/(3*N20)),((N19-($N$26))/(3*N20)))))),"")</f>
        <v>0.808869175946476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1.3168609687592985</v>
      </c>
      <c r="V23" s="25">
        <f>IFERROR(IF(V18="","",IF($G$25=0,((V19-$G$26)/3/V20),IF($G$26=0,(($G$25-V19)/3/V20),MIN(((($G$25)-V19)/(3*V20)),((V19-($G$26))/(3*V20)))))),"")</f>
        <v>1.2308137899044815</v>
      </c>
      <c r="W23" s="25">
        <f>IFERROR(IF(W18="","",IF($H$25=0,((W19-$H$26)/3/W20),IF($H$26=0,(($H$25-W19)/3/W20),MIN(((($H$25)-W19)/(3*W20)),((W19-($H$26))/(3*W20)))))),"")</f>
        <v>0.75035310605711947</v>
      </c>
      <c r="X23" s="25"/>
      <c r="Y23" s="25">
        <f>IFERROR(IF(Y18="","",IF($J$25=0,((Y19-$J$26)/3/Y20),IF($J$26=0,(($J$25-Y19)/3/Y20),MIN(((($J$25)-Y19)/(3*Y20)),((Y19-($J$26))/(3*Y20)))))),"")</f>
        <v>1.2112899423997971</v>
      </c>
      <c r="Z23" s="25">
        <f>IFERROR(IF(Z18="","",IF($K$25=0,((Z19-$K$26)/3/Z20),IF($K$26=0,(($K$25-Z19)/3/Z20),MIN(((($K$25)-Z19)/(3*Z20)),((Z19-($K$26))/(3*Z20)))))),"")</f>
        <v>1.4057448685786502</v>
      </c>
      <c r="AA23" s="25">
        <f>IFERROR(IF(AA18="","",IF($L$25=0,((AA19-$L$26)/3/AA20),IF($L$26=0,(($L$25-AA19)/3/AA20),MIN(((($L$25)-AA19)/(3*AA20)),((AA19-($L$26))/(3*AA20)))))),"")</f>
        <v>1.5245847699541948</v>
      </c>
      <c r="AB23" s="25">
        <f>IFERROR(IF(AB18="","",IF($M$25=0,((AB19-$M$26)/3/AB20),IF($M$26=0,(($M$25-AB19)/3/AB20),MIN(((($M$25)-AB19)/(3*AB20)),((AB19-($M$26))/(3*AB20)))))),"")</f>
        <v>1.4461752344044672</v>
      </c>
      <c r="AC23" s="25">
        <f>IFERROR(IF(AC18="","",IF($N$25=0,((AC19-$N$26)/3/AC20),IF($N$26=0,(($N$25-AC19)/3/AC20),MIN(((($N$25)-AC19)/(3*AC20)),((AC19-($N$26))/(3*AC20)))))),"")</f>
        <v>1.0989028732098818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1.0767439593672399</v>
      </c>
      <c r="AG23" s="25">
        <f t="shared" si="2"/>
        <v>1.1782245583372735</v>
      </c>
      <c r="AH23" s="25">
        <f t="shared" si="2"/>
        <v>1.0939668990973008</v>
      </c>
      <c r="AI23" s="25">
        <f t="shared" si="2"/>
        <v>1.3262457014539271</v>
      </c>
      <c r="AJ23" s="25">
        <f t="shared" si="2"/>
        <v>1.1195478154256246</v>
      </c>
      <c r="AK23" s="25">
        <f t="shared" si="2"/>
        <v>1.1618676430351964</v>
      </c>
      <c r="AL23" s="25">
        <f t="shared" si="2"/>
        <v>0.89215335705691856</v>
      </c>
      <c r="AM23" s="25">
        <f t="shared" si="2"/>
        <v>1.1090316057457701</v>
      </c>
      <c r="AN23" s="25">
        <f t="shared" si="2"/>
        <v>1.1349293928481357</v>
      </c>
      <c r="AO23" s="25">
        <f t="shared" si="2"/>
        <v>0.98629088856928882</v>
      </c>
      <c r="AP23" s="25">
        <f t="shared" si="2"/>
        <v>0.9988584401681021</v>
      </c>
      <c r="AQ23" s="25">
        <f>IFERROR(IF(AQ18="","",IF($M$25=0,((AQ19-$M$26)/3/AQ20),IF($M$26=0,(($M$25-AQ19)/3/AQ20),MIN(((($M$25)-AQ19)/(3*AQ20)),((AQ19-($M$26))/(3*AQ20)))))),"")</f>
        <v>1.0038340236389311</v>
      </c>
      <c r="AR23" s="25">
        <f>IFERROR(IF(AR18="","",IF($M$25=0,((AR19-$M$26)/3/AR20),IF($M$26=0,(($M$25-AR19)/3/AR20),MIN(((($M$25)-AR19)/(3*AR20)),((AR19-($M$26))/(3*AR20)))))),"")</f>
        <v>1.1157285333349245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3">$E$5</f>
        <v>46.3</v>
      </c>
      <c r="C25" s="32">
        <f t="shared" si="3"/>
        <v>46.3</v>
      </c>
      <c r="D25" s="32">
        <f t="shared" si="3"/>
        <v>46.3</v>
      </c>
      <c r="E25" s="32">
        <f t="shared" si="3"/>
        <v>46.3</v>
      </c>
      <c r="F25" s="32">
        <f t="shared" si="3"/>
        <v>46.3</v>
      </c>
      <c r="G25" s="32">
        <f t="shared" si="3"/>
        <v>46.3</v>
      </c>
      <c r="H25" s="32">
        <f t="shared" si="3"/>
        <v>46.3</v>
      </c>
      <c r="I25" s="32">
        <f t="shared" si="3"/>
        <v>46.3</v>
      </c>
      <c r="J25" s="32">
        <f t="shared" si="3"/>
        <v>46.3</v>
      </c>
      <c r="K25" s="32">
        <f t="shared" si="3"/>
        <v>46.3</v>
      </c>
      <c r="L25" s="32">
        <f t="shared" si="3"/>
        <v>46.3</v>
      </c>
      <c r="M25" s="32">
        <f t="shared" si="3"/>
        <v>46.3</v>
      </c>
      <c r="N25" s="32">
        <f>$E$5</f>
        <v>46.3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4">$F$5</f>
        <v>13.5</v>
      </c>
      <c r="C26" s="32">
        <f t="shared" si="4"/>
        <v>13.5</v>
      </c>
      <c r="D26" s="32">
        <f t="shared" si="4"/>
        <v>13.5</v>
      </c>
      <c r="E26" s="32">
        <f t="shared" si="4"/>
        <v>13.5</v>
      </c>
      <c r="F26" s="32">
        <f t="shared" si="4"/>
        <v>13.5</v>
      </c>
      <c r="G26" s="32">
        <f t="shared" si="4"/>
        <v>13.5</v>
      </c>
      <c r="H26" s="32">
        <f t="shared" si="4"/>
        <v>13.5</v>
      </c>
      <c r="I26" s="32">
        <f t="shared" si="4"/>
        <v>13.5</v>
      </c>
      <c r="J26" s="32">
        <f t="shared" si="4"/>
        <v>13.5</v>
      </c>
      <c r="K26" s="32">
        <f t="shared" si="4"/>
        <v>13.5</v>
      </c>
      <c r="L26" s="32">
        <f t="shared" si="4"/>
        <v>13.5</v>
      </c>
      <c r="M26" s="32">
        <f t="shared" si="4"/>
        <v>13.5</v>
      </c>
      <c r="N26" s="32">
        <f>$F$5</f>
        <v>13.5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2.976641275184952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1.1307929620902688</v>
      </c>
      <c r="Q37" s="40">
        <v>8</v>
      </c>
      <c r="R37" s="41">
        <f>ROUND(Q37/5,5)</f>
        <v>1.6</v>
      </c>
      <c r="T37" s="20">
        <v>19.891400000000001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2.1251191260727014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1.0025163486264641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1"/>
  <dimension ref="A1:BJ85"/>
  <sheetViews>
    <sheetView showGridLines="0" topLeftCell="A7" zoomScale="75" zoomScaleNormal="75" workbookViewId="0">
      <selection activeCell="X34" sqref="X34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105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0.9521007015000964</v>
      </c>
      <c r="R2" s="7">
        <f>IF(N19="","",(ABS(N19-AVERAGE(B19:M19))/STDEV(B19:M19)))</f>
        <v>0.29828589563153601</v>
      </c>
      <c r="S2" s="7">
        <f>IF(AC9="","",(ABS(AC9-AVERAGE(Q9:AB9))/STDEV(Q9:AB9)))</f>
        <v>5.8016356105245442E-2</v>
      </c>
      <c r="T2" s="7">
        <f>IF(AC19="","",(ABS(AC19-AVERAGE(Q19:AB19))/STDEV(Q19:AB19)))</f>
        <v>2.0104621749927052</v>
      </c>
      <c r="U2" s="7">
        <f>IF(AR9="","",(ABS(AR9-AVERAGE(AF9:AQ9))/STDEV(AF9:AQ9)))</f>
        <v>1.3491530794282931</v>
      </c>
      <c r="V2" s="7">
        <f>IF(AR19="","",(ABS(AR19-AVERAGE(AF19:AQ19))/STDEV(AF19:AQ19)))</f>
        <v>0.11984877400013555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1.4581785749950591</v>
      </c>
      <c r="R3" s="7">
        <f>IF(N20="","",(ABS(N20-AVERAGE(B20:M20))/STDEV(B20:M20)))</f>
        <v>2.0500338484175722</v>
      </c>
      <c r="S3" s="7">
        <f>IF(AC10="","",(ABS(AC10-AVERAGE(Q10:AB10))/STDEV(Q10:AB10)))</f>
        <v>1.7806491163540237</v>
      </c>
      <c r="T3" s="7">
        <f>IF(AC20="","",(ABS(AC20-AVERAGE(Q20:AB20))/STDEV(Q20:AB20)))</f>
        <v>0.29477114015383432</v>
      </c>
      <c r="U3" s="7">
        <f t="shared" ref="U3" si="0">IF(AR10="","",(ABS(AR10-AVERAGE(AF10:AQ10))/STDEV(AF10:AQ10)))</f>
        <v>2.8793484462294927</v>
      </c>
      <c r="V3" s="7">
        <f>IF(AR20="","",(ABS(AR20-AVERAGE(AF20:AQ20))/STDEV(AF20:AQ20)))</f>
        <v>2.2485645478295804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1.3854989051955866</v>
      </c>
      <c r="R4" s="7">
        <f>IF(N23="","",(ABS(N23-AVERAGE(B23:M23))/STDEV(B23:M23)))</f>
        <v>1.9224579839464222</v>
      </c>
      <c r="S4" s="7">
        <f>IF(AC13="","",(ABS(AC13-AVERAGE(Q13:AB13))/STDEV(Q13:AB13)))</f>
        <v>1.2661573736249316</v>
      </c>
      <c r="T4" s="7">
        <f>IF(AC23="","",(ABS(AC23-AVERAGE(Q23:AB23))/STDEV(Q23:AB23)))</f>
        <v>0.62085899410929624</v>
      </c>
      <c r="U4" s="7">
        <f>IF(AR13="","",(ABS(AR13-AVERAGE(AF13:AQ13))/STDEV(AF13:AQ13)))</f>
        <v>3.3712433041712049</v>
      </c>
      <c r="V4" s="7">
        <f>IF(AR23="","",(ABS(AR23-AVERAGE(AF23:AQ23))/STDEV(AF23:AQ23)))</f>
        <v>1.1662089021969413</v>
      </c>
    </row>
    <row r="5" spans="1:44" ht="25.5" customHeight="1" x14ac:dyDescent="0.2">
      <c r="C5" s="45" t="s">
        <v>106</v>
      </c>
      <c r="D5" s="46">
        <v>7142</v>
      </c>
      <c r="E5" s="46">
        <v>7620</v>
      </c>
      <c r="F5" s="46">
        <v>6588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-3.9545125016936566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44.942222222222881</v>
      </c>
      <c r="AE7" s="14" t="s">
        <v>29</v>
      </c>
      <c r="AR7" s="16">
        <f>AR9-AQ9</f>
        <v>-34.622222222222263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7243.1272727272726</v>
      </c>
      <c r="C9" s="20">
        <v>7164.32</v>
      </c>
      <c r="D9" s="20">
        <v>7178.6285714285714</v>
      </c>
      <c r="E9" s="20">
        <v>7209.4620689655176</v>
      </c>
      <c r="F9" s="20">
        <v>7219.8344827586207</v>
      </c>
      <c r="G9" s="20">
        <v>7259.5733333333337</v>
      </c>
      <c r="H9" s="20">
        <v>7229.0202898550724</v>
      </c>
      <c r="I9" s="20">
        <v>7223.6645161290326</v>
      </c>
      <c r="J9" s="20">
        <v>7233.352727272727</v>
      </c>
      <c r="K9" s="20">
        <v>7209.552941176471</v>
      </c>
      <c r="L9" s="20">
        <v>7201.6242424242428</v>
      </c>
      <c r="M9" s="20">
        <v>7208.4952380952382</v>
      </c>
      <c r="N9" s="20">
        <v>7190.0571428571429</v>
      </c>
      <c r="P9" s="19" t="s">
        <v>18</v>
      </c>
      <c r="Q9" s="20"/>
      <c r="R9" s="20"/>
      <c r="S9" s="20"/>
      <c r="T9" s="20"/>
      <c r="U9" s="20">
        <v>7199.2</v>
      </c>
      <c r="V9" s="20">
        <v>7212.5647058823533</v>
      </c>
      <c r="W9" s="20">
        <v>7225.0461538461541</v>
      </c>
      <c r="X9" s="20"/>
      <c r="Y9" s="20"/>
      <c r="Z9" s="20">
        <v>7196</v>
      </c>
      <c r="AA9" s="20">
        <v>7194.6285714285714</v>
      </c>
      <c r="AB9" s="20">
        <v>7149.7777777777774</v>
      </c>
      <c r="AC9" s="20">
        <v>7194.72</v>
      </c>
      <c r="AE9" s="19" t="s">
        <v>18</v>
      </c>
      <c r="AF9" s="30">
        <v>7222.4533333333329</v>
      </c>
      <c r="AG9" s="30">
        <v>7204.727272727273</v>
      </c>
      <c r="AH9" s="30">
        <v>7185.12</v>
      </c>
      <c r="AI9" s="30">
        <v>7177.8322580645163</v>
      </c>
      <c r="AJ9" s="30">
        <v>7233.333333333333</v>
      </c>
      <c r="AK9" s="30">
        <v>7232.4</v>
      </c>
      <c r="AL9" s="30">
        <v>7238.666666666667</v>
      </c>
      <c r="AM9" s="30">
        <v>7269.6</v>
      </c>
      <c r="AN9" s="30">
        <v>7234.4</v>
      </c>
      <c r="AO9" s="30">
        <v>7239.2761904761901</v>
      </c>
      <c r="AP9" s="30">
        <v>7208.8</v>
      </c>
      <c r="AQ9" s="30">
        <v>7223.0222222222219</v>
      </c>
      <c r="AR9" s="30">
        <v>7188.4</v>
      </c>
    </row>
    <row r="10" spans="1:44" x14ac:dyDescent="0.2">
      <c r="A10" s="21" t="s">
        <v>8</v>
      </c>
      <c r="B10" s="22">
        <v>93.800070442817997</v>
      </c>
      <c r="C10" s="22">
        <v>84.296120667536925</v>
      </c>
      <c r="D10" s="22">
        <v>76.986385287716558</v>
      </c>
      <c r="E10" s="22">
        <v>90.953973455568871</v>
      </c>
      <c r="F10" s="22">
        <v>98.036133771707981</v>
      </c>
      <c r="G10" s="22">
        <v>91.949629767685366</v>
      </c>
      <c r="H10" s="22">
        <v>93.273679236362383</v>
      </c>
      <c r="I10" s="22">
        <v>106.94817760839977</v>
      </c>
      <c r="J10" s="22">
        <v>95.811112559974575</v>
      </c>
      <c r="K10" s="22">
        <v>92.872312404810046</v>
      </c>
      <c r="L10" s="22">
        <v>91.193599443453621</v>
      </c>
      <c r="M10" s="22">
        <v>99.039127525657761</v>
      </c>
      <c r="N10" s="22">
        <v>82.109575097629445</v>
      </c>
      <c r="P10" s="21" t="s">
        <v>8</v>
      </c>
      <c r="Q10" s="22"/>
      <c r="R10" s="22"/>
      <c r="S10" s="22"/>
      <c r="T10" s="22"/>
      <c r="U10" s="22">
        <v>92.350988542331024</v>
      </c>
      <c r="V10" s="22">
        <v>94.671669098901972</v>
      </c>
      <c r="W10" s="22">
        <v>84.422381283273737</v>
      </c>
      <c r="X10" s="22"/>
      <c r="Y10" s="22"/>
      <c r="Z10" s="22">
        <v>90.814929121545603</v>
      </c>
      <c r="AA10" s="22">
        <v>98.883941843209996</v>
      </c>
      <c r="AB10" s="22">
        <v>85.01814449799906</v>
      </c>
      <c r="AC10" s="22">
        <v>81.063631996305404</v>
      </c>
      <c r="AE10" s="21" t="s">
        <v>8</v>
      </c>
      <c r="AF10" s="22">
        <v>97.199473546196032</v>
      </c>
      <c r="AG10" s="22">
        <v>101.27802850193646</v>
      </c>
      <c r="AH10" s="22">
        <v>92.927147238455333</v>
      </c>
      <c r="AI10" s="22">
        <v>87.371116163599766</v>
      </c>
      <c r="AJ10" s="22">
        <v>101.22146664978958</v>
      </c>
      <c r="AK10" s="22">
        <v>107.37578634715965</v>
      </c>
      <c r="AL10" s="22">
        <v>97.761614825724592</v>
      </c>
      <c r="AM10" s="22">
        <v>106.86783750912882</v>
      </c>
      <c r="AN10" s="22">
        <v>104.48643636671399</v>
      </c>
      <c r="AO10" s="22">
        <v>120.5510181846174</v>
      </c>
      <c r="AP10" s="22">
        <v>104.24461029477838</v>
      </c>
      <c r="AQ10" s="22">
        <v>84.651824039008844</v>
      </c>
      <c r="AR10" s="22">
        <v>72.76555034118617</v>
      </c>
    </row>
    <row r="11" spans="1:44" x14ac:dyDescent="0.2">
      <c r="A11" s="21" t="s">
        <v>19</v>
      </c>
      <c r="B11" s="22">
        <v>7420</v>
      </c>
      <c r="C11" s="22">
        <v>7388</v>
      </c>
      <c r="D11" s="22">
        <v>7292</v>
      </c>
      <c r="E11" s="22">
        <v>7420</v>
      </c>
      <c r="F11" s="23">
        <v>7420</v>
      </c>
      <c r="G11" s="23">
        <v>7420</v>
      </c>
      <c r="H11" s="23">
        <v>7420</v>
      </c>
      <c r="I11" s="23">
        <v>7516</v>
      </c>
      <c r="J11" s="23">
        <v>7452</v>
      </c>
      <c r="K11" s="23">
        <v>7420</v>
      </c>
      <c r="L11" s="23">
        <v>7420</v>
      </c>
      <c r="M11" s="23">
        <v>7420</v>
      </c>
      <c r="N11" s="23">
        <v>7356</v>
      </c>
      <c r="P11" s="21" t="s">
        <v>19</v>
      </c>
      <c r="Q11" s="22"/>
      <c r="R11" s="22"/>
      <c r="S11" s="22"/>
      <c r="T11" s="22"/>
      <c r="U11" s="23">
        <v>7388</v>
      </c>
      <c r="V11" s="23">
        <v>7420</v>
      </c>
      <c r="W11" s="23">
        <v>7452</v>
      </c>
      <c r="X11" s="23"/>
      <c r="Y11" s="23"/>
      <c r="Z11" s="23">
        <v>7420</v>
      </c>
      <c r="AA11" s="23">
        <v>7420</v>
      </c>
      <c r="AB11" s="23">
        <v>7356</v>
      </c>
      <c r="AC11" s="23">
        <v>7356</v>
      </c>
      <c r="AE11" s="21" t="s">
        <v>19</v>
      </c>
      <c r="AF11" s="22">
        <v>7420</v>
      </c>
      <c r="AG11" s="22">
        <v>7516</v>
      </c>
      <c r="AH11" s="22">
        <v>7356</v>
      </c>
      <c r="AI11" s="22">
        <v>7420</v>
      </c>
      <c r="AJ11" s="22">
        <v>7420</v>
      </c>
      <c r="AK11" s="22">
        <v>7420</v>
      </c>
      <c r="AL11" s="22">
        <v>7452</v>
      </c>
      <c r="AM11" s="22">
        <v>7452</v>
      </c>
      <c r="AN11" s="22">
        <v>7548</v>
      </c>
      <c r="AO11" s="22">
        <v>7548</v>
      </c>
      <c r="AP11" s="22">
        <v>7420</v>
      </c>
      <c r="AQ11" s="22">
        <v>7420</v>
      </c>
      <c r="AR11" s="22">
        <v>7324</v>
      </c>
    </row>
    <row r="12" spans="1:44" x14ac:dyDescent="0.2">
      <c r="A12" s="21" t="s">
        <v>20</v>
      </c>
      <c r="B12" s="22">
        <v>7036</v>
      </c>
      <c r="C12" s="22">
        <v>6908</v>
      </c>
      <c r="D12" s="22">
        <v>7004</v>
      </c>
      <c r="E12" s="22">
        <v>6812</v>
      </c>
      <c r="F12" s="23">
        <v>6908</v>
      </c>
      <c r="G12" s="23">
        <v>7036</v>
      </c>
      <c r="H12" s="23">
        <v>6908</v>
      </c>
      <c r="I12" s="23">
        <v>6940</v>
      </c>
      <c r="J12" s="23">
        <v>6940</v>
      </c>
      <c r="K12" s="23">
        <v>6972</v>
      </c>
      <c r="L12" s="23">
        <v>6972</v>
      </c>
      <c r="M12" s="23">
        <v>6940</v>
      </c>
      <c r="N12" s="23">
        <v>7036</v>
      </c>
      <c r="P12" s="21" t="s">
        <v>20</v>
      </c>
      <c r="Q12" s="22"/>
      <c r="R12" s="22"/>
      <c r="S12" s="22"/>
      <c r="T12" s="22"/>
      <c r="U12" s="23">
        <v>6940</v>
      </c>
      <c r="V12" s="23">
        <v>7036</v>
      </c>
      <c r="W12" s="23">
        <v>7004</v>
      </c>
      <c r="X12" s="23"/>
      <c r="Y12" s="23"/>
      <c r="Z12" s="23">
        <v>6972</v>
      </c>
      <c r="AA12" s="23">
        <v>6940</v>
      </c>
      <c r="AB12" s="23">
        <v>6940</v>
      </c>
      <c r="AC12" s="23">
        <v>6844</v>
      </c>
      <c r="AE12" s="21" t="s">
        <v>20</v>
      </c>
      <c r="AF12" s="22">
        <v>7004</v>
      </c>
      <c r="AG12" s="22">
        <v>7036</v>
      </c>
      <c r="AH12" s="22">
        <v>6876</v>
      </c>
      <c r="AI12" s="22">
        <v>6972</v>
      </c>
      <c r="AJ12" s="22">
        <v>7068</v>
      </c>
      <c r="AK12" s="22">
        <v>7068</v>
      </c>
      <c r="AL12" s="22">
        <v>6908</v>
      </c>
      <c r="AM12" s="22">
        <v>7036</v>
      </c>
      <c r="AN12" s="22">
        <v>7068</v>
      </c>
      <c r="AO12" s="22">
        <v>6940</v>
      </c>
      <c r="AP12" s="22">
        <v>6940</v>
      </c>
      <c r="AQ12" s="22">
        <v>7036</v>
      </c>
      <c r="AR12" s="22">
        <v>7068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1.3392766320023712</v>
      </c>
      <c r="C13" s="25">
        <f>IFERROR(IF(C8="","",IF($C$25=0,((C9-$C$26)/3/C10),IF($C$26=0,(($C$25-C9)/3/C10),MIN(((($C$25)-C9)/(3*C10)),((C9-($C$26))/(3*C10)))))),"")</f>
        <v>1.8019018209912558</v>
      </c>
      <c r="D13" s="25">
        <f>IFERROR(IF(D8="","",IF($D$25=0,((D9-$D$26)/3/D10),IF($D$26=0,(($D$25-D9)/3/D10),MIN(((($D$25)-D9)/(3*D10)),((D9-($D$26))/(3*D10)))))),"")</f>
        <v>1.9110367238827051</v>
      </c>
      <c r="E13" s="25">
        <f>IFERROR(IF(E8="","",IF($E$25=0,((E9-$E$26)/3/E10),IF($E$26=0,(($E$25-E9)/3/E10),MIN(((($E$25)-E9)/(3*E10)),((E9-($E$26))/(3*E10)))))),"")</f>
        <v>1.5045629323532916</v>
      </c>
      <c r="F13" s="25">
        <f>IFERROR(IF(F8="","",IF($K$25=0,((F9-$K$26)/3/F10),IF($K$26=0,(($K$25-F9)/3/F10),MIN(((($K$25)-F9)/(3*F10)),((F9-($K$26))/(3*F10)))))),"")</f>
        <v>1.3606055299747115</v>
      </c>
      <c r="G13" s="25">
        <f>IFERROR(IF(G8="","",IF($G$25=0,((G9-$G$26)/3/G10),IF($G$26=0,(($G$25-G9)/3/G10),MIN(((($G$25)-G9)/(3*G10)),((G9-($G$26))/(3*G10)))))),"")</f>
        <v>1.3066090915837996</v>
      </c>
      <c r="H13" s="25">
        <f>IFERROR(IF(H8="","",IF($H$25=0,((H9-$H$26)/3/H10),IF($H$26=0,(($H$25-H9)/3/H10),MIN(((($H$25)-H9)/(3*H10)),((H9-($H$26))/(3*H10)))))),"")</f>
        <v>1.3972491609133597</v>
      </c>
      <c r="I13" s="25">
        <f>IFERROR(IF(I8="","",IF($I$25=0,((I9-$I$26)/3/I10),IF($I$26=0,(($I$25-I9)/3/I10),MIN(((($I$25)-I9)/(3*I10)),((I9-($I$26))/(3*I10)))))),"")</f>
        <v>1.2352882574654829</v>
      </c>
      <c r="J13" s="25">
        <f>IFERROR(IF(J8="","",IF($J$25=0,((J9-$J$26)/3/J10),IF($J$26=0,(($J$25-J9)/3/J10),MIN(((($J$25)-J9)/(3*J10)),((J9-($J$26))/(3*J10)))))),"")</f>
        <v>1.345171982652307</v>
      </c>
      <c r="K13" s="25">
        <f>IFERROR(IF(K8="","",IF($K$25=0,((K9-$K$26)/3/K10),IF($K$26=0,(($K$25-K9)/3/K10),MIN(((($K$25)-K9)/(3*K10)),((K9-($K$26))/(3*K10)))))),"")</f>
        <v>1.4731590366584186</v>
      </c>
      <c r="L13" s="25">
        <f>IFERROR(IF(L8="","",IF($L$25=0,((L9-$L$26)/3/L10),IF($L$26=0,(($L$25-L9)/3/L10),MIN(((($L$25)-L9)/(3*L10)),((L9-($L$26))/(3*L10)))))),"")</f>
        <v>1.5292584864473935</v>
      </c>
      <c r="M13" s="25">
        <f>IFERROR(IF(M8="","",IF($M$25=0,((M9-$M$26)/3/M10),IF($M$26=0,(($M$25-M9)/3/M10),MIN(((($M$25)-M9)/(3*M10)),((M9-($M$26))/(3*M10)))))),"")</f>
        <v>1.3849905324813991</v>
      </c>
      <c r="N13" s="25">
        <f>IFERROR(IF(N8="","",IF($N$25=0,((N9-$N$26)/3/N10),IF($N$26=0,(($N$25-N9)/3/N10),MIN(((($N$25)-N9)/(3*N10)),((N9-($N$26))/(3*N10)))))),"")</f>
        <v>1.7454028417986935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1.5188431535020608</v>
      </c>
      <c r="V13" s="25">
        <f>IFERROR(IF(V8="","",IF($G$25=0,((V9-$G$26)/3/V10),IF($G$26=0,(($G$25-V9)/3/V10),MIN(((($G$25)-V9)/(3*V10)),((V9-($G$26))/(3*V10)))))),"")</f>
        <v>1.434555511681133</v>
      </c>
      <c r="W13" s="25">
        <f>IFERROR(IF(W8="","",IF($H$25=0,((W9-$H$26)/3/W10),IF($H$26=0,(($H$25-W9)/3/W10),MIN(((($H$25)-W9)/(3*W10)),((W9-($H$26))/(3*W10)))))),"")</f>
        <v>1.5594357805370922</v>
      </c>
      <c r="X13" s="25"/>
      <c r="Y13" s="25"/>
      <c r="Z13" s="25">
        <f>IFERROR(IF(Z8="","",IF($K$25=0,((Z9-$K$26)/3/Z10),IF($K$26=0,(($K$25-Z9)/3/Z10),MIN(((($K$25)-Z9)/(3*Z10)),((Z9-($K$26))/(3*Z10)))))),"")</f>
        <v>1.556278628419943</v>
      </c>
      <c r="AA13" s="25">
        <f>IFERROR(IF(AA8="","",IF($L$25=0,((AA9-$L$26)/3/AA10),IF($L$26=0,(($L$25-AA9)/3/AA10),MIN(((($L$25)-AA9)/(3*AA10)),((AA9-($L$26))/(3*AA10)))))),"")</f>
        <v>1.4339080092023297</v>
      </c>
      <c r="AB13" s="25">
        <f>IFERROR(IF(AB8="","",IF($M$25=0,((AB9-$M$26)/3/AB10),IF($M$26=0,(($M$25-AB9)/3/AB10),MIN(((($M$25)-AB9)/(3*AB10)),((AB9-($M$26))/(3*AB10)))))),"")</f>
        <v>1.8436151678707813</v>
      </c>
      <c r="AC13" s="25">
        <f>IFERROR(IF(AC8="","",IF($N$25=0,((AC9-$N$26)/3/AC10),IF($N$26=0,(($N$25-AC9)/3/AC10),MIN(((($N$25)-AC9)/(3*AC10)),((AC9-($N$26))/(3*AC10)))))),"")</f>
        <v>1.7487496736694554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1.3633361449491286</v>
      </c>
      <c r="AG13" s="25">
        <f t="shared" si="1"/>
        <v>1.3667746545993993</v>
      </c>
      <c r="AH13" s="25">
        <f t="shared" si="1"/>
        <v>1.5599316702150128</v>
      </c>
      <c r="AI13" s="25">
        <f t="shared" si="1"/>
        <v>1.6869333228597654</v>
      </c>
      <c r="AJ13" s="25">
        <f t="shared" si="1"/>
        <v>1.2733355201700878</v>
      </c>
      <c r="AK13" s="25">
        <f t="shared" si="1"/>
        <v>1.2032507923367379</v>
      </c>
      <c r="AL13" s="25">
        <f t="shared" si="1"/>
        <v>1.3002149293227867</v>
      </c>
      <c r="AM13" s="25">
        <f t="shared" si="1"/>
        <v>1.0929387430528166</v>
      </c>
      <c r="AN13" s="25">
        <f t="shared" si="1"/>
        <v>1.2301437181972839</v>
      </c>
      <c r="AO13" s="25">
        <f t="shared" si="1"/>
        <v>1.05273218276418</v>
      </c>
      <c r="AP13" s="25">
        <f t="shared" si="1"/>
        <v>1.3148561472777869</v>
      </c>
      <c r="AQ13" s="25">
        <f>IFERROR(IF(AQ8="","",IF($M$25=0,((AQ9-$M$26)/3/AQ10),IF($M$26=0,(($M$25-AQ9)/3/AQ10),MIN(((($M$25)-AQ9)/(3*AQ10)),((AQ9-($M$26))/(3*AQ10)))))),"")</f>
        <v>1.5631786724991092</v>
      </c>
      <c r="AR13" s="25">
        <f>IFERROR(IF(AR8="","",IF($M$25=0,((AR9-$M$26)/3/AR10),IF($M$26=0,(($M$25-AR9)/3/AR10),MIN(((($M$25)-AR9)/(3*AR10)),((AR9-($M$26))/(3*AR10)))))),"")</f>
        <v>1.977126071225995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-20.659649122806513</v>
      </c>
      <c r="AE17" s="27" t="s">
        <v>30</v>
      </c>
      <c r="AR17" s="16">
        <f>AR19-AQ19</f>
        <v>-52.053333333333285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7227.2242424242422</v>
      </c>
      <c r="C19" s="30">
        <v>7178.6285714285714</v>
      </c>
      <c r="D19" s="30">
        <v>7198.7428571428572</v>
      </c>
      <c r="E19" s="30">
        <v>7210.6</v>
      </c>
      <c r="F19" s="30">
        <v>7228.2285714285717</v>
      </c>
      <c r="G19" s="30">
        <v>7193.090909090909</v>
      </c>
      <c r="H19" s="30">
        <v>7231.5368421052635</v>
      </c>
      <c r="I19" s="30">
        <v>7233.76</v>
      </c>
      <c r="J19" s="30">
        <v>7193.374358974359</v>
      </c>
      <c r="K19" s="30">
        <v>7237.7777777777774</v>
      </c>
      <c r="L19" s="30">
        <v>7226.1419354838708</v>
      </c>
      <c r="M19" s="30">
        <v>7262.7428571428572</v>
      </c>
      <c r="N19" s="30">
        <v>7211.36</v>
      </c>
      <c r="P19" s="30" t="s">
        <v>18</v>
      </c>
      <c r="Q19" s="30"/>
      <c r="R19" s="30"/>
      <c r="S19" s="30"/>
      <c r="T19" s="30"/>
      <c r="U19" s="30">
        <v>7218.1866666666665</v>
      </c>
      <c r="V19" s="30">
        <v>7236.0842105263155</v>
      </c>
      <c r="W19" s="30">
        <v>7270.666666666667</v>
      </c>
      <c r="X19" s="30"/>
      <c r="Y19" s="30">
        <v>7259.6</v>
      </c>
      <c r="Z19" s="30">
        <v>7251.1111111111113</v>
      </c>
      <c r="AA19" s="30">
        <v>7241.6533333333336</v>
      </c>
      <c r="AB19" s="30">
        <v>7227.3263157894735</v>
      </c>
      <c r="AC19" s="30">
        <v>7206.666666666667</v>
      </c>
      <c r="AD19" s="29"/>
      <c r="AE19" s="30" t="s">
        <v>18</v>
      </c>
      <c r="AF19" s="30">
        <v>7155.6</v>
      </c>
      <c r="AG19" s="30">
        <v>7136.0727272727272</v>
      </c>
      <c r="AH19" s="30">
        <v>7150.4</v>
      </c>
      <c r="AI19" s="30">
        <v>7121.4588235294113</v>
      </c>
      <c r="AJ19" s="30">
        <v>7176.8</v>
      </c>
      <c r="AK19" s="30">
        <v>7143.8153846153846</v>
      </c>
      <c r="AL19" s="30">
        <v>7175.4086956521742</v>
      </c>
      <c r="AM19" s="30">
        <v>7166.2857142857147</v>
      </c>
      <c r="AN19" s="30">
        <v>7161.2571428571428</v>
      </c>
      <c r="AO19" s="30">
        <v>7229.6842105263158</v>
      </c>
      <c r="AP19" s="30">
        <v>7190.88</v>
      </c>
      <c r="AQ19" s="30">
        <v>7225.44</v>
      </c>
      <c r="AR19" s="30">
        <v>7173.3866666666663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103.44778060045746</v>
      </c>
      <c r="C20" s="22">
        <v>88.648716072224389</v>
      </c>
      <c r="D20" s="22">
        <v>87.934582254665415</v>
      </c>
      <c r="E20" s="22">
        <v>109.08534538890339</v>
      </c>
      <c r="F20" s="22">
        <v>111.94219621263694</v>
      </c>
      <c r="G20" s="22">
        <v>108.4129503634387</v>
      </c>
      <c r="H20" s="22">
        <v>110.57424047508358</v>
      </c>
      <c r="I20" s="22">
        <v>107.83878596492667</v>
      </c>
      <c r="J20" s="22">
        <v>119.79225298503773</v>
      </c>
      <c r="K20" s="22">
        <v>96.924987153463007</v>
      </c>
      <c r="L20" s="22">
        <v>107.88669132502287</v>
      </c>
      <c r="M20" s="22">
        <v>98.206405872922133</v>
      </c>
      <c r="N20" s="22">
        <v>84.600702870451983</v>
      </c>
      <c r="P20" s="21" t="s">
        <v>8</v>
      </c>
      <c r="Q20" s="22"/>
      <c r="R20" s="22"/>
      <c r="S20" s="22"/>
      <c r="T20" s="22"/>
      <c r="U20" s="22">
        <v>115.01406416154042</v>
      </c>
      <c r="V20" s="22">
        <v>102.68560395049839</v>
      </c>
      <c r="W20" s="22">
        <v>81.733597451604638</v>
      </c>
      <c r="X20" s="22"/>
      <c r="Y20" s="22">
        <v>108.66573994582973</v>
      </c>
      <c r="Z20" s="22">
        <v>106.08078800150953</v>
      </c>
      <c r="AA20" s="22">
        <v>66.994451834286778</v>
      </c>
      <c r="AB20" s="22">
        <v>97.125762091291264</v>
      </c>
      <c r="AC20" s="22">
        <v>91.925547625816804</v>
      </c>
      <c r="AD20" s="29"/>
      <c r="AE20" s="21" t="s">
        <v>8</v>
      </c>
      <c r="AF20" s="22">
        <v>90.042127974224229</v>
      </c>
      <c r="AG20" s="22">
        <v>90.939103463364631</v>
      </c>
      <c r="AH20" s="22">
        <v>92.601446252751671</v>
      </c>
      <c r="AI20" s="22">
        <v>93.866870384296433</v>
      </c>
      <c r="AJ20" s="22">
        <v>103.85631099424501</v>
      </c>
      <c r="AK20" s="22">
        <v>97.909220120555517</v>
      </c>
      <c r="AL20" s="22">
        <v>92.394643238452701</v>
      </c>
      <c r="AM20" s="22">
        <v>89.407898178677598</v>
      </c>
      <c r="AN20" s="22">
        <v>96.52311685763209</v>
      </c>
      <c r="AO20" s="22">
        <v>103.78304530471807</v>
      </c>
      <c r="AP20" s="22">
        <v>104.82533219728082</v>
      </c>
      <c r="AQ20" s="22">
        <v>99.505023640667176</v>
      </c>
      <c r="AR20" s="22">
        <v>83.640138646422599</v>
      </c>
      <c r="AS20" s="29"/>
      <c r="AT20" s="29"/>
      <c r="AU20" s="29"/>
      <c r="AV20" s="29"/>
      <c r="BD20" s="32">
        <f>F5</f>
        <v>6588</v>
      </c>
      <c r="BE20" s="32"/>
      <c r="BF20" s="32"/>
      <c r="BG20" s="32"/>
      <c r="BH20" s="32"/>
      <c r="BI20" s="32"/>
      <c r="BJ20" s="32">
        <f>E5</f>
        <v>7620</v>
      </c>
    </row>
    <row r="21" spans="1:62" x14ac:dyDescent="0.2">
      <c r="A21" s="21" t="s">
        <v>19</v>
      </c>
      <c r="B21" s="22">
        <v>7420</v>
      </c>
      <c r="C21" s="22">
        <v>7420</v>
      </c>
      <c r="D21" s="22">
        <v>7420</v>
      </c>
      <c r="E21" s="22">
        <v>7548</v>
      </c>
      <c r="F21" s="22">
        <v>7452</v>
      </c>
      <c r="G21" s="22">
        <v>7420</v>
      </c>
      <c r="H21" s="22">
        <v>7484</v>
      </c>
      <c r="I21" s="22">
        <v>7452</v>
      </c>
      <c r="J21" s="22">
        <v>7452</v>
      </c>
      <c r="K21" s="22">
        <v>7420</v>
      </c>
      <c r="L21" s="22">
        <v>7420</v>
      </c>
      <c r="M21" s="22">
        <v>7516</v>
      </c>
      <c r="N21" s="22">
        <v>7420</v>
      </c>
      <c r="P21" s="21" t="s">
        <v>19</v>
      </c>
      <c r="Q21" s="22"/>
      <c r="R21" s="22"/>
      <c r="S21" s="22"/>
      <c r="T21" s="22"/>
      <c r="U21" s="22">
        <v>7452</v>
      </c>
      <c r="V21" s="22">
        <v>7420</v>
      </c>
      <c r="W21" s="22">
        <v>7420</v>
      </c>
      <c r="X21" s="22"/>
      <c r="Y21" s="22">
        <v>7516</v>
      </c>
      <c r="Z21" s="22">
        <v>7548</v>
      </c>
      <c r="AA21" s="22">
        <v>7356</v>
      </c>
      <c r="AB21" s="22">
        <v>7420</v>
      </c>
      <c r="AC21" s="22">
        <v>7420</v>
      </c>
      <c r="AD21" s="29"/>
      <c r="AE21" s="21" t="s">
        <v>19</v>
      </c>
      <c r="AF21" s="22">
        <v>7388</v>
      </c>
      <c r="AG21" s="22">
        <v>7388</v>
      </c>
      <c r="AH21" s="22">
        <v>7388</v>
      </c>
      <c r="AI21" s="22">
        <v>7388</v>
      </c>
      <c r="AJ21" s="22">
        <v>7420</v>
      </c>
      <c r="AK21" s="22">
        <v>7292</v>
      </c>
      <c r="AL21" s="22">
        <v>7420</v>
      </c>
      <c r="AM21" s="22">
        <v>7356</v>
      </c>
      <c r="AN21" s="22">
        <v>7388</v>
      </c>
      <c r="AO21" s="22">
        <v>7420</v>
      </c>
      <c r="AP21" s="22">
        <v>7516</v>
      </c>
      <c r="AQ21" s="22">
        <v>7420</v>
      </c>
      <c r="AR21" s="22">
        <v>7388</v>
      </c>
      <c r="BD21" s="33">
        <f>BE21-$BG$22</f>
        <v>7141.9399999999987</v>
      </c>
      <c r="BE21" s="32">
        <f>BF21-$BG$22</f>
        <v>7141.9599999999991</v>
      </c>
      <c r="BF21" s="32">
        <f>BG21-$BG$22</f>
        <v>7141.98</v>
      </c>
      <c r="BG21" s="33">
        <f>D5</f>
        <v>7142</v>
      </c>
      <c r="BH21" s="32">
        <f>BG21+$BG$22</f>
        <v>7142.02</v>
      </c>
      <c r="BI21" s="32">
        <f>BH21+$BG$22</f>
        <v>7142.0400000000009</v>
      </c>
      <c r="BJ21" s="33">
        <f>BI21+$BG$22</f>
        <v>7142.0600000000013</v>
      </c>
    </row>
    <row r="22" spans="1:62" x14ac:dyDescent="0.2">
      <c r="A22" s="21" t="s">
        <v>20</v>
      </c>
      <c r="B22" s="22">
        <v>6972</v>
      </c>
      <c r="C22" s="22">
        <v>6908</v>
      </c>
      <c r="D22" s="22">
        <v>7068</v>
      </c>
      <c r="E22" s="22">
        <v>6844</v>
      </c>
      <c r="F22" s="22">
        <v>6908</v>
      </c>
      <c r="G22" s="22">
        <v>6908</v>
      </c>
      <c r="H22" s="22">
        <v>6908</v>
      </c>
      <c r="I22" s="22">
        <v>6780</v>
      </c>
      <c r="J22" s="22">
        <v>6812</v>
      </c>
      <c r="K22" s="22">
        <v>6940</v>
      </c>
      <c r="L22" s="22">
        <v>6748</v>
      </c>
      <c r="M22" s="22">
        <v>6908</v>
      </c>
      <c r="N22" s="22">
        <v>6940</v>
      </c>
      <c r="P22" s="21" t="s">
        <v>20</v>
      </c>
      <c r="Q22" s="22"/>
      <c r="R22" s="22"/>
      <c r="S22" s="22"/>
      <c r="T22" s="22"/>
      <c r="U22" s="22">
        <v>6940</v>
      </c>
      <c r="V22" s="22">
        <v>6940</v>
      </c>
      <c r="W22" s="22">
        <v>7164</v>
      </c>
      <c r="X22" s="22"/>
      <c r="Y22" s="22">
        <v>6908</v>
      </c>
      <c r="Z22" s="22">
        <v>6940</v>
      </c>
      <c r="AA22" s="22">
        <v>7068</v>
      </c>
      <c r="AB22" s="22">
        <v>7004</v>
      </c>
      <c r="AC22" s="22">
        <v>7004</v>
      </c>
      <c r="AD22" s="29"/>
      <c r="AE22" s="21" t="s">
        <v>20</v>
      </c>
      <c r="AF22" s="22">
        <v>6908</v>
      </c>
      <c r="AG22" s="22">
        <v>6812</v>
      </c>
      <c r="AH22" s="22">
        <v>6940</v>
      </c>
      <c r="AI22" s="22">
        <v>6876</v>
      </c>
      <c r="AJ22" s="22">
        <v>6908</v>
      </c>
      <c r="AK22" s="22">
        <v>6812</v>
      </c>
      <c r="AL22" s="22">
        <v>6908</v>
      </c>
      <c r="AM22" s="22">
        <v>6780</v>
      </c>
      <c r="AN22" s="22">
        <v>6876</v>
      </c>
      <c r="AO22" s="22">
        <v>6940</v>
      </c>
      <c r="AP22" s="22">
        <v>6908</v>
      </c>
      <c r="AQ22" s="22">
        <v>6972</v>
      </c>
      <c r="AR22" s="22">
        <v>6940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1.2656168335879563</v>
      </c>
      <c r="C23" s="25">
        <f>IFERROR(IF(C18="","",IF($C$25=0,((C19-$C$26)/3/C20),IF($C$26=0,(($C$25-C19)/3/C20),MIN(((($C$25)-C19)/(3*C20)),((C19-($C$26))/(3*C20)))))),"")</f>
        <v>1.659627076876601</v>
      </c>
      <c r="D23" s="25">
        <f>IFERROR(IF(D18="","",IF($D$25=0,((D19-$D$26)/3/D20),IF($D$26=0,(($D$25-D19)/3/D20),MIN(((($D$25)-D19)/(3*D20)),((D19-($D$26))/(3*D20)))))),"")</f>
        <v>1.5968580735663596</v>
      </c>
      <c r="E23" s="25">
        <f>IFERROR(IF(E18="","",IF($E$25=0,((E19-$E$26)/3/E20),IF($E$26=0,(($E$25-E19)/3/E20),MIN(((($E$25)-E19)/(3*E20)),((E19-($E$26))/(3*E20)))))),"")</f>
        <v>1.2510082466177763</v>
      </c>
      <c r="F23" s="25">
        <f>IFERROR(IF(F18="","",IF($K$25=0,((F19-$K$26)/3/F20),IF($K$26=0,(($K$25-F19)/3/F20),MIN(((($K$25)-F19)/(3*F20)),((F19-($K$26))/(3*F20)))))),"")</f>
        <v>1.1665884769887511</v>
      </c>
      <c r="G23" s="25">
        <f>IFERROR(IF(G18="","",IF($G$25=0,((G19-$G$26)/3/G20),IF($G$26=0,(($G$25-G19)/3/G20),MIN(((($G$25)-G19)/(3*G20)),((G19-($G$26))/(3*G20)))))),"")</f>
        <v>1.3126017678329025</v>
      </c>
      <c r="H23" s="25">
        <f>IFERROR(IF(H18="","",IF($H$25=0,((H19-$H$26)/3/H20),IF($H$26=0,(($H$25-H19)/3/H20),MIN(((($H$25)-H19)/(3*H20)),((H19-($H$26))/(3*H20)))))),"")</f>
        <v>1.1710477842027212</v>
      </c>
      <c r="I23" s="25">
        <f>IFERROR(IF(I18="","",IF($I$25=0,((I19-$I$26)/3/I20),IF($I$26=0,(($I$25-I19)/3/I20),MIN(((($I$25)-I19)/(3*I20)),((I19-($I$26))/(3*I20)))))),"")</f>
        <v>1.1938808983674942</v>
      </c>
      <c r="J23" s="25">
        <f>IFERROR(IF(J18="","",IF($J$25=0,((J19-$J$26)/3/J20),IF($J$26=0,(($J$25-J19)/3/J20),MIN(((($J$25)-J19)/(3*J20)),((J19-($J$26))/(3*J20)))))),"")</f>
        <v>1.1871264081351665</v>
      </c>
      <c r="K23" s="25">
        <f>IFERROR(IF(K18="","",IF($K$25=0,((K19-$K$26)/3/K20),IF($K$26=0,(($K$25-K19)/3/K20),MIN(((($K$25)-K19)/(3*K20)),((K19-($K$26))/(3*K20)))))),"")</f>
        <v>1.3144949630551015</v>
      </c>
      <c r="L23" s="25">
        <f>IFERROR(IF(L18="","",IF($L$25=0,((L19-$L$26)/3/L20),IF($L$26=0,(($L$25-L19)/3/L20),MIN(((($L$25)-L19)/(3*L20)),((L19-($L$26))/(3*L20)))))),"")</f>
        <v>1.2168880136462796</v>
      </c>
      <c r="M23" s="25">
        <f>IFERROR(IF(M18="","",IF($M$25=0,((M19-$M$26)/3/M20),IF($M$26=0,(($M$25-M19)/3/M20),MIN(((($M$25)-M19)/(3*M20)),((M19-($M$26))/(3*M20)))))),"")</f>
        <v>1.2126063796674289</v>
      </c>
      <c r="N23" s="25">
        <f>IFERROR(IF(N18="","",IF($N$25=0,((N19-$N$26)/3/N20),IF($N$26=0,(($N$25-N19)/3/N20),MIN(((($N$25)-N19)/(3*N20)),((N19-($N$26))/(3*N20)))))),"")</f>
        <v>1.6100733056782666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1.1645339094326634</v>
      </c>
      <c r="V23" s="25">
        <f>IFERROR(IF(V18="","",IF($G$25=0,((V19-$G$26)/3/V20),IF($G$26=0,(($G$25-V19)/3/V20),MIN(((($G$25)-V19)/(3*V20)),((V19-($G$26))/(3*V20)))))),"")</f>
        <v>1.2462499600845012</v>
      </c>
      <c r="W23" s="25">
        <f>IFERROR(IF(W18="","",IF($H$25=0,((W19-$H$26)/3/W20),IF($H$26=0,(($H$25-W19)/3/W20),MIN(((($H$25)-W19)/(3*W20)),((W19-($H$26))/(3*W20)))))),"")</f>
        <v>1.4246827262606712</v>
      </c>
      <c r="X23" s="25"/>
      <c r="Y23" s="25">
        <f>IFERROR(IF(Y18="","",IF($J$25=0,((Y19-$J$26)/3/Y20),IF($J$26=0,(($J$25-Y19)/3/Y20),MIN(((($J$25)-Y19)/(3*Y20)),((Y19-($J$26))/(3*Y20)))))),"")</f>
        <v>1.1055309004771892</v>
      </c>
      <c r="Z23" s="25">
        <f>IFERROR(IF(Z18="","",IF($K$25=0,((Z19-$K$26)/3/Z20),IF($K$26=0,(($K$25-Z19)/3/Z20),MIN(((($K$25)-Z19)/(3*Z20)),((Z19-($K$26))/(3*Z20)))))),"")</f>
        <v>1.159144509382916</v>
      </c>
      <c r="AA23" s="25">
        <f>IFERROR(IF(AA18="","",IF($L$25=0,((AA19-$L$26)/3/AA20),IF($L$26=0,(($L$25-AA19)/3/AA20),MIN(((($L$25)-AA19)/(3*AA20)),((AA19-($L$26))/(3*AA20)))))),"")</f>
        <v>1.882477609750534</v>
      </c>
      <c r="AB23" s="25">
        <f>IFERROR(IF(AB18="","",IF($M$25=0,((AB19-$M$26)/3/AB20),IF($M$26=0,(($M$25-AB19)/3/AB20),MIN(((($M$25)-AB19)/(3*AB20)),((AB19-($M$26))/(3*AB20)))))),"")</f>
        <v>1.3476468575571858</v>
      </c>
      <c r="AC23" s="25">
        <f>IFERROR(IF(AC18="","",IF($N$25=0,((AC19-$N$26)/3/AC20),IF($N$26=0,(($N$25-AC19)/3/AC20),MIN(((($N$25)-AC19)/(3*AC20)),((AC19-($N$26))/(3*AC20)))))),"")</f>
        <v>1.4987974652987928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1.7191952642913266</v>
      </c>
      <c r="AG23" s="25">
        <f t="shared" si="2"/>
        <v>1.7738143962907582</v>
      </c>
      <c r="AH23" s="25">
        <f t="shared" si="2"/>
        <v>1.690398364903313</v>
      </c>
      <c r="AI23" s="25">
        <f t="shared" si="2"/>
        <v>1.7703838582932474</v>
      </c>
      <c r="AJ23" s="25">
        <f t="shared" si="2"/>
        <v>1.4224781519682479</v>
      </c>
      <c r="AK23" s="25">
        <f t="shared" si="2"/>
        <v>1.6211773000822933</v>
      </c>
      <c r="AL23" s="25">
        <f t="shared" si="2"/>
        <v>1.60395772151863</v>
      </c>
      <c r="AM23" s="25">
        <f t="shared" si="2"/>
        <v>1.6915518463016845</v>
      </c>
      <c r="AN23" s="25">
        <f t="shared" si="2"/>
        <v>1.5842244914223862</v>
      </c>
      <c r="AO23" s="25">
        <f t="shared" si="2"/>
        <v>1.2536273413050447</v>
      </c>
      <c r="AP23" s="25">
        <f t="shared" si="2"/>
        <v>1.3645556565544608</v>
      </c>
      <c r="AQ23" s="25">
        <f>IFERROR(IF(AQ18="","",IF($M$25=0,((AQ19-$M$26)/3/AQ20),IF($M$26=0,(($M$25-AQ19)/3/AQ20),MIN(((($M$25)-AQ19)/(3*AQ20)),((AQ19-($M$26))/(3*AQ20)))))),"")</f>
        <v>1.3217423119755796</v>
      </c>
      <c r="AR23" s="25">
        <f>IFERROR(IF(AR18="","",IF($M$25=0,((AR19-$M$26)/3/AR20),IF($M$26=0,(($M$25-AR19)/3/AR20),MIN(((($M$25)-AR19)/(3*AR20)),((AR19-($M$26))/(3*AR20)))))),"")</f>
        <v>1.7799003387649053</v>
      </c>
    </row>
    <row r="24" spans="1:62" x14ac:dyDescent="0.2">
      <c r="A24" s="35" t="s">
        <v>10</v>
      </c>
      <c r="B24" s="32">
        <f t="shared" ref="B24:M24" si="3">$D$5</f>
        <v>7142</v>
      </c>
      <c r="C24" s="32">
        <f t="shared" si="3"/>
        <v>7142</v>
      </c>
      <c r="D24" s="32">
        <f t="shared" si="3"/>
        <v>7142</v>
      </c>
      <c r="E24" s="32">
        <f t="shared" si="3"/>
        <v>7142</v>
      </c>
      <c r="F24" s="32">
        <f t="shared" si="3"/>
        <v>7142</v>
      </c>
      <c r="G24" s="32">
        <f t="shared" si="3"/>
        <v>7142</v>
      </c>
      <c r="H24" s="32">
        <f t="shared" si="3"/>
        <v>7142</v>
      </c>
      <c r="I24" s="32">
        <f t="shared" si="3"/>
        <v>7142</v>
      </c>
      <c r="J24" s="32">
        <f t="shared" si="3"/>
        <v>7142</v>
      </c>
      <c r="K24" s="32">
        <f t="shared" si="3"/>
        <v>7142</v>
      </c>
      <c r="L24" s="32">
        <f t="shared" si="3"/>
        <v>7142</v>
      </c>
      <c r="M24" s="32">
        <f t="shared" si="3"/>
        <v>7142</v>
      </c>
      <c r="N24" s="32">
        <f>$D$5</f>
        <v>7142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4">$E$5</f>
        <v>7620</v>
      </c>
      <c r="C25" s="32">
        <f t="shared" si="4"/>
        <v>7620</v>
      </c>
      <c r="D25" s="32">
        <f t="shared" si="4"/>
        <v>7620</v>
      </c>
      <c r="E25" s="32">
        <f t="shared" si="4"/>
        <v>7620</v>
      </c>
      <c r="F25" s="32">
        <f t="shared" si="4"/>
        <v>7620</v>
      </c>
      <c r="G25" s="32">
        <f t="shared" si="4"/>
        <v>7620</v>
      </c>
      <c r="H25" s="32">
        <f t="shared" si="4"/>
        <v>7620</v>
      </c>
      <c r="I25" s="32">
        <f t="shared" si="4"/>
        <v>7620</v>
      </c>
      <c r="J25" s="32">
        <f t="shared" si="4"/>
        <v>7620</v>
      </c>
      <c r="K25" s="32">
        <f t="shared" si="4"/>
        <v>7620</v>
      </c>
      <c r="L25" s="32">
        <f t="shared" si="4"/>
        <v>7620</v>
      </c>
      <c r="M25" s="32">
        <f t="shared" si="4"/>
        <v>7620</v>
      </c>
      <c r="N25" s="32">
        <f>$E$5</f>
        <v>7620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5">$F$5</f>
        <v>6588</v>
      </c>
      <c r="C26" s="32">
        <f t="shared" si="5"/>
        <v>6588</v>
      </c>
      <c r="D26" s="32">
        <f t="shared" si="5"/>
        <v>6588</v>
      </c>
      <c r="E26" s="32">
        <f t="shared" si="5"/>
        <v>6588</v>
      </c>
      <c r="F26" s="32">
        <f t="shared" si="5"/>
        <v>6588</v>
      </c>
      <c r="G26" s="32">
        <f t="shared" si="5"/>
        <v>6588</v>
      </c>
      <c r="H26" s="32">
        <f t="shared" si="5"/>
        <v>6588</v>
      </c>
      <c r="I26" s="32">
        <f t="shared" si="5"/>
        <v>6588</v>
      </c>
      <c r="J26" s="32">
        <f t="shared" si="5"/>
        <v>6588</v>
      </c>
      <c r="K26" s="32">
        <f t="shared" si="5"/>
        <v>6588</v>
      </c>
      <c r="L26" s="32">
        <f t="shared" si="5"/>
        <v>6588</v>
      </c>
      <c r="M26" s="32">
        <f t="shared" si="5"/>
        <v>6588</v>
      </c>
      <c r="N26" s="32">
        <f>$F$5</f>
        <v>6588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106.94817760839977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1.9110367238827051</v>
      </c>
      <c r="Q37" s="40">
        <v>8</v>
      </c>
      <c r="R37" s="41">
        <f>ROUND(Q37/5,5)</f>
        <v>1.6</v>
      </c>
      <c r="T37" s="20">
        <v>7247.2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94.927340634824475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1.3090713996161292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52"/>
  <dimension ref="A1:BJ85"/>
  <sheetViews>
    <sheetView showGridLines="0" topLeftCell="A7" zoomScale="75" zoomScaleNormal="75" workbookViewId="0">
      <selection activeCell="X19" sqref="X19:X23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104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2.99729409229109</v>
      </c>
      <c r="R2" s="7">
        <f>IF(N19="","",(ABS(N19-AVERAGE(B19:M19))/STDEV(B19:M19)))</f>
        <v>2.2966361507992694</v>
      </c>
      <c r="S2" s="7">
        <f>IF(AC9="","",(ABS(AC9-AVERAGE(Q9:AB9))/STDEV(Q9:AB9)))</f>
        <v>1.354965415823147</v>
      </c>
      <c r="T2" s="7">
        <f>IF(AC19="","",(ABS(AC19-AVERAGE(Q19:AB19))/STDEV(Q19:AB19)))</f>
        <v>0.19269634387187146</v>
      </c>
      <c r="U2" s="7">
        <f>IF(AR9="","",(ABS(AR9-AVERAGE(AF9:AQ9))/STDEV(AF9:AQ9)))</f>
        <v>0.95627716331381718</v>
      </c>
      <c r="V2" s="7">
        <f>IF(AR19="","",(ABS(AR19-AVERAGE(AF19:AQ19))/STDEV(AF19:AQ19)))</f>
        <v>0.97153725172599104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2.2446100094955326</v>
      </c>
      <c r="R3" s="7">
        <f>IF(N20="","",(ABS(N20-AVERAGE(B20:M20))/STDEV(B20:M20)))</f>
        <v>1.0040825562290019</v>
      </c>
      <c r="S3" s="7">
        <f>IF(AC10="","",(ABS(AC10-AVERAGE(Q10:AB10))/STDEV(Q10:AB10)))</f>
        <v>0.61619588441010531</v>
      </c>
      <c r="T3" s="7">
        <f>IF(AC20="","",(ABS(AC20-AVERAGE(Q20:AB20))/STDEV(Q20:AB20)))</f>
        <v>1.6706412297361553</v>
      </c>
      <c r="U3" s="7">
        <f t="shared" ref="U3" si="0">IF(AR10="","",(ABS(AR10-AVERAGE(AF10:AQ10))/STDEV(AF10:AQ10)))</f>
        <v>2.6307484494778577</v>
      </c>
      <c r="V3" s="7">
        <f>IF(AR20="","",(ABS(AR20-AVERAGE(AF20:AQ20))/STDEV(AF20:AQ20)))</f>
        <v>0.67686847139641781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2.1198883248878637</v>
      </c>
      <c r="R4" s="7">
        <f>IF(N23="","",(ABS(N23-AVERAGE(B23:M23))/STDEV(B23:M23)))</f>
        <v>1.196060292007016</v>
      </c>
      <c r="S4" s="7">
        <f>IF(AC13="","",(ABS(AC13-AVERAGE(Q13:AB13))/STDEV(Q13:AB13)))</f>
        <v>0.68406213556537387</v>
      </c>
      <c r="T4" s="7">
        <f>IF(AC23="","",(ABS(AC23-AVERAGE(Q23:AB23))/STDEV(Q23:AB23)))</f>
        <v>1.3619870499586446</v>
      </c>
      <c r="U4" s="7">
        <f>IF(AR13="","",(ABS(AR13-AVERAGE(AF13:AQ13))/STDEV(AF13:AQ13)))</f>
        <v>1.5718006589653766</v>
      </c>
      <c r="V4" s="7">
        <f>IF(AR23="","",(ABS(AR23-AVERAGE(AF23:AQ23))/STDEV(AF23:AQ23)))</f>
        <v>0.33574111354913649</v>
      </c>
    </row>
    <row r="5" spans="1:44" ht="25.5" customHeight="1" x14ac:dyDescent="0.2">
      <c r="C5" s="45" t="s">
        <v>54</v>
      </c>
      <c r="D5" s="46" t="s">
        <v>54</v>
      </c>
      <c r="E5" s="46">
        <v>1.76</v>
      </c>
      <c r="F5" s="46">
        <v>-2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-8.2449237947279652E-3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4.7793333333333465E-2</v>
      </c>
      <c r="AE7" s="14" t="s">
        <v>29</v>
      </c>
      <c r="AR7" s="16">
        <f>AR9-AQ9</f>
        <v>1.9248611111111313E-2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0.48156969696969709</v>
      </c>
      <c r="C9" s="20">
        <v>0.45456000000000024</v>
      </c>
      <c r="D9" s="20">
        <v>0.43065714285714279</v>
      </c>
      <c r="E9" s="20">
        <v>0.39428965517241371</v>
      </c>
      <c r="F9" s="20">
        <v>0.41360689655172395</v>
      </c>
      <c r="G9" s="20">
        <v>0.42820000000000003</v>
      </c>
      <c r="H9" s="20">
        <v>0.40755072463768155</v>
      </c>
      <c r="I9" s="20">
        <v>0.40170967741935476</v>
      </c>
      <c r="J9" s="20">
        <v>0.44581090909090909</v>
      </c>
      <c r="K9" s="20">
        <v>0.44167647058823528</v>
      </c>
      <c r="L9" s="20">
        <v>0.46000606060606059</v>
      </c>
      <c r="M9" s="20">
        <v>0.46548095238095255</v>
      </c>
      <c r="N9" s="20">
        <v>0.51779285714285705</v>
      </c>
      <c r="P9" s="19" t="s">
        <v>18</v>
      </c>
      <c r="Q9" s="20"/>
      <c r="R9" s="20"/>
      <c r="S9" s="20"/>
      <c r="T9" s="20"/>
      <c r="U9" s="20">
        <v>0.42300000000000021</v>
      </c>
      <c r="V9" s="20">
        <v>0.41236470588235302</v>
      </c>
      <c r="W9" s="20">
        <v>0.48801538461538463</v>
      </c>
      <c r="X9" s="20"/>
      <c r="Y9" s="20"/>
      <c r="Z9" s="20">
        <v>0.52045333333333343</v>
      </c>
      <c r="AA9" s="20">
        <v>0.51737142857142859</v>
      </c>
      <c r="AB9" s="20">
        <v>0.49083333333333323</v>
      </c>
      <c r="AC9" s="20">
        <v>0.5386266666666667</v>
      </c>
      <c r="AE9" s="19" t="s">
        <v>18</v>
      </c>
      <c r="AF9" s="30">
        <v>0.40918666666666664</v>
      </c>
      <c r="AG9" s="30">
        <v>0.2775454545454546</v>
      </c>
      <c r="AH9" s="30">
        <v>0.35179999999999995</v>
      </c>
      <c r="AI9" s="30">
        <v>0.36403225806451611</v>
      </c>
      <c r="AJ9" s="30">
        <v>0.31591666666666673</v>
      </c>
      <c r="AK9" s="30">
        <v>0.31766250000000007</v>
      </c>
      <c r="AL9" s="30">
        <v>0.34267500000000001</v>
      </c>
      <c r="AM9" s="30">
        <v>0.32866000000000006</v>
      </c>
      <c r="AN9" s="30">
        <v>0.33028571428571424</v>
      </c>
      <c r="AO9" s="30">
        <v>0.32493333333333341</v>
      </c>
      <c r="AP9" s="30">
        <v>0.35455999999999999</v>
      </c>
      <c r="AQ9" s="30">
        <v>0.35028888888888882</v>
      </c>
      <c r="AR9" s="30">
        <v>0.36953750000000013</v>
      </c>
    </row>
    <row r="10" spans="1:44" x14ac:dyDescent="0.2">
      <c r="A10" s="21" t="s">
        <v>8</v>
      </c>
      <c r="B10" s="22">
        <v>0.14371708421631407</v>
      </c>
      <c r="C10" s="22">
        <v>0.14210035719572023</v>
      </c>
      <c r="D10" s="22">
        <v>0.13813959393312364</v>
      </c>
      <c r="E10" s="22">
        <v>0.14144153274023857</v>
      </c>
      <c r="F10" s="22">
        <v>0.13202205710872181</v>
      </c>
      <c r="G10" s="22">
        <v>0.11994232848399339</v>
      </c>
      <c r="H10" s="22">
        <v>0.13173839212708238</v>
      </c>
      <c r="I10" s="22">
        <v>0.14674710854656825</v>
      </c>
      <c r="J10" s="22">
        <v>0.17230352364394483</v>
      </c>
      <c r="K10" s="22">
        <v>0.17195735686264077</v>
      </c>
      <c r="L10" s="22">
        <v>0.16458441739985558</v>
      </c>
      <c r="M10" s="22">
        <v>0.1619643239086439</v>
      </c>
      <c r="N10" s="22">
        <v>0.18508051899042122</v>
      </c>
      <c r="P10" s="21" t="s">
        <v>8</v>
      </c>
      <c r="Q10" s="22"/>
      <c r="R10" s="22"/>
      <c r="S10" s="22"/>
      <c r="T10" s="22"/>
      <c r="U10" s="22">
        <v>9.734788220342179E-2</v>
      </c>
      <c r="V10" s="22">
        <v>0.14377610297651966</v>
      </c>
      <c r="W10" s="22">
        <v>0.14179127400730734</v>
      </c>
      <c r="X10" s="22"/>
      <c r="Y10" s="22"/>
      <c r="Z10" s="22">
        <v>0.15648091959787949</v>
      </c>
      <c r="AA10" s="22">
        <v>0.16037755918669941</v>
      </c>
      <c r="AB10" s="22">
        <v>0.16857260963484361</v>
      </c>
      <c r="AC10" s="22">
        <v>0.16032768584011564</v>
      </c>
      <c r="AE10" s="21" t="s">
        <v>8</v>
      </c>
      <c r="AF10" s="22">
        <v>0.11480850017185919</v>
      </c>
      <c r="AG10" s="22">
        <v>7.8185159665496301E-2</v>
      </c>
      <c r="AH10" s="22">
        <v>0.13722676004872159</v>
      </c>
      <c r="AI10" s="22">
        <v>0.13345695445693326</v>
      </c>
      <c r="AJ10" s="22">
        <v>0.10550400292296183</v>
      </c>
      <c r="AK10" s="22">
        <v>9.278734960561924E-2</v>
      </c>
      <c r="AL10" s="22">
        <v>0.11383041805963044</v>
      </c>
      <c r="AM10" s="22">
        <v>0.11868043354370761</v>
      </c>
      <c r="AN10" s="22">
        <v>0.12400819717677125</v>
      </c>
      <c r="AO10" s="22">
        <v>0.14261252417400785</v>
      </c>
      <c r="AP10" s="22">
        <v>0.13304934791118631</v>
      </c>
      <c r="AQ10" s="22">
        <v>0.13176418713027085</v>
      </c>
      <c r="AR10" s="22">
        <v>0.1693878736524731</v>
      </c>
    </row>
    <row r="11" spans="1:44" x14ac:dyDescent="0.2">
      <c r="A11" s="21" t="s">
        <v>19</v>
      </c>
      <c r="B11" s="22">
        <v>1.1100000000000001</v>
      </c>
      <c r="C11" s="22">
        <v>0.98599999999999999</v>
      </c>
      <c r="D11" s="22">
        <v>0.77500000000000002</v>
      </c>
      <c r="E11" s="22">
        <v>0.877</v>
      </c>
      <c r="F11" s="23">
        <v>0.80600000000000005</v>
      </c>
      <c r="G11" s="23">
        <v>0.73299999999999998</v>
      </c>
      <c r="H11" s="23">
        <v>0.877</v>
      </c>
      <c r="I11" s="23">
        <v>1.08</v>
      </c>
      <c r="J11" s="23">
        <v>1.0049999999999999</v>
      </c>
      <c r="K11" s="23">
        <v>1.0880000000000001</v>
      </c>
      <c r="L11" s="23">
        <v>0.99399999999999999</v>
      </c>
      <c r="M11" s="23">
        <v>1.016</v>
      </c>
      <c r="N11" s="23">
        <v>1.1120000000000001</v>
      </c>
      <c r="P11" s="21" t="s">
        <v>19</v>
      </c>
      <c r="Q11" s="22"/>
      <c r="R11" s="22"/>
      <c r="S11" s="22"/>
      <c r="T11" s="22"/>
      <c r="U11" s="23">
        <v>0.63200000000000001</v>
      </c>
      <c r="V11" s="23">
        <v>0.82199999999999995</v>
      </c>
      <c r="W11" s="23">
        <v>0.93</v>
      </c>
      <c r="X11" s="23"/>
      <c r="Y11" s="23"/>
      <c r="Z11" s="23">
        <v>0.91600000000000004</v>
      </c>
      <c r="AA11" s="23">
        <v>0.96599999999999997</v>
      </c>
      <c r="AB11" s="23">
        <v>0.92900000000000005</v>
      </c>
      <c r="AC11" s="23">
        <v>1.0960000000000001</v>
      </c>
      <c r="AE11" s="21" t="s">
        <v>19</v>
      </c>
      <c r="AF11" s="22">
        <v>0.72899999999999998</v>
      </c>
      <c r="AG11" s="22">
        <v>0.48899999999999999</v>
      </c>
      <c r="AH11" s="22">
        <v>0.78900000000000003</v>
      </c>
      <c r="AI11" s="22">
        <v>0.71</v>
      </c>
      <c r="AJ11" s="22">
        <v>0.58399999999999996</v>
      </c>
      <c r="AK11" s="22">
        <v>0.70099999999999996</v>
      </c>
      <c r="AL11" s="22">
        <v>0.66300000000000003</v>
      </c>
      <c r="AM11" s="22">
        <v>0.71299999999999997</v>
      </c>
      <c r="AN11" s="22">
        <v>0.78500000000000003</v>
      </c>
      <c r="AO11" s="22">
        <v>0.76</v>
      </c>
      <c r="AP11" s="22">
        <v>0.61299999999999999</v>
      </c>
      <c r="AQ11" s="22">
        <v>0.78300000000000003</v>
      </c>
      <c r="AR11" s="22">
        <v>0.85399999999999998</v>
      </c>
    </row>
    <row r="12" spans="1:44" x14ac:dyDescent="0.2">
      <c r="A12" s="21" t="s">
        <v>20</v>
      </c>
      <c r="B12" s="22">
        <v>0.20200000000000001</v>
      </c>
      <c r="C12" s="22">
        <v>0.11700000000000001</v>
      </c>
      <c r="D12" s="22">
        <v>0.17899999999999999</v>
      </c>
      <c r="E12" s="22">
        <v>0.11700000000000001</v>
      </c>
      <c r="F12" s="23">
        <v>0.153</v>
      </c>
      <c r="G12" s="23">
        <v>0.20100000000000001</v>
      </c>
      <c r="H12" s="23">
        <v>0.124</v>
      </c>
      <c r="I12" s="23">
        <v>0.105</v>
      </c>
      <c r="J12" s="23">
        <v>8.5999999999999993E-2</v>
      </c>
      <c r="K12" s="23">
        <v>3.9E-2</v>
      </c>
      <c r="L12" s="23">
        <v>0.11799999999999999</v>
      </c>
      <c r="M12" s="23">
        <v>2.9000000000000001E-2</v>
      </c>
      <c r="N12" s="23">
        <v>0.13</v>
      </c>
      <c r="P12" s="21" t="s">
        <v>20</v>
      </c>
      <c r="Q12" s="22"/>
      <c r="R12" s="22"/>
      <c r="S12" s="22"/>
      <c r="T12" s="22"/>
      <c r="U12" s="23">
        <v>0.214</v>
      </c>
      <c r="V12" s="23">
        <v>0.18</v>
      </c>
      <c r="W12" s="23">
        <v>0.23499999999999999</v>
      </c>
      <c r="X12" s="23"/>
      <c r="Y12" s="23"/>
      <c r="Z12" s="23">
        <v>0.23599999999999999</v>
      </c>
      <c r="AA12" s="23">
        <v>0.17499999999999999</v>
      </c>
      <c r="AB12" s="23">
        <v>0.16700000000000001</v>
      </c>
      <c r="AC12" s="23">
        <v>0.11</v>
      </c>
      <c r="AE12" s="21" t="s">
        <v>20</v>
      </c>
      <c r="AF12" s="22">
        <v>0.154</v>
      </c>
      <c r="AG12" s="22">
        <v>0.14099999999999999</v>
      </c>
      <c r="AH12" s="22">
        <v>0.14000000000000001</v>
      </c>
      <c r="AI12" s="22">
        <v>2.1000000000000001E-2</v>
      </c>
      <c r="AJ12" s="22">
        <v>0.16300000000000001</v>
      </c>
      <c r="AK12" s="22">
        <v>0.17399999999999999</v>
      </c>
      <c r="AL12" s="22">
        <v>6.9000000000000006E-2</v>
      </c>
      <c r="AM12" s="22">
        <v>0.124</v>
      </c>
      <c r="AN12" s="22">
        <v>-0.113</v>
      </c>
      <c r="AO12" s="22">
        <v>2.8000000000000001E-2</v>
      </c>
      <c r="AP12" s="22">
        <v>9.2999999999999999E-2</v>
      </c>
      <c r="AQ12" s="22">
        <v>0.129</v>
      </c>
      <c r="AR12" s="22">
        <v>7.1999999999999995E-2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2.96515502431172</v>
      </c>
      <c r="C13" s="25">
        <f>IFERROR(IF(C8="","",IF($C$25=0,((C9-$C$26)/3/C10),IF($C$26=0,(($C$25-C9)/3/C10),MIN(((($C$25)-C9)/(3*C10)),((C9-($C$26))/(3*C10)))))),"")</f>
        <v>3.062248929236135</v>
      </c>
      <c r="D13" s="25">
        <f>IFERROR(IF(D8="","",IF($D$25=0,((D9-$D$26)/3/D10),IF($D$26=0,(($D$25-D9)/3/D10),MIN(((($D$25)-D9)/(3*D10)),((D9-($D$26))/(3*D10)))))),"")</f>
        <v>3.2077283065477009</v>
      </c>
      <c r="E13" s="25">
        <f>IFERROR(IF(E8="","",IF($E$25=0,((E9-$E$26)/3/E10),IF($E$26=0,(($E$25-E9)/3/E10),MIN(((($E$25)-E9)/(3*E10)),((E9-($E$26))/(3*E10)))))),"")</f>
        <v>3.2185509644133368</v>
      </c>
      <c r="F13" s="25">
        <f>IFERROR(IF(F8="","",IF($K$25=0,((F9-$K$26)/3/F10),IF($K$26=0,(($K$25-F9)/3/F10),MIN(((($K$25)-F9)/(3*F10)),((F9-($K$26))/(3*F10)))))),"")</f>
        <v>3.3994145446456336</v>
      </c>
      <c r="G13" s="25">
        <f>IFERROR(IF(G8="","",IF($G$25=0,((G9-$G$26)/3/G10),IF($G$26=0,(($G$25-G9)/3/G10),MIN(((($G$25)-G9)/(3*G10)),((G9-($G$26))/(3*G10)))))),"")</f>
        <v>3.7012232374042773</v>
      </c>
      <c r="H13" s="25">
        <f>IFERROR(IF(H8="","",IF($H$25=0,((H9-$H$26)/3/H10),IF($H$26=0,(($H$25-H9)/3/H10),MIN(((($H$25)-H9)/(3*H10)),((H9-($H$26))/(3*H10)))))),"")</f>
        <v>3.4220580488479744</v>
      </c>
      <c r="I13" s="25">
        <f>IFERROR(IF(I8="","",IF($I$25=0,((I9-$I$26)/3/I10),IF($I$26=0,(($I$25-I9)/3/I10),MIN(((($I$25)-I9)/(3*I10)),((I9-($I$26))/(3*I10)))))),"")</f>
        <v>3.085331256912204</v>
      </c>
      <c r="J13" s="25">
        <f>IFERROR(IF(J8="","",IF($J$25=0,((J9-$J$26)/3/J10),IF($J$26=0,(($J$25-J9)/3/J10),MIN(((($J$25)-J9)/(3*J10)),((J9-($J$26))/(3*J10)))))),"")</f>
        <v>2.5423915950103377</v>
      </c>
      <c r="K13" s="25">
        <f>IFERROR(IF(K8="","",IF($K$25=0,((K9-$K$26)/3/K10),IF($K$26=0,(($K$25-K9)/3/K10),MIN(((($K$25)-K9)/(3*K10)),((K9-($K$26))/(3*K10)))))),"")</f>
        <v>2.5555241397529338</v>
      </c>
      <c r="L13" s="25">
        <f>IFERROR(IF(L8="","",IF($L$25=0,((L9-$L$26)/3/L10),IF($L$26=0,(($L$25-L9)/3/L10),MIN(((($L$25)-L9)/(3*L10)),((L9-($L$26))/(3*L10)))))),"")</f>
        <v>2.6328817756698117</v>
      </c>
      <c r="M13" s="25">
        <f>IFERROR(IF(M8="","",IF($M$25=0,((M9-$M$26)/3/M10),IF($M$26=0,(($M$25-M9)/3/M10),MIN(((($M$25)-M9)/(3*M10)),((M9-($M$26))/(3*M10)))))),"")</f>
        <v>2.6642061584484535</v>
      </c>
      <c r="N13" s="25">
        <f>IFERROR(IF(N8="","",IF($N$25=0,((N9-$N$26)/3/N10),IF($N$26=0,(($N$25-N9)/3/N10),MIN(((($N$25)-N9)/(3*N10)),((N9-($N$26))/(3*N10)))))),"")</f>
        <v>2.2372373379851918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4.5780828157656765</v>
      </c>
      <c r="V13" s="25">
        <f>IFERROR(IF(V8="","",IF($G$25=0,((V9-$G$26)/3/V10),IF($G$26=0,(($G$25-V9)/3/V10),MIN(((($G$25)-V9)/(3*V10)),((V9-($G$26))/(3*V10)))))),"")</f>
        <v>3.1243840624839021</v>
      </c>
      <c r="W13" s="25">
        <f>IFERROR(IF(W8="","",IF($H$25=0,((W9-$H$26)/3/W10),IF($H$26=0,(($H$25-W9)/3/W10),MIN(((($H$25)-W9)/(3*W10)),((W9-($H$26))/(3*W10)))))),"")</f>
        <v>2.9902747878054954</v>
      </c>
      <c r="X13" s="25"/>
      <c r="Y13" s="25"/>
      <c r="Z13" s="25">
        <f>IFERROR(IF(Z8="","",IF($K$25=0,((Z9-$K$26)/3/Z10),IF($K$26=0,(($K$25-Z9)/3/Z10),MIN(((($K$25)-Z9)/(3*Z10)),((Z9-($K$26))/(3*Z10)))))),"")</f>
        <v>2.6404639190772068</v>
      </c>
      <c r="AA13" s="25">
        <f>IFERROR(IF(AA8="","",IF($L$25=0,((AA9-$L$26)/3/AA10),IF($L$26=0,(($L$25-AA9)/3/AA10),MIN(((($L$25)-AA9)/(3*AA10)),((AA9-($L$26))/(3*AA10)))))),"")</f>
        <v>2.5827149752748912</v>
      </c>
      <c r="AB13" s="25">
        <f>IFERROR(IF(AB8="","",IF($M$25=0,((AB9-$M$26)/3/AB10),IF($M$26=0,(($M$25-AB9)/3/AB10),MIN(((($M$25)-AB9)/(3*AB10)),((AB9-($M$26))/(3*AB10)))))),"")</f>
        <v>2.5096340174834126</v>
      </c>
      <c r="AC13" s="25">
        <f>IFERROR(IF(AC8="","",IF($N$25=0,((AC9-$N$26)/3/AC10),IF($N$26=0,(($N$25-AC9)/3/AC10),MIN(((($N$25)-AC9)/(3*AC10)),((AC9-($N$26))/(3*AC10)))))),"")</f>
        <v>2.5393271431014299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3.9219318294123791</v>
      </c>
      <c r="AG13" s="25">
        <f t="shared" si="1"/>
        <v>6.3202725077964885</v>
      </c>
      <c r="AH13" s="25">
        <f t="shared" si="1"/>
        <v>3.420615627982051</v>
      </c>
      <c r="AI13" s="25">
        <f t="shared" si="1"/>
        <v>3.4866866439344797</v>
      </c>
      <c r="AJ13" s="25">
        <f t="shared" si="1"/>
        <v>4.5624914484296593</v>
      </c>
      <c r="AK13" s="25">
        <f t="shared" si="1"/>
        <v>5.1815163242635656</v>
      </c>
      <c r="AL13" s="25">
        <f t="shared" si="1"/>
        <v>4.1503991175643096</v>
      </c>
      <c r="AM13" s="25">
        <f t="shared" si="1"/>
        <v>4.0201515876466871</v>
      </c>
      <c r="AN13" s="25">
        <f t="shared" si="1"/>
        <v>3.8430639217509581</v>
      </c>
      <c r="AO13" s="25">
        <f t="shared" si="1"/>
        <v>3.3542324443531539</v>
      </c>
      <c r="AP13" s="25">
        <f t="shared" si="1"/>
        <v>3.5210995570810453</v>
      </c>
      <c r="AQ13" s="25">
        <f>IFERROR(IF(AQ8="","",IF($M$25=0,((AQ9-$M$26)/3/AQ10),IF($M$26=0,(($M$25-AQ9)/3/AQ10),MIN(((($M$25)-AQ9)/(3*AQ10)),((AQ9-($M$26))/(3*AQ10)))))),"")</f>
        <v>3.5662475057742786</v>
      </c>
      <c r="AR13" s="25">
        <f>IFERROR(IF(AR8="","",IF($M$25=0,((AR9-$M$26)/3/AR10),IF($M$26=0,(($M$25-AR9)/3/AR10),MIN(((($M$25)-AR9)/(3*AR10)),((AR9-($M$26))/(3*AR10)))))),"")</f>
        <v>2.7362495909885518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3.2536140350877207E-2</v>
      </c>
      <c r="AE17" s="27" t="s">
        <v>30</v>
      </c>
      <c r="AR17" s="16">
        <f>AR19-AQ19</f>
        <v>1.0760000000000103E-2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0.51313939393939412</v>
      </c>
      <c r="C19" s="30">
        <v>0.50554285714285707</v>
      </c>
      <c r="D19" s="30">
        <v>0.36402857142857142</v>
      </c>
      <c r="E19" s="30">
        <v>0.49817499999999998</v>
      </c>
      <c r="F19" s="30">
        <v>0.49145</v>
      </c>
      <c r="G19" s="30">
        <v>0.40441818181818207</v>
      </c>
      <c r="H19" s="30">
        <v>0.4009789473684211</v>
      </c>
      <c r="I19" s="30">
        <v>0.42586666666666684</v>
      </c>
      <c r="J19" s="30">
        <v>0.4502307692307691</v>
      </c>
      <c r="K19" s="30">
        <v>0.45571666666666705</v>
      </c>
      <c r="L19" s="30">
        <v>0.45953548387096782</v>
      </c>
      <c r="M19" s="30">
        <v>0.50656666666666672</v>
      </c>
      <c r="N19" s="30">
        <v>0.5688399999999999</v>
      </c>
      <c r="P19" s="30" t="s">
        <v>18</v>
      </c>
      <c r="Q19" s="30"/>
      <c r="R19" s="30"/>
      <c r="S19" s="30"/>
      <c r="T19" s="30"/>
      <c r="U19" s="30">
        <v>0.41538666666666674</v>
      </c>
      <c r="V19" s="30">
        <v>0.46337894736842078</v>
      </c>
      <c r="W19" s="30">
        <v>0.47826666666666662</v>
      </c>
      <c r="X19" s="30"/>
      <c r="Y19" s="30">
        <v>0.39511249999999998</v>
      </c>
      <c r="Z19" s="30">
        <v>0.3919111111111111</v>
      </c>
      <c r="AA19" s="30">
        <v>0.42550666666666664</v>
      </c>
      <c r="AB19" s="30">
        <v>0.38201052631578936</v>
      </c>
      <c r="AC19" s="30">
        <v>0.41454666666666656</v>
      </c>
      <c r="AD19" s="29"/>
      <c r="AE19" s="30" t="s">
        <v>18</v>
      </c>
      <c r="AF19" s="30">
        <v>0.50478750000000006</v>
      </c>
      <c r="AG19" s="30">
        <v>0.46025454545454542</v>
      </c>
      <c r="AH19" s="30">
        <v>0.47516250000000027</v>
      </c>
      <c r="AI19" s="30">
        <v>0.49461176470588231</v>
      </c>
      <c r="AJ19" s="30">
        <v>0.41044285714285733</v>
      </c>
      <c r="AK19" s="30">
        <v>0.40569230769230769</v>
      </c>
      <c r="AL19" s="30">
        <v>0.40729565217391317</v>
      </c>
      <c r="AM19" s="30">
        <v>0.40824285714285719</v>
      </c>
      <c r="AN19" s="30">
        <v>0.42839047619047621</v>
      </c>
      <c r="AO19" s="30">
        <v>0.43461052631578928</v>
      </c>
      <c r="AP19" s="30">
        <v>0.41670666666666673</v>
      </c>
      <c r="AQ19" s="30">
        <v>0.46704000000000018</v>
      </c>
      <c r="AR19" s="30">
        <v>0.47780000000000028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0.19473771907706414</v>
      </c>
      <c r="C20" s="22">
        <v>0.22557135677867471</v>
      </c>
      <c r="D20" s="22">
        <v>0.12128223906493883</v>
      </c>
      <c r="E20" s="22">
        <v>0.17289436008276191</v>
      </c>
      <c r="F20" s="22">
        <v>0.20512878302641782</v>
      </c>
      <c r="G20" s="22">
        <v>0.15640188071197098</v>
      </c>
      <c r="H20" s="22">
        <v>0.13350365937931866</v>
      </c>
      <c r="I20" s="22">
        <v>0.14517125580604495</v>
      </c>
      <c r="J20" s="22">
        <v>0.1614621435217628</v>
      </c>
      <c r="K20" s="22">
        <v>0.15270010317082156</v>
      </c>
      <c r="L20" s="22">
        <v>0.15718259203618032</v>
      </c>
      <c r="M20" s="22">
        <v>0.17212607439444885</v>
      </c>
      <c r="N20" s="22">
        <v>0.19655134342971767</v>
      </c>
      <c r="P20" s="21" t="s">
        <v>8</v>
      </c>
      <c r="Q20" s="22"/>
      <c r="R20" s="22"/>
      <c r="S20" s="22"/>
      <c r="T20" s="22"/>
      <c r="U20" s="22">
        <v>0.13122663429940359</v>
      </c>
      <c r="V20" s="22">
        <v>0.17209294735925493</v>
      </c>
      <c r="W20" s="22">
        <v>0.14422475845839014</v>
      </c>
      <c r="X20" s="22"/>
      <c r="Y20" s="22">
        <v>0.12897433693804244</v>
      </c>
      <c r="Z20" s="22">
        <v>0.14481942607016116</v>
      </c>
      <c r="AA20" s="22">
        <v>0.17813177428243693</v>
      </c>
      <c r="AB20" s="22">
        <v>0.14776623968331065</v>
      </c>
      <c r="AC20" s="22">
        <v>0.18114226851135981</v>
      </c>
      <c r="AD20" s="29"/>
      <c r="AE20" s="21" t="s">
        <v>8</v>
      </c>
      <c r="AF20" s="22">
        <v>0.18502279666249252</v>
      </c>
      <c r="AG20" s="22">
        <v>0.21158793095366399</v>
      </c>
      <c r="AH20" s="22">
        <v>0.22635445731882772</v>
      </c>
      <c r="AI20" s="22">
        <v>0.2171299311536789</v>
      </c>
      <c r="AJ20" s="22">
        <v>0.17339756076333607</v>
      </c>
      <c r="AK20" s="22">
        <v>0.11041695452308886</v>
      </c>
      <c r="AL20" s="22">
        <v>0.13402820951517139</v>
      </c>
      <c r="AM20" s="22">
        <v>0.15482925946319473</v>
      </c>
      <c r="AN20" s="22">
        <v>0.15224647875415803</v>
      </c>
      <c r="AO20" s="22">
        <v>0.15701160647821227</v>
      </c>
      <c r="AP20" s="22">
        <v>0.14308623116690686</v>
      </c>
      <c r="AQ20" s="22">
        <v>0.19326214097731342</v>
      </c>
      <c r="AR20" s="22">
        <v>0.14724662158286458</v>
      </c>
      <c r="AS20" s="29"/>
      <c r="AT20" s="29"/>
      <c r="AU20" s="29"/>
      <c r="AV20" s="29"/>
      <c r="BD20" s="32">
        <f>F5</f>
        <v>-2</v>
      </c>
      <c r="BE20" s="32"/>
      <c r="BF20" s="32"/>
      <c r="BG20" s="32"/>
      <c r="BH20" s="32"/>
      <c r="BI20" s="32"/>
      <c r="BJ20" s="32">
        <f>E5</f>
        <v>1.76</v>
      </c>
    </row>
    <row r="21" spans="1:62" x14ac:dyDescent="0.2">
      <c r="A21" s="21" t="s">
        <v>19</v>
      </c>
      <c r="B21" s="22">
        <v>1.1299999999999999</v>
      </c>
      <c r="C21" s="22">
        <v>1.1739999999999999</v>
      </c>
      <c r="D21" s="22">
        <v>0.70199999999999996</v>
      </c>
      <c r="E21" s="22">
        <v>0.995</v>
      </c>
      <c r="F21" s="22">
        <v>1.3360000000000001</v>
      </c>
      <c r="G21" s="22">
        <v>0.96299999999999997</v>
      </c>
      <c r="H21" s="22">
        <v>0.79100000000000004</v>
      </c>
      <c r="I21" s="22">
        <v>0.84199999999999997</v>
      </c>
      <c r="J21" s="22">
        <v>1.0329999999999999</v>
      </c>
      <c r="K21" s="22">
        <v>0.98199999999999998</v>
      </c>
      <c r="L21" s="22">
        <v>1.0209999999999999</v>
      </c>
      <c r="M21" s="22">
        <v>1.024</v>
      </c>
      <c r="N21" s="22">
        <v>1.194</v>
      </c>
      <c r="P21" s="21" t="s">
        <v>19</v>
      </c>
      <c r="Q21" s="22"/>
      <c r="R21" s="22"/>
      <c r="S21" s="22"/>
      <c r="T21" s="22"/>
      <c r="U21" s="22">
        <v>0.89300000000000002</v>
      </c>
      <c r="V21" s="22">
        <v>0.97599999999999998</v>
      </c>
      <c r="W21" s="22">
        <v>0.70199999999999996</v>
      </c>
      <c r="X21" s="22"/>
      <c r="Y21" s="22">
        <v>0.746</v>
      </c>
      <c r="Z21" s="22">
        <v>0.75</v>
      </c>
      <c r="AA21" s="22">
        <v>0.88800000000000001</v>
      </c>
      <c r="AB21" s="22">
        <v>0.79700000000000004</v>
      </c>
      <c r="AC21" s="22">
        <v>1.1539999999999999</v>
      </c>
      <c r="AD21" s="29"/>
      <c r="AE21" s="21" t="s">
        <v>19</v>
      </c>
      <c r="AF21" s="22">
        <v>1.139</v>
      </c>
      <c r="AG21" s="22">
        <v>0.96099999999999997</v>
      </c>
      <c r="AH21" s="22">
        <v>1.103</v>
      </c>
      <c r="AI21" s="22">
        <v>1.167</v>
      </c>
      <c r="AJ21" s="22">
        <v>1.143</v>
      </c>
      <c r="AK21" s="22">
        <v>0.79500000000000004</v>
      </c>
      <c r="AL21" s="22">
        <v>0.68799999999999994</v>
      </c>
      <c r="AM21" s="22">
        <v>0.79</v>
      </c>
      <c r="AN21" s="22">
        <v>0.83599999999999997</v>
      </c>
      <c r="AO21" s="22">
        <v>0.98</v>
      </c>
      <c r="AP21" s="22">
        <v>0.71</v>
      </c>
      <c r="AQ21" s="22">
        <v>1.2589999999999999</v>
      </c>
      <c r="AR21" s="22">
        <v>0.97199999999999998</v>
      </c>
      <c r="BD21" s="33" t="e">
        <f>BE21-$BG$22</f>
        <v>#VALUE!</v>
      </c>
      <c r="BE21" s="32" t="e">
        <f>BF21-$BG$22</f>
        <v>#VALUE!</v>
      </c>
      <c r="BF21" s="32" t="e">
        <f>BG21-$BG$22</f>
        <v>#VALUE!</v>
      </c>
      <c r="BG21" s="33" t="str">
        <f>D5</f>
        <v/>
      </c>
      <c r="BH21" s="32" t="e">
        <f>BG21+$BG$22</f>
        <v>#VALUE!</v>
      </c>
      <c r="BI21" s="32" t="e">
        <f>BH21+$BG$22</f>
        <v>#VALUE!</v>
      </c>
      <c r="BJ21" s="33" t="e">
        <f>BI21+$BG$22</f>
        <v>#VALUE!</v>
      </c>
    </row>
    <row r="22" spans="1:62" x14ac:dyDescent="0.2">
      <c r="A22" s="21" t="s">
        <v>20</v>
      </c>
      <c r="B22" s="22">
        <v>0.111</v>
      </c>
      <c r="C22" s="22">
        <v>-0.17499999999999999</v>
      </c>
      <c r="D22" s="22">
        <v>0.16700000000000001</v>
      </c>
      <c r="E22" s="22">
        <v>0.13</v>
      </c>
      <c r="F22" s="22">
        <v>9.6000000000000002E-2</v>
      </c>
      <c r="G22" s="22">
        <v>5.3999999999999999E-2</v>
      </c>
      <c r="H22" s="22">
        <v>7.3999999999999996E-2</v>
      </c>
      <c r="I22" s="22">
        <v>4.4999999999999998E-2</v>
      </c>
      <c r="J22" s="22">
        <v>9.6000000000000002E-2</v>
      </c>
      <c r="K22" s="22">
        <v>0.127</v>
      </c>
      <c r="L22" s="22">
        <v>0.14299999999999999</v>
      </c>
      <c r="M22" s="22">
        <v>0.10199999999999999</v>
      </c>
      <c r="N22" s="22">
        <v>0.08</v>
      </c>
      <c r="P22" s="21" t="s">
        <v>20</v>
      </c>
      <c r="Q22" s="22"/>
      <c r="R22" s="22"/>
      <c r="S22" s="22"/>
      <c r="T22" s="22"/>
      <c r="U22" s="22">
        <v>0.185</v>
      </c>
      <c r="V22" s="22">
        <v>0.17100000000000001</v>
      </c>
      <c r="W22" s="22">
        <v>0.26</v>
      </c>
      <c r="X22" s="22"/>
      <c r="Y22" s="22">
        <v>0.15</v>
      </c>
      <c r="Z22" s="22">
        <v>8.5999999999999993E-2</v>
      </c>
      <c r="AA22" s="22">
        <v>-1.7000000000000001E-2</v>
      </c>
      <c r="AB22" s="22">
        <v>3.0000000000000001E-3</v>
      </c>
      <c r="AC22" s="22">
        <v>8.4000000000000005E-2</v>
      </c>
      <c r="AD22" s="29"/>
      <c r="AE22" s="21" t="s">
        <v>20</v>
      </c>
      <c r="AF22" s="22">
        <v>0.125</v>
      </c>
      <c r="AG22" s="22">
        <v>-0.30599999999999999</v>
      </c>
      <c r="AH22" s="22">
        <v>-0.47899999999999998</v>
      </c>
      <c r="AI22" s="22">
        <v>-4.2999999999999997E-2</v>
      </c>
      <c r="AJ22" s="22">
        <v>0.09</v>
      </c>
      <c r="AK22" s="22">
        <v>0.11600000000000001</v>
      </c>
      <c r="AL22" s="22">
        <v>0.111</v>
      </c>
      <c r="AM22" s="22">
        <v>-6.3E-2</v>
      </c>
      <c r="AN22" s="22">
        <v>9.6000000000000002E-2</v>
      </c>
      <c r="AO22" s="22">
        <v>5.8000000000000003E-2</v>
      </c>
      <c r="AP22" s="22">
        <v>0.16900000000000001</v>
      </c>
      <c r="AQ22" s="22">
        <v>7.8E-2</v>
      </c>
      <c r="AR22" s="22">
        <v>9.0999999999999998E-2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2.1342562909229073</v>
      </c>
      <c r="C23" s="25">
        <f>IFERROR(IF(C18="","",IF($C$25=0,((C19-$C$26)/3/C20),IF($C$26=0,(($C$25-C19)/3/C20),MIN(((($C$25)-C19)/(3*C20)),((C19-($C$26))/(3*C20)))))),"")</f>
        <v>1.8537476873123668</v>
      </c>
      <c r="D23" s="25">
        <f>IFERROR(IF(D18="","",IF($D$25=0,((D19-$D$26)/3/D20),IF($D$26=0,(($D$25-D19)/3/D20),MIN(((($D$25)-D19)/(3*D20)),((D19-($D$26))/(3*D20)))))),"")</f>
        <v>3.8367020027941483</v>
      </c>
      <c r="E23" s="25">
        <f>IFERROR(IF(E18="","",IF($E$25=0,((E19-$E$26)/3/E20),IF($E$26=0,(($E$25-E19)/3/E20),MIN(((($E$25)-E19)/(3*E20)),((E19-($E$26))/(3*E20)))))),"")</f>
        <v>2.4327475640731975</v>
      </c>
      <c r="F23" s="25">
        <f>IFERROR(IF(F18="","",IF($K$25=0,((F19-$K$26)/3/F20),IF($K$26=0,(($K$25-F19)/3/F20),MIN(((($K$25)-F19)/(3*F20)),((F19-($K$26))/(3*F20)))))),"")</f>
        <v>2.0613879425470127</v>
      </c>
      <c r="G23" s="25">
        <f>IFERROR(IF(G18="","",IF($G$25=0,((G19-$G$26)/3/G20),IF($G$26=0,(($G$25-G19)/3/G20),MIN(((($G$25)-G19)/(3*G20)),((G19-($G$26))/(3*G20)))))),"")</f>
        <v>2.8890995683917033</v>
      </c>
      <c r="H23" s="25">
        <f>IFERROR(IF(H18="","",IF($H$25=0,((H19-$H$26)/3/H20),IF($H$26=0,(($H$25-H19)/3/H20),MIN(((($H$25)-H19)/(3*H20)),((H19-($H$26))/(3*H20)))))),"")</f>
        <v>3.3932179810648391</v>
      </c>
      <c r="I23" s="25">
        <f>IFERROR(IF(I18="","",IF($I$25=0,((I19-$I$26)/3/I20),IF($I$26=0,(($I$25-I19)/3/I20),MIN(((($I$25)-I19)/(3*I20)),((I19-($I$26))/(3*I20)))))),"")</f>
        <v>3.0633551293739876</v>
      </c>
      <c r="J23" s="25">
        <f>IFERROR(IF(J18="","",IF($J$25=0,((J19-$J$26)/3/J20),IF($J$26=0,(($J$25-J19)/3/J20),MIN(((($J$25)-J19)/(3*J20)),((J19-($J$26))/(3*J20)))))),"")</f>
        <v>2.7039758922245301</v>
      </c>
      <c r="K23" s="25">
        <f>IFERROR(IF(K18="","",IF($K$25=0,((K19-$K$26)/3/K20),IF($K$26=0,(($K$25-K19)/3/K20),MIN(((($K$25)-K19)/(3*K20)),((K19-($K$26))/(3*K20)))))),"")</f>
        <v>2.8471566297814173</v>
      </c>
      <c r="L23" s="25">
        <f>IFERROR(IF(L18="","",IF($L$25=0,((L19-$L$26)/3/L20),IF($L$26=0,(($L$25-L19)/3/L20),MIN(((($L$25)-L19)/(3*L20)),((L19-($L$26))/(3*L20)))))),"")</f>
        <v>2.757863745771735</v>
      </c>
      <c r="M23" s="25">
        <f>IFERROR(IF(M18="","",IF($M$25=0,((M19-$M$26)/3/M20),IF($M$26=0,(($M$25-M19)/3/M20),MIN(((($M$25)-M19)/(3*M20)),((M19-($M$26))/(3*M20)))))),"")</f>
        <v>2.427355138267103</v>
      </c>
      <c r="N23" s="25">
        <f>IFERROR(IF(N18="","",IF($N$25=0,((N19-$N$26)/3/N20),IF($N$26=0,(($N$25-N19)/3/N20),MIN(((($N$25)-N19)/(3*N20)),((N19-($N$26))/(3*N20)))))),"")</f>
        <v>2.020099819237871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3.4154990474100839</v>
      </c>
      <c r="V23" s="25">
        <f>IFERROR(IF(V18="","",IF($G$25=0,((V19-$G$26)/3/V20),IF($G$26=0,(($G$25-V19)/3/V20),MIN(((($G$25)-V19)/(3*V20)),((V19-($G$26))/(3*V20)))))),"")</f>
        <v>2.5114743176639318</v>
      </c>
      <c r="W23" s="25">
        <f>IFERROR(IF(W18="","",IF($H$25=0,((W19-$H$26)/3/W20),IF($H$26=0,(($H$25-W19)/3/W20),MIN(((($H$25)-W19)/(3*W20)),((W19-($H$26))/(3*W20)))))),"")</f>
        <v>2.9623516032284258</v>
      </c>
      <c r="X23" s="25"/>
      <c r="Y23" s="25">
        <f>IFERROR(IF(Y18="","",IF($J$25=0,((Y19-$J$26)/3/Y20),IF($J$26=0,(($J$25-Y19)/3/Y20),MIN(((($J$25)-Y19)/(3*Y20)),((Y19-($J$26))/(3*Y20)))))),"")</f>
        <v>3.527542849230215</v>
      </c>
      <c r="Z23" s="25">
        <f>IFERROR(IF(Z18="","",IF($K$25=0,((Z19-$K$26)/3/Z20),IF($K$26=0,(($K$25-Z19)/3/Z20),MIN(((($K$25)-Z19)/(3*Z20)),((Z19-($K$26))/(3*Z20)))))),"")</f>
        <v>3.1489534381160675</v>
      </c>
      <c r="AA23" s="25">
        <f>IFERROR(IF(AA18="","",IF($L$25=0,((AA19-$L$26)/3/AA20),IF($L$26=0,(($L$25-AA19)/3/AA20),MIN(((($L$25)-AA19)/(3*AA20)),((AA19-($L$26))/(3*AA20)))))),"")</f>
        <v>2.4972024946307947</v>
      </c>
      <c r="AB23" s="25">
        <f>IFERROR(IF(AB18="","",IF($M$25=0,((AB19-$M$26)/3/AB20),IF($M$26=0,(($M$25-AB19)/3/AB20),MIN(((($M$25)-AB19)/(3*AB20)),((AB19-($M$26))/(3*AB20)))))),"")</f>
        <v>3.1084896356964156</v>
      </c>
      <c r="AC23" s="25">
        <f>IFERROR(IF(AC18="","",IF($N$25=0,((AC19-$N$26)/3/AC20),IF($N$26=0,(($N$25-AC19)/3/AC20),MIN(((($N$25)-AC19)/(3*AC20)),((AC19-($N$26))/(3*AC20)))))),"")</f>
        <v>2.4758685431629064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2.2613654869237241</v>
      </c>
      <c r="AG23" s="25">
        <f t="shared" si="2"/>
        <v>2.0476049030573615</v>
      </c>
      <c r="AH23" s="25">
        <f t="shared" si="2"/>
        <v>1.8920730421642247</v>
      </c>
      <c r="AI23" s="25">
        <f t="shared" si="2"/>
        <v>1.9425975782806117</v>
      </c>
      <c r="AJ23" s="25">
        <f t="shared" si="2"/>
        <v>2.594340883297475</v>
      </c>
      <c r="AK23" s="25">
        <f t="shared" si="2"/>
        <v>4.0884653936139799</v>
      </c>
      <c r="AL23" s="25">
        <f t="shared" si="2"/>
        <v>3.364227955491133</v>
      </c>
      <c r="AM23" s="25">
        <f t="shared" si="2"/>
        <v>2.9102103558973966</v>
      </c>
      <c r="AN23" s="25">
        <f t="shared" si="2"/>
        <v>2.9154686853978791</v>
      </c>
      <c r="AO23" s="25">
        <f t="shared" si="2"/>
        <v>2.8137823765874033</v>
      </c>
      <c r="AP23" s="25">
        <f t="shared" si="2"/>
        <v>3.1293328560882792</v>
      </c>
      <c r="AQ23" s="25">
        <f>IFERROR(IF(AQ18="","",IF($M$25=0,((AQ19-$M$26)/3/AQ20),IF($M$26=0,(($M$25-AQ19)/3/AQ20),MIN(((($M$25)-AQ19)/(3*AQ20)),((AQ19-($M$26))/(3*AQ20)))))),"")</f>
        <v>2.2300625693537106</v>
      </c>
      <c r="AR23" s="25">
        <f>IFERROR(IF(AR18="","",IF($M$25=0,((AR19-$M$26)/3/AR20),IF($M$26=0,(($M$25-AR19)/3/AR20),MIN(((($M$25)-AR19)/(3*AR20)),((AR19-($M$26))/(3*AR20)))))),"")</f>
        <v>2.9026132851508319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3">$E$5</f>
        <v>1.76</v>
      </c>
      <c r="C25" s="32">
        <f t="shared" si="3"/>
        <v>1.76</v>
      </c>
      <c r="D25" s="32">
        <f t="shared" si="3"/>
        <v>1.76</v>
      </c>
      <c r="E25" s="32">
        <f t="shared" si="3"/>
        <v>1.76</v>
      </c>
      <c r="F25" s="32">
        <f t="shared" si="3"/>
        <v>1.76</v>
      </c>
      <c r="G25" s="32">
        <f t="shared" si="3"/>
        <v>1.76</v>
      </c>
      <c r="H25" s="32">
        <f t="shared" si="3"/>
        <v>1.76</v>
      </c>
      <c r="I25" s="32">
        <f t="shared" si="3"/>
        <v>1.76</v>
      </c>
      <c r="J25" s="32">
        <f t="shared" si="3"/>
        <v>1.76</v>
      </c>
      <c r="K25" s="32">
        <f t="shared" si="3"/>
        <v>1.76</v>
      </c>
      <c r="L25" s="32">
        <f t="shared" si="3"/>
        <v>1.76</v>
      </c>
      <c r="M25" s="32">
        <f t="shared" si="3"/>
        <v>1.76</v>
      </c>
      <c r="N25" s="32">
        <f>$E$5</f>
        <v>1.76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0.18508051899042122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3.7012232374042773</v>
      </c>
      <c r="Q37" s="40">
        <v>8</v>
      </c>
      <c r="R37" s="41">
        <f>ROUND(Q37/5,5)</f>
        <v>1.6</v>
      </c>
      <c r="T37" s="20">
        <v>0.46020000000000005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0.20956669582736639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2.0674404630761383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3"/>
  <dimension ref="A1:BJ85"/>
  <sheetViews>
    <sheetView showGridLines="0" topLeftCell="A4" zoomScale="75" zoomScaleNormal="75" workbookViewId="0">
      <selection activeCell="X53" sqref="X53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0" width="9.28515625" style="1" bestFit="1" customWidth="1"/>
    <col min="21" max="23" width="9.85546875" style="1" bestFit="1" customWidth="1"/>
    <col min="24" max="24" width="9.140625" style="1"/>
    <col min="25" max="28" width="9.85546875" style="1" bestFit="1" customWidth="1"/>
    <col min="29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102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2.8380524397162699</v>
      </c>
      <c r="R2" s="7">
        <f>IF(N19="","",(ABS(N19-AVERAGE(B19:M19))/STDEV(B19:M19)))</f>
        <v>1.833141792195139</v>
      </c>
      <c r="S2" s="7">
        <f>IF(AC9="","",(ABS(AC9-AVERAGE(Q9:AB9))/STDEV(Q9:AB9)))</f>
        <v>5.9639800379181582E-2</v>
      </c>
      <c r="T2" s="7">
        <f>IF(AC19="","",(ABS(AC19-AVERAGE(Q19:AB19))/STDEV(Q19:AB19)))</f>
        <v>0.76013393074535185</v>
      </c>
      <c r="U2" s="7">
        <f>IF(AR9="","",(ABS(AR9-AVERAGE(AF9:AQ9))/STDEV(AF9:AQ9)))</f>
        <v>0.24535499715192025</v>
      </c>
      <c r="V2" s="7">
        <f>IF(AR19="","",(ABS(AR19-AVERAGE(AF19:AQ19))/STDEV(AF19:AQ19)))</f>
        <v>1.4870189550928818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0.61283346881451695</v>
      </c>
      <c r="R3" s="7">
        <f>IF(N20="","",(ABS(N20-AVERAGE(B20:M20))/STDEV(B20:M20)))</f>
        <v>0.38328322285543798</v>
      </c>
      <c r="S3" s="7">
        <f>IF(AC10="","",(ABS(AC10-AVERAGE(Q10:AB10))/STDEV(Q10:AB10)))</f>
        <v>2.9206748486843108</v>
      </c>
      <c r="T3" s="7">
        <f>IF(AC20="","",(ABS(AC20-AVERAGE(Q20:AB20))/STDEV(Q20:AB20)))</f>
        <v>0.93386669758186069</v>
      </c>
      <c r="U3" s="7">
        <f t="shared" ref="U3" si="0">IF(AR10="","",(ABS(AR10-AVERAGE(AF10:AQ10))/STDEV(AF10:AQ10)))</f>
        <v>9.4530642993835928E-2</v>
      </c>
      <c r="V3" s="7">
        <f>IF(AR20="","",(ABS(AR20-AVERAGE(AF20:AQ20))/STDEV(AF20:AQ20)))</f>
        <v>0.13644225490514808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1.1257362566863935</v>
      </c>
      <c r="R4" s="7">
        <f>IF(N23="","",(ABS(N23-AVERAGE(B23:M23))/STDEV(B23:M23)))</f>
        <v>0.76342907620452671</v>
      </c>
      <c r="S4" s="7">
        <f>IF(AC13="","",(ABS(AC13-AVERAGE(Q13:AB13))/STDEV(Q13:AB13)))</f>
        <v>2.5532811077005864</v>
      </c>
      <c r="T4" s="7">
        <f>IF(AC23="","",(ABS(AC23-AVERAGE(Q23:AB23))/STDEV(Q23:AB23)))</f>
        <v>0.74513338135480756</v>
      </c>
      <c r="U4" s="7">
        <f>IF(AR13="","",(ABS(AR13-AVERAGE(AF13:AQ13))/STDEV(AF13:AQ13)))</f>
        <v>0.12105218768584074</v>
      </c>
      <c r="V4" s="7">
        <f>IF(AR23="","",(ABS(AR23-AVERAGE(AF23:AQ23))/STDEV(AF23:AQ23)))</f>
        <v>0.36919357954740062</v>
      </c>
    </row>
    <row r="5" spans="1:44" ht="25.5" customHeight="1" x14ac:dyDescent="0.2">
      <c r="C5" s="45" t="s">
        <v>103</v>
      </c>
      <c r="D5" s="46">
        <v>10340</v>
      </c>
      <c r="E5" s="46">
        <v>11725</v>
      </c>
      <c r="F5" s="46">
        <v>9532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24.566549907075341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20.977777777778101</v>
      </c>
      <c r="AE7" s="14" t="s">
        <v>29</v>
      </c>
      <c r="AR7" s="16">
        <f>AR9-AQ9</f>
        <v>-23.555555555554747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10331.418181818182</v>
      </c>
      <c r="C9" s="20">
        <v>10332.959999999999</v>
      </c>
      <c r="D9" s="20">
        <v>10302.285714285714</v>
      </c>
      <c r="E9" s="20">
        <v>10358.703448275863</v>
      </c>
      <c r="F9" s="20">
        <v>10348.551724137931</v>
      </c>
      <c r="G9" s="20">
        <v>10389.6</v>
      </c>
      <c r="H9" s="20">
        <v>10361.495652173913</v>
      </c>
      <c r="I9" s="20">
        <v>10344.799999999999</v>
      </c>
      <c r="J9" s="20">
        <v>10393.09090909091</v>
      </c>
      <c r="K9" s="20">
        <v>10392.235294117647</v>
      </c>
      <c r="L9" s="20">
        <v>10358.375757575757</v>
      </c>
      <c r="M9" s="20">
        <v>10351.809523809523</v>
      </c>
      <c r="N9" s="20">
        <v>10432.342857142858</v>
      </c>
      <c r="P9" s="19" t="s">
        <v>18</v>
      </c>
      <c r="Q9" s="20"/>
      <c r="R9" s="20"/>
      <c r="S9" s="20"/>
      <c r="T9" s="20"/>
      <c r="U9" s="20">
        <v>10253.6</v>
      </c>
      <c r="V9" s="20">
        <v>10397.129411764707</v>
      </c>
      <c r="W9" s="20">
        <v>10353.661538461538</v>
      </c>
      <c r="X9" s="20"/>
      <c r="Y9" s="20"/>
      <c r="Z9" s="20">
        <v>10354.186666666666</v>
      </c>
      <c r="AA9" s="20">
        <v>10429.371428571429</v>
      </c>
      <c r="AB9" s="20">
        <v>10328.088888888889</v>
      </c>
      <c r="AC9" s="20">
        <v>10349.066666666668</v>
      </c>
      <c r="AE9" s="19" t="s">
        <v>18</v>
      </c>
      <c r="AF9" s="30">
        <v>10398.56</v>
      </c>
      <c r="AG9" s="30">
        <v>10387.272727272728</v>
      </c>
      <c r="AH9" s="30">
        <v>10370.4</v>
      </c>
      <c r="AI9" s="30">
        <v>10365.032258064517</v>
      </c>
      <c r="AJ9" s="30">
        <v>10329.866666666667</v>
      </c>
      <c r="AK9" s="30">
        <v>10405.6</v>
      </c>
      <c r="AL9" s="30">
        <v>10368.799999999999</v>
      </c>
      <c r="AM9" s="30">
        <v>10306.4</v>
      </c>
      <c r="AN9" s="30">
        <v>10338.4</v>
      </c>
      <c r="AO9" s="30">
        <v>10330.780952380952</v>
      </c>
      <c r="AP9" s="30">
        <v>10273.76</v>
      </c>
      <c r="AQ9" s="30">
        <v>10367.555555555555</v>
      </c>
      <c r="AR9" s="30">
        <v>10344</v>
      </c>
    </row>
    <row r="10" spans="1:44" x14ac:dyDescent="0.2">
      <c r="A10" s="21" t="s">
        <v>8</v>
      </c>
      <c r="B10" s="22">
        <v>190.57922213952972</v>
      </c>
      <c r="C10" s="22">
        <v>209.29288935688558</v>
      </c>
      <c r="D10" s="22">
        <v>193.02692932628489</v>
      </c>
      <c r="E10" s="22">
        <v>187.80656878739225</v>
      </c>
      <c r="F10" s="22">
        <v>174.01316724742102</v>
      </c>
      <c r="G10" s="22">
        <v>155.25950377839524</v>
      </c>
      <c r="H10" s="22">
        <v>175.17682298876417</v>
      </c>
      <c r="I10" s="22">
        <v>173.96127349305269</v>
      </c>
      <c r="J10" s="22">
        <v>196.94581054014964</v>
      </c>
      <c r="K10" s="22">
        <v>143.14321434159277</v>
      </c>
      <c r="L10" s="22">
        <v>149.0895275114903</v>
      </c>
      <c r="M10" s="22">
        <v>177.70757632690481</v>
      </c>
      <c r="N10" s="22">
        <v>164.88477648636288</v>
      </c>
      <c r="P10" s="21" t="s">
        <v>8</v>
      </c>
      <c r="Q10" s="22"/>
      <c r="R10" s="22"/>
      <c r="S10" s="22"/>
      <c r="T10" s="22"/>
      <c r="U10" s="22">
        <v>126.00823217659703</v>
      </c>
      <c r="V10" s="22">
        <v>152.38624080459039</v>
      </c>
      <c r="W10" s="22">
        <v>125.10573989168587</v>
      </c>
      <c r="X10" s="22"/>
      <c r="Y10" s="22"/>
      <c r="Z10" s="22">
        <v>146.45105199564335</v>
      </c>
      <c r="AA10" s="22">
        <v>146.53467427897584</v>
      </c>
      <c r="AB10" s="22">
        <v>157.92471854997453</v>
      </c>
      <c r="AC10" s="22">
        <v>182.49126845704987</v>
      </c>
      <c r="AE10" s="21" t="s">
        <v>8</v>
      </c>
      <c r="AF10" s="22">
        <v>162.97854609268819</v>
      </c>
      <c r="AG10" s="22">
        <v>167.57811385268735</v>
      </c>
      <c r="AH10" s="22">
        <v>147.99007137132477</v>
      </c>
      <c r="AI10" s="22">
        <v>179.15173208346161</v>
      </c>
      <c r="AJ10" s="22">
        <v>146.56744460898889</v>
      </c>
      <c r="AK10" s="22">
        <v>176.25941755968952</v>
      </c>
      <c r="AL10" s="22">
        <v>157.40551921388143</v>
      </c>
      <c r="AM10" s="22">
        <v>243.79047544637052</v>
      </c>
      <c r="AN10" s="22">
        <v>225.63796734524166</v>
      </c>
      <c r="AO10" s="22">
        <v>170.88648846936954</v>
      </c>
      <c r="AP10" s="22">
        <v>160.80645737871933</v>
      </c>
      <c r="AQ10" s="22">
        <v>161.6240806140701</v>
      </c>
      <c r="AR10" s="22">
        <v>172.24063238109053</v>
      </c>
    </row>
    <row r="11" spans="1:44" x14ac:dyDescent="0.2">
      <c r="A11" s="21" t="s">
        <v>19</v>
      </c>
      <c r="B11" s="22">
        <v>11132</v>
      </c>
      <c r="C11" s="22">
        <v>11036</v>
      </c>
      <c r="D11" s="22">
        <v>10940</v>
      </c>
      <c r="E11" s="22">
        <v>11068</v>
      </c>
      <c r="F11" s="23">
        <v>11228</v>
      </c>
      <c r="G11" s="23">
        <v>11100</v>
      </c>
      <c r="H11" s="23">
        <v>11228</v>
      </c>
      <c r="I11" s="23">
        <v>10844</v>
      </c>
      <c r="J11" s="23">
        <v>10908</v>
      </c>
      <c r="K11" s="23">
        <v>10812</v>
      </c>
      <c r="L11" s="23">
        <v>10844</v>
      </c>
      <c r="M11" s="23">
        <v>10940</v>
      </c>
      <c r="N11" s="23">
        <v>10940</v>
      </c>
      <c r="P11" s="21" t="s">
        <v>19</v>
      </c>
      <c r="Q11" s="22"/>
      <c r="R11" s="22"/>
      <c r="S11" s="22"/>
      <c r="T11" s="22"/>
      <c r="U11" s="23">
        <v>10620</v>
      </c>
      <c r="V11" s="23">
        <v>10780</v>
      </c>
      <c r="W11" s="23">
        <v>10588</v>
      </c>
      <c r="X11" s="23"/>
      <c r="Y11" s="23"/>
      <c r="Z11" s="23">
        <v>10748</v>
      </c>
      <c r="AA11" s="23">
        <v>10844</v>
      </c>
      <c r="AB11" s="23">
        <v>10844</v>
      </c>
      <c r="AC11" s="23">
        <v>10844</v>
      </c>
      <c r="AE11" s="21" t="s">
        <v>19</v>
      </c>
      <c r="AF11" s="22">
        <v>10812</v>
      </c>
      <c r="AG11" s="22">
        <v>10684</v>
      </c>
      <c r="AH11" s="22">
        <v>10780</v>
      </c>
      <c r="AI11" s="22">
        <v>10812</v>
      </c>
      <c r="AJ11" s="22">
        <v>10684</v>
      </c>
      <c r="AK11" s="22">
        <v>10812</v>
      </c>
      <c r="AL11" s="22">
        <v>10684</v>
      </c>
      <c r="AM11" s="22">
        <v>10844</v>
      </c>
      <c r="AN11" s="22">
        <v>10844</v>
      </c>
      <c r="AO11" s="22">
        <v>10844</v>
      </c>
      <c r="AP11" s="22">
        <v>10812</v>
      </c>
      <c r="AQ11" s="22">
        <v>10780</v>
      </c>
      <c r="AR11" s="22">
        <v>10748</v>
      </c>
    </row>
    <row r="12" spans="1:44" x14ac:dyDescent="0.2">
      <c r="A12" s="21" t="s">
        <v>20</v>
      </c>
      <c r="B12" s="22">
        <v>9916</v>
      </c>
      <c r="C12" s="22">
        <v>10012</v>
      </c>
      <c r="D12" s="22">
        <v>10012</v>
      </c>
      <c r="E12" s="22">
        <v>10012</v>
      </c>
      <c r="F12" s="23">
        <v>9916</v>
      </c>
      <c r="G12" s="23">
        <v>10140</v>
      </c>
      <c r="H12" s="23">
        <v>9916</v>
      </c>
      <c r="I12" s="23">
        <v>9916</v>
      </c>
      <c r="J12" s="23">
        <v>9916</v>
      </c>
      <c r="K12" s="23">
        <v>9788</v>
      </c>
      <c r="L12" s="23">
        <v>10012</v>
      </c>
      <c r="M12" s="23">
        <v>9916</v>
      </c>
      <c r="N12" s="23">
        <v>10012</v>
      </c>
      <c r="P12" s="21" t="s">
        <v>20</v>
      </c>
      <c r="Q12" s="22"/>
      <c r="R12" s="22"/>
      <c r="S12" s="22"/>
      <c r="T12" s="22"/>
      <c r="U12" s="23">
        <v>10012</v>
      </c>
      <c r="V12" s="23">
        <v>9884</v>
      </c>
      <c r="W12" s="23">
        <v>10012</v>
      </c>
      <c r="X12" s="23"/>
      <c r="Y12" s="23"/>
      <c r="Z12" s="23">
        <v>10076</v>
      </c>
      <c r="AA12" s="23">
        <v>10012</v>
      </c>
      <c r="AB12" s="23">
        <v>10012</v>
      </c>
      <c r="AC12" s="23">
        <v>10012</v>
      </c>
      <c r="AE12" s="21" t="s">
        <v>20</v>
      </c>
      <c r="AF12" s="22">
        <v>10012</v>
      </c>
      <c r="AG12" s="22">
        <v>9916</v>
      </c>
      <c r="AH12" s="22">
        <v>10140</v>
      </c>
      <c r="AI12" s="22">
        <v>9916</v>
      </c>
      <c r="AJ12" s="22">
        <v>10012</v>
      </c>
      <c r="AK12" s="22">
        <v>10076</v>
      </c>
      <c r="AL12" s="22">
        <v>9884</v>
      </c>
      <c r="AM12" s="22">
        <v>9756</v>
      </c>
      <c r="AN12" s="22">
        <v>9884</v>
      </c>
      <c r="AO12" s="22">
        <v>9980</v>
      </c>
      <c r="AP12" s="22">
        <v>10012</v>
      </c>
      <c r="AQ12" s="22">
        <v>10140</v>
      </c>
      <c r="AR12" s="22">
        <v>10012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1.3982254953146647</v>
      </c>
      <c r="C13" s="25">
        <f>IFERROR(IF(C8="","",IF($C$25=0,((C9-$C$26)/3/C10),IF($C$26=0,(($C$25-C9)/3/C10),MIN(((($C$25)-C9)/(3*C10)),((C9-($C$26))/(3*C10)))))),"")</f>
        <v>1.2756604750742464</v>
      </c>
      <c r="D13" s="25">
        <f>IFERROR(IF(D8="","",IF($D$25=0,((D9-$D$26)/3/D10),IF($D$26=0,(($D$25-D9)/3/D10),MIN(((($D$25)-D9)/(3*D10)),((D9-($D$26))/(3*D10)))))),"")</f>
        <v>1.3301869622962539</v>
      </c>
      <c r="E13" s="25">
        <f>IFERROR(IF(E8="","",IF($E$25=0,((E9-$E$26)/3/E10),IF($E$26=0,(($E$25-E9)/3/E10),MIN(((($E$25)-E9)/(3*E10)),((E9-($E$26))/(3*E10)))))),"")</f>
        <v>1.467295941090925</v>
      </c>
      <c r="F13" s="25">
        <f>IFERROR(IF(F8="","",IF($K$25=0,((F9-$K$26)/3/F10),IF($K$26=0,(($K$25-F9)/3/F10),MIN(((($K$25)-F9)/(3*F10)),((F9-($K$26))/(3*F10)))))),"")</f>
        <v>1.5641569678400931</v>
      </c>
      <c r="G13" s="25">
        <f>IFERROR(IF(G8="","",IF($G$25=0,((G9-$G$26)/3/G10),IF($G$26=0,(($G$25-G9)/3/G10),MIN(((($G$25)-G9)/(3*G10)),((G9-($G$26))/(3*G10)))))),"")</f>
        <v>1.8412184742950717</v>
      </c>
      <c r="H13" s="25">
        <f>IFERROR(IF(H8="","",IF($H$25=0,((H9-$H$26)/3/H10),IF($H$26=0,(($H$25-H9)/3/H10),MIN(((($H$25)-H9)/(3*H10)),((H9-($H$26))/(3*H10)))))),"")</f>
        <v>1.5783968792628023</v>
      </c>
      <c r="I13" s="25">
        <f>IFERROR(IF(I8="","",IF($I$25=0,((I9-$I$26)/3/I10),IF($I$26=0,(($I$25-I9)/3/I10),MIN(((($I$25)-I9)/(3*I10)),((I9-($I$26))/(3*I10)))))),"")</f>
        <v>1.5574347548344032</v>
      </c>
      <c r="J13" s="25">
        <f>IFERROR(IF(J8="","",IF($J$25=0,((J9-$J$26)/3/J10),IF($J$26=0,(($J$25-J9)/3/J10),MIN(((($J$25)-J9)/(3*J10)),((J9-($J$26))/(3*J10)))))),"")</f>
        <v>1.4574075084059173</v>
      </c>
      <c r="K13" s="25">
        <f>IFERROR(IF(K8="","",IF($K$25=0,((K9-$K$26)/3/K10),IF($K$26=0,(($K$25-K9)/3/K10),MIN(((($K$25)-K9)/(3*K10)),((K9-($K$26))/(3*K10)))))),"")</f>
        <v>2.0032042689424001</v>
      </c>
      <c r="L13" s="25">
        <f>IFERROR(IF(L8="","",IF($L$25=0,((L9-$L$26)/3/L10),IF($L$26=0,(($L$25-L9)/3/L10),MIN(((($L$25)-L9)/(3*L10)),((L9-($L$26))/(3*L10)))))),"")</f>
        <v>1.8476051970676224</v>
      </c>
      <c r="M13" s="25">
        <f>IFERROR(IF(M8="","",IF($M$25=0,((M9-$M$26)/3/M10),IF($M$26=0,(($M$25-M9)/3/M10),MIN(((($M$25)-M9)/(3*M10)),((M9-($M$26))/(3*M10)))))),"")</f>
        <v>1.5377500887589794</v>
      </c>
      <c r="N13" s="25">
        <f>IFERROR(IF(N8="","",IF($N$25=0,((N9-$N$26)/3/N10),IF($N$26=0,(($N$25-N9)/3/N10),MIN(((($N$25)-N9)/(3*N10)),((N9-($N$26))/(3*N10)))))),"")</f>
        <v>1.8201455107597966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1.9088699934797331</v>
      </c>
      <c r="V13" s="25">
        <f>IFERROR(IF(V8="","",IF($G$25=0,((V9-$G$26)/3/V10),IF($G$26=0,(($G$25-V9)/3/V10),MIN(((($G$25)-V9)/(3*V10)),((V9-($G$26))/(3*V10)))))),"")</f>
        <v>1.8924049117927233</v>
      </c>
      <c r="W13" s="25">
        <f>IFERROR(IF(W8="","",IF($H$25=0,((W9-$H$26)/3/W10),IF($H$26=0,(($H$25-W9)/3/W10),MIN(((($H$25)-W9)/(3*W10)),((W9-($H$26))/(3*W10)))))),"")</f>
        <v>2.189245511231583</v>
      </c>
      <c r="X13" s="25"/>
      <c r="Y13" s="25"/>
      <c r="Z13" s="25">
        <f>IFERROR(IF(Z8="","",IF($K$25=0,((Z9-$K$26)/3/Z10),IF($K$26=0,(($K$25-Z9)/3/Z10),MIN(((($K$25)-Z9)/(3*Z10)),((Z9-($K$26))/(3*Z10)))))),"")</f>
        <v>1.8713571427972739</v>
      </c>
      <c r="AA13" s="25">
        <f>IFERROR(IF(AA8="","",IF($L$25=0,((AA9-$L$26)/3/AA10),IF($L$26=0,(($L$25-AA9)/3/AA10),MIN(((($L$25)-AA9)/(3*AA10)),((AA9-($L$26))/(3*AA10)))))),"")</f>
        <v>2.0413175993712671</v>
      </c>
      <c r="AB13" s="25">
        <f>IFERROR(IF(AB8="","",IF($M$25=0,((AB9-$M$26)/3/AB10),IF($M$26=0,(($M$25-AB9)/3/AB10),MIN(((($M$25)-AB9)/(3*AB10)),((AB9-($M$26))/(3*AB10)))))),"")</f>
        <v>1.6803130339535179</v>
      </c>
      <c r="AC13" s="25">
        <f>IFERROR(IF(AC8="","",IF($N$25=0,((AC9-$N$26)/3/AC10),IF($N$26=0,(($N$25-AC9)/3/AC10),MIN(((($N$25)-AC9)/(3*AC10)),((AC9-($N$26))/(3*AC10)))))),"")</f>
        <v>1.4924306124797193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1.7723396131479674</v>
      </c>
      <c r="AG13" s="25">
        <f t="shared" si="1"/>
        <v>1.7012419016812885</v>
      </c>
      <c r="AH13" s="25">
        <f t="shared" si="1"/>
        <v>1.888414973227841</v>
      </c>
      <c r="AI13" s="25">
        <f t="shared" si="1"/>
        <v>1.5499566547616583</v>
      </c>
      <c r="AJ13" s="25">
        <f t="shared" si="1"/>
        <v>1.8145609092460409</v>
      </c>
      <c r="AK13" s="25">
        <f t="shared" si="1"/>
        <v>1.6521103044118843</v>
      </c>
      <c r="AL13" s="25">
        <f t="shared" si="1"/>
        <v>1.7720683158150292</v>
      </c>
      <c r="AM13" s="25">
        <f t="shared" si="1"/>
        <v>1.058832724538157</v>
      </c>
      <c r="AN13" s="25">
        <f t="shared" si="1"/>
        <v>1.1912888737768026</v>
      </c>
      <c r="AO13" s="25">
        <f t="shared" si="1"/>
        <v>1.5581121705127845</v>
      </c>
      <c r="AP13" s="25">
        <f t="shared" si="1"/>
        <v>1.5375833617864043</v>
      </c>
      <c r="AQ13" s="25">
        <f>IFERROR(IF(AQ8="","",IF($M$25=0,((AQ9-$M$26)/3/AQ10),IF($M$26=0,(($M$25-AQ9)/3/AQ10),MIN(((($M$25)-AQ9)/(3*AQ10)),((AQ9-($M$26))/(3*AQ10)))))),"")</f>
        <v>1.7232488962060766</v>
      </c>
      <c r="AR13" s="25">
        <f>IFERROR(IF(AR8="","",IF($M$25=0,((AR9-$M$26)/3/AR10),IF($M$26=0,(($M$25-AR9)/3/AR10),MIN(((($M$25)-AR9)/(3*AR10)),((AR9-($M$26))/(3*AR10)))))),"")</f>
        <v>1.5714449193835047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15.225263157894005</v>
      </c>
      <c r="AE17" s="27" t="s">
        <v>30</v>
      </c>
      <c r="AR17" s="16">
        <f>AR19-AQ19</f>
        <v>6.8266666666659148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10363.806060606061</v>
      </c>
      <c r="C19" s="30">
        <v>10371.771428571428</v>
      </c>
      <c r="D19" s="30">
        <v>10430.742857142857</v>
      </c>
      <c r="E19" s="30">
        <v>10333</v>
      </c>
      <c r="F19" s="30">
        <v>10397.371428571429</v>
      </c>
      <c r="G19" s="30">
        <v>10365.163636363637</v>
      </c>
      <c r="H19" s="30">
        <v>10372.589473684211</v>
      </c>
      <c r="I19" s="30">
        <v>10446.773333333333</v>
      </c>
      <c r="J19" s="30">
        <v>10370.892307692307</v>
      </c>
      <c r="K19" s="30">
        <v>10403.644444444444</v>
      </c>
      <c r="L19" s="30">
        <v>10390.632258064516</v>
      </c>
      <c r="M19" s="30">
        <v>10380.457142857143</v>
      </c>
      <c r="N19" s="30">
        <v>10442.293333333333</v>
      </c>
      <c r="P19" s="30" t="s">
        <v>18</v>
      </c>
      <c r="Q19" s="30"/>
      <c r="R19" s="30"/>
      <c r="S19" s="30"/>
      <c r="T19" s="30"/>
      <c r="U19" s="30">
        <v>10381.493333333334</v>
      </c>
      <c r="V19" s="30">
        <v>10420.252631578947</v>
      </c>
      <c r="W19" s="30">
        <v>10391.733333333334</v>
      </c>
      <c r="X19" s="30"/>
      <c r="Y19" s="30">
        <v>10388</v>
      </c>
      <c r="Z19" s="30">
        <v>10380.711111111112</v>
      </c>
      <c r="AA19" s="30">
        <v>10341.386666666667</v>
      </c>
      <c r="AB19" s="30">
        <v>10341.094736842106</v>
      </c>
      <c r="AC19" s="30">
        <v>10356.32</v>
      </c>
      <c r="AD19" s="29"/>
      <c r="AE19" s="30" t="s">
        <v>18</v>
      </c>
      <c r="AF19" s="30">
        <v>10349.6</v>
      </c>
      <c r="AG19" s="30">
        <v>10337.236363636364</v>
      </c>
      <c r="AH19" s="30">
        <v>10349.200000000001</v>
      </c>
      <c r="AI19" s="30">
        <v>10375.294117647059</v>
      </c>
      <c r="AJ19" s="30">
        <v>10408.799999999999</v>
      </c>
      <c r="AK19" s="30">
        <v>10442.76923076923</v>
      </c>
      <c r="AL19" s="30">
        <v>10425.773913043478</v>
      </c>
      <c r="AM19" s="30">
        <v>10433.942857142858</v>
      </c>
      <c r="AN19" s="30">
        <v>10418.55238095238</v>
      </c>
      <c r="AO19" s="30">
        <v>10425.305263157894</v>
      </c>
      <c r="AP19" s="30">
        <v>10394.293333333333</v>
      </c>
      <c r="AQ19" s="30">
        <v>10453.173333333334</v>
      </c>
      <c r="AR19" s="30">
        <v>10460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136.20057380388849</v>
      </c>
      <c r="C20" s="22">
        <v>136.56907719855678</v>
      </c>
      <c r="D20" s="22">
        <v>196.85951139554007</v>
      </c>
      <c r="E20" s="22">
        <v>154.38382292155552</v>
      </c>
      <c r="F20" s="22">
        <v>182.91690698580558</v>
      </c>
      <c r="G20" s="22">
        <v>195.43963742435611</v>
      </c>
      <c r="H20" s="22">
        <v>142.90585902857541</v>
      </c>
      <c r="I20" s="22">
        <v>144.74078411467082</v>
      </c>
      <c r="J20" s="22">
        <v>172.95134794200487</v>
      </c>
      <c r="K20" s="22">
        <v>131.01974870212877</v>
      </c>
      <c r="L20" s="22">
        <v>134.32771611360269</v>
      </c>
      <c r="M20" s="22">
        <v>142.29217388099241</v>
      </c>
      <c r="N20" s="22">
        <v>146.50347805691871</v>
      </c>
      <c r="P20" s="21" t="s">
        <v>8</v>
      </c>
      <c r="Q20" s="22"/>
      <c r="R20" s="22"/>
      <c r="S20" s="22"/>
      <c r="T20" s="22"/>
      <c r="U20" s="22">
        <v>109.2535327319645</v>
      </c>
      <c r="V20" s="22">
        <v>141.01614276243998</v>
      </c>
      <c r="W20" s="22">
        <v>101.09646501285414</v>
      </c>
      <c r="X20" s="22"/>
      <c r="Y20" s="22">
        <v>201.51929266562965</v>
      </c>
      <c r="Z20" s="22">
        <v>163.6774880668541</v>
      </c>
      <c r="AA20" s="22">
        <v>142.79600771667197</v>
      </c>
      <c r="AB20" s="22">
        <v>159.02087870975154</v>
      </c>
      <c r="AC20" s="22">
        <v>113.66667247893032</v>
      </c>
      <c r="AD20" s="29"/>
      <c r="AE20" s="21" t="s">
        <v>8</v>
      </c>
      <c r="AF20" s="22">
        <v>172.12959498109103</v>
      </c>
      <c r="AG20" s="22">
        <v>129.29179797484844</v>
      </c>
      <c r="AH20" s="22">
        <v>151.8912335700881</v>
      </c>
      <c r="AI20" s="22">
        <v>159.44328918140775</v>
      </c>
      <c r="AJ20" s="22">
        <v>189.54175097407665</v>
      </c>
      <c r="AK20" s="22">
        <v>146.5416716789513</v>
      </c>
      <c r="AL20" s="22">
        <v>165.12340206643128</v>
      </c>
      <c r="AM20" s="22">
        <v>209.11489704378201</v>
      </c>
      <c r="AN20" s="22">
        <v>162.19563098500132</v>
      </c>
      <c r="AO20" s="22">
        <v>111.60178768531297</v>
      </c>
      <c r="AP20" s="22">
        <v>159.21044829673346</v>
      </c>
      <c r="AQ20" s="22">
        <v>141.67915535837679</v>
      </c>
      <c r="AR20" s="22">
        <v>154.63435512131119</v>
      </c>
      <c r="AS20" s="29"/>
      <c r="AT20" s="29"/>
      <c r="AU20" s="29"/>
      <c r="AV20" s="29"/>
      <c r="BD20" s="32">
        <f>F5</f>
        <v>9532</v>
      </c>
      <c r="BE20" s="32"/>
      <c r="BF20" s="32"/>
      <c r="BG20" s="32"/>
      <c r="BH20" s="32"/>
      <c r="BI20" s="32"/>
      <c r="BJ20" s="32">
        <f>E5</f>
        <v>11725</v>
      </c>
    </row>
    <row r="21" spans="1:62" x14ac:dyDescent="0.2">
      <c r="A21" s="21" t="s">
        <v>19</v>
      </c>
      <c r="B21" s="22">
        <v>10780</v>
      </c>
      <c r="C21" s="22">
        <v>11164</v>
      </c>
      <c r="D21" s="22">
        <v>10908</v>
      </c>
      <c r="E21" s="22">
        <v>10940</v>
      </c>
      <c r="F21" s="22">
        <v>11164</v>
      </c>
      <c r="G21" s="22">
        <v>11100</v>
      </c>
      <c r="H21" s="22">
        <v>11068</v>
      </c>
      <c r="I21" s="22">
        <v>10940</v>
      </c>
      <c r="J21" s="22">
        <v>10972</v>
      </c>
      <c r="K21" s="22">
        <v>10940</v>
      </c>
      <c r="L21" s="22">
        <v>10844</v>
      </c>
      <c r="M21" s="22">
        <v>10940</v>
      </c>
      <c r="N21" s="22">
        <v>10940</v>
      </c>
      <c r="P21" s="21" t="s">
        <v>19</v>
      </c>
      <c r="Q21" s="22"/>
      <c r="R21" s="22"/>
      <c r="S21" s="22"/>
      <c r="T21" s="22"/>
      <c r="U21" s="22">
        <v>10588</v>
      </c>
      <c r="V21" s="22">
        <v>10716</v>
      </c>
      <c r="W21" s="22">
        <v>10588</v>
      </c>
      <c r="X21" s="22"/>
      <c r="Y21" s="22">
        <v>11164</v>
      </c>
      <c r="Z21" s="22">
        <v>10876</v>
      </c>
      <c r="AA21" s="22">
        <v>10716</v>
      </c>
      <c r="AB21" s="22">
        <v>11164</v>
      </c>
      <c r="AC21" s="22">
        <v>10588</v>
      </c>
      <c r="AD21" s="29"/>
      <c r="AE21" s="21" t="s">
        <v>19</v>
      </c>
      <c r="AF21" s="22">
        <v>10812</v>
      </c>
      <c r="AG21" s="22">
        <v>10684</v>
      </c>
      <c r="AH21" s="22">
        <v>10812</v>
      </c>
      <c r="AI21" s="22">
        <v>10812</v>
      </c>
      <c r="AJ21" s="22">
        <v>10940</v>
      </c>
      <c r="AK21" s="22">
        <v>10972</v>
      </c>
      <c r="AL21" s="22">
        <v>10812</v>
      </c>
      <c r="AM21" s="22">
        <v>10908</v>
      </c>
      <c r="AN21" s="22">
        <v>10940</v>
      </c>
      <c r="AO21" s="22">
        <v>10684</v>
      </c>
      <c r="AP21" s="22">
        <v>10684</v>
      </c>
      <c r="AQ21" s="22">
        <v>10716</v>
      </c>
      <c r="AR21" s="22">
        <v>10844</v>
      </c>
      <c r="BD21" s="33">
        <f>BE21-$BG$22</f>
        <v>10339.939999999999</v>
      </c>
      <c r="BE21" s="32">
        <f>BF21-$BG$22</f>
        <v>10339.959999999999</v>
      </c>
      <c r="BF21" s="32">
        <f>BG21-$BG$22</f>
        <v>10339.98</v>
      </c>
      <c r="BG21" s="33">
        <f>D5</f>
        <v>10340</v>
      </c>
      <c r="BH21" s="32">
        <f>BG21+$BG$22</f>
        <v>10340.02</v>
      </c>
      <c r="BI21" s="32">
        <f>BH21+$BG$22</f>
        <v>10340.040000000001</v>
      </c>
      <c r="BJ21" s="33">
        <f>BI21+$BG$22</f>
        <v>10340.060000000001</v>
      </c>
    </row>
    <row r="22" spans="1:62" x14ac:dyDescent="0.2">
      <c r="A22" s="21" t="s">
        <v>20</v>
      </c>
      <c r="B22" s="22">
        <v>9948</v>
      </c>
      <c r="C22" s="22">
        <v>10012</v>
      </c>
      <c r="D22" s="22">
        <v>9916</v>
      </c>
      <c r="E22" s="22">
        <v>9916</v>
      </c>
      <c r="F22" s="22">
        <v>10044</v>
      </c>
      <c r="G22" s="22">
        <v>9916</v>
      </c>
      <c r="H22" s="22">
        <v>9820</v>
      </c>
      <c r="I22" s="22">
        <v>9884</v>
      </c>
      <c r="J22" s="22">
        <v>9916</v>
      </c>
      <c r="K22" s="22">
        <v>10012</v>
      </c>
      <c r="L22" s="22">
        <v>9628</v>
      </c>
      <c r="M22" s="22">
        <v>9916</v>
      </c>
      <c r="N22" s="22">
        <v>9948</v>
      </c>
      <c r="P22" s="21" t="s">
        <v>20</v>
      </c>
      <c r="Q22" s="22"/>
      <c r="R22" s="22"/>
      <c r="S22" s="22"/>
      <c r="T22" s="22"/>
      <c r="U22" s="22">
        <v>10076</v>
      </c>
      <c r="V22" s="22">
        <v>9788</v>
      </c>
      <c r="W22" s="22">
        <v>10236</v>
      </c>
      <c r="X22" s="22"/>
      <c r="Y22" s="22">
        <v>9884</v>
      </c>
      <c r="Z22" s="22">
        <v>10076</v>
      </c>
      <c r="AA22" s="22">
        <v>10076</v>
      </c>
      <c r="AB22" s="22">
        <v>10012</v>
      </c>
      <c r="AC22" s="22">
        <v>10012</v>
      </c>
      <c r="AD22" s="29"/>
      <c r="AE22" s="21" t="s">
        <v>20</v>
      </c>
      <c r="AF22" s="22">
        <v>10012</v>
      </c>
      <c r="AG22" s="22">
        <v>10012</v>
      </c>
      <c r="AH22" s="22">
        <v>10012</v>
      </c>
      <c r="AI22" s="22">
        <v>10012</v>
      </c>
      <c r="AJ22" s="22">
        <v>10012</v>
      </c>
      <c r="AK22" s="22">
        <v>10140</v>
      </c>
      <c r="AL22" s="22">
        <v>10012</v>
      </c>
      <c r="AM22" s="22">
        <v>10012</v>
      </c>
      <c r="AN22" s="22">
        <v>10044</v>
      </c>
      <c r="AO22" s="22">
        <v>9980</v>
      </c>
      <c r="AP22" s="22">
        <v>9916</v>
      </c>
      <c r="AQ22" s="22">
        <v>10012</v>
      </c>
      <c r="AR22" s="22">
        <v>10108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2.0357380231592752</v>
      </c>
      <c r="C23" s="25">
        <f>IFERROR(IF(C18="","",IF($C$25=0,((C19-$C$26)/3/C20),IF($C$26=0,(($C$25-C19)/3/C20),MIN(((($C$25)-C19)/(3*C20)),((C19-($C$26))/(3*C20)))))),"")</f>
        <v>2.0496866147585537</v>
      </c>
      <c r="D23" s="25">
        <f>IFERROR(IF(D18="","",IF($D$25=0,((D19-$D$26)/3/D20),IF($D$26=0,(($D$25-D19)/3/D20),MIN(((($D$25)-D19)/(3*D20)),((D19-($D$26))/(3*D20)))))),"")</f>
        <v>1.5218007514964276</v>
      </c>
      <c r="E23" s="25">
        <f>IFERROR(IF(E18="","",IF($E$25=0,((E19-$E$26)/3/E20),IF($E$26=0,(($E$25-E19)/3/E20),MIN(((($E$25)-E19)/(3*E20)),((E19-($E$26))/(3*E20)))))),"")</f>
        <v>1.7294558130981526</v>
      </c>
      <c r="F23" s="25">
        <f>IFERROR(IF(F18="","",IF($K$25=0,((F19-$K$26)/3/F20),IF($K$26=0,(($K$25-F19)/3/F20),MIN(((($K$25)-F19)/(3*F20)),((F19-($K$26))/(3*F20)))))),"")</f>
        <v>1.5769845861188065</v>
      </c>
      <c r="G23" s="25">
        <f>IFERROR(IF(G18="","",IF($G$25=0,((G19-$G$26)/3/G20),IF($G$26=0,(($G$25-G19)/3/G20),MIN(((($G$25)-G19)/(3*G20)),((G19-($G$26))/(3*G20)))))),"")</f>
        <v>1.4210076102331233</v>
      </c>
      <c r="H23" s="25">
        <f>IFERROR(IF(H18="","",IF($H$25=0,((H19-$H$26)/3/H20),IF($H$26=0,(($H$25-H19)/3/H20),MIN(((($H$25)-H19)/(3*H20)),((H19-($H$26))/(3*H20)))))),"")</f>
        <v>1.9607068116923208</v>
      </c>
      <c r="I23" s="25">
        <f>IFERROR(IF(I18="","",IF($I$25=0,((I19-$I$26)/3/I20),IF($I$26=0,(($I$25-I19)/3/I20),MIN(((($I$25)-I19)/(3*I20)),((I19-($I$26))/(3*I20)))))),"")</f>
        <v>2.1066933298003137</v>
      </c>
      <c r="J23" s="25">
        <f>IFERROR(IF(J18="","",IF($J$25=0,((J19-$J$26)/3/J20),IF($J$26=0,(($J$25-J19)/3/J20),MIN(((($J$25)-J19)/(3*J20)),((J19-($J$26))/(3*J20)))))),"")</f>
        <v>1.6168175186731513</v>
      </c>
      <c r="K23" s="25">
        <f>IFERROR(IF(K18="","",IF($K$25=0,((K19-$K$26)/3/K20),IF($K$26=0,(($K$25-K19)/3/K20),MIN(((($K$25)-K19)/(3*K20)),((K19-($K$26))/(3*K20)))))),"")</f>
        <v>2.2175904856046129</v>
      </c>
      <c r="L23" s="25">
        <f>IFERROR(IF(L18="","",IF($L$25=0,((L19-$L$26)/3/L20),IF($L$26=0,(($L$25-L19)/3/L20),MIN(((($L$25)-L19)/(3*L20)),((L19-($L$26))/(3*L20)))))),"")</f>
        <v>2.1306902325810388</v>
      </c>
      <c r="M23" s="25">
        <f>IFERROR(IF(M18="","",IF($M$25=0,((M19-$M$26)/3/M20),IF($M$26=0,(($M$25-M19)/3/M20),MIN(((($M$25)-M19)/(3*M20)),((M19-($M$26))/(3*M20)))))),"")</f>
        <v>1.9875938353123104</v>
      </c>
      <c r="N23" s="25">
        <f>IFERROR(IF(N18="","",IF($N$25=0,((N19-$N$26)/3/N20),IF($N$26=0,(($N$25-N19)/3/N20),MIN(((($N$25)-N19)/(3*N20)),((N19-($N$26))/(3*N20)))))),"")</f>
        <v>2.0711529523771692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2.5918104189742017</v>
      </c>
      <c r="V23" s="25">
        <f>IFERROR(IF(V18="","",IF($G$25=0,((V19-$G$26)/3/V20),IF($G$26=0,(($G$25-V19)/3/V20),MIN(((($G$25)-V19)/(3*V20)),((V19-($G$26))/(3*V20)))))),"")</f>
        <v>2.0996476341372357</v>
      </c>
      <c r="W23" s="25">
        <f>IFERROR(IF(W18="","",IF($H$25=0,((W19-$H$26)/3/W20),IF($H$26=0,(($H$25-W19)/3/W20),MIN(((($H$25)-W19)/(3*W20)),((W19-($H$26))/(3*W20)))))),"")</f>
        <v>2.8346963243605034</v>
      </c>
      <c r="X23" s="25"/>
      <c r="Y23" s="25">
        <f>IFERROR(IF(Y18="","",IF($J$25=0,((Y19-$J$26)/3/Y20),IF($J$26=0,(($J$25-Y19)/3/Y20),MIN(((($J$25)-Y19)/(3*Y20)),((Y19-($J$26))/(3*Y20)))))),"")</f>
        <v>1.4159107525589221</v>
      </c>
      <c r="Z23" s="25">
        <f>IFERROR(IF(Z18="","",IF($K$25=0,((Z19-$K$26)/3/Z20),IF($K$26=0,(($K$25-Z19)/3/Z20),MIN(((($K$25)-Z19)/(3*Z20)),((Z19-($K$26))/(3*Z20)))))),"")</f>
        <v>1.7284215871406325</v>
      </c>
      <c r="AA23" s="25">
        <f>IFERROR(IF(AA18="","",IF($L$25=0,((AA19-$L$26)/3/AA20),IF($L$26=0,(($L$25-AA19)/3/AA20),MIN(((($L$25)-AA19)/(3*AA20)),((AA19-($L$26))/(3*AA20)))))),"")</f>
        <v>1.8893774403754293</v>
      </c>
      <c r="AB23" s="25">
        <f>IFERROR(IF(AB18="","",IF($M$25=0,((AB19-$M$26)/3/AB20),IF($M$26=0,(($M$25-AB19)/3/AB20),MIN(((($M$25)-AB19)/(3*AB20)),((AB19-($M$26))/(3*AB20)))))),"")</f>
        <v>1.6959926759447386</v>
      </c>
      <c r="AC23" s="25">
        <f>IFERROR(IF(AC18="","",IF($N$25=0,((AC19-$N$26)/3/AC20),IF($N$26=0,(($N$25-AC19)/3/AC20),MIN(((($N$25)-AC19)/(3*AC20)),((AC19-($N$26))/(3*AC20)))))),"")</f>
        <v>2.4173605802023124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1.5833031697034556</v>
      </c>
      <c r="AG23" s="25">
        <f t="shared" si="2"/>
        <v>2.0760181652384211</v>
      </c>
      <c r="AH23" s="25">
        <f t="shared" si="2"/>
        <v>1.7933885557279712</v>
      </c>
      <c r="AI23" s="25">
        <f t="shared" si="2"/>
        <v>1.7629969919641157</v>
      </c>
      <c r="AJ23" s="25">
        <f t="shared" si="2"/>
        <v>1.5419645812317062</v>
      </c>
      <c r="AK23" s="25">
        <f t="shared" si="2"/>
        <v>2.0716956488312666</v>
      </c>
      <c r="AL23" s="25">
        <f t="shared" si="2"/>
        <v>1.8042544784857357</v>
      </c>
      <c r="AM23" s="25">
        <f t="shared" si="2"/>
        <v>1.4377149753452203</v>
      </c>
      <c r="AN23" s="25">
        <f t="shared" si="2"/>
        <v>1.8219816312116781</v>
      </c>
      <c r="AO23" s="25">
        <f t="shared" si="2"/>
        <v>2.6681330758989108</v>
      </c>
      <c r="AP23" s="25">
        <f t="shared" si="2"/>
        <v>1.8053533181151673</v>
      </c>
      <c r="AQ23" s="25">
        <f>IFERROR(IF(AQ18="","",IF($M$25=0,((AQ19-$M$26)/3/AQ20),IF($M$26=0,(($M$25-AQ19)/3/AQ20),MIN(((($M$25)-AQ19)/(3*AQ20)),((AQ19-($M$26))/(3*AQ20)))))),"")</f>
        <v>2.1672756094647565</v>
      </c>
      <c r="AR23" s="25">
        <f>IFERROR(IF(AR18="","",IF($M$25=0,((AR19-$M$26)/3/AR20),IF($M$26=0,(($M$25-AR19)/3/AR20),MIN(((($M$25)-AR19)/(3*AR20)),((AR19-($M$26))/(3*AR20)))))),"")</f>
        <v>2.0004179090129113</v>
      </c>
    </row>
    <row r="24" spans="1:62" x14ac:dyDescent="0.2">
      <c r="A24" s="35" t="s">
        <v>10</v>
      </c>
      <c r="B24" s="32">
        <f t="shared" ref="B24:M24" si="3">$D$5</f>
        <v>10340</v>
      </c>
      <c r="C24" s="32">
        <f t="shared" si="3"/>
        <v>10340</v>
      </c>
      <c r="D24" s="32">
        <f t="shared" si="3"/>
        <v>10340</v>
      </c>
      <c r="E24" s="32">
        <f t="shared" si="3"/>
        <v>10340</v>
      </c>
      <c r="F24" s="32">
        <f t="shared" si="3"/>
        <v>10340</v>
      </c>
      <c r="G24" s="32">
        <f t="shared" si="3"/>
        <v>10340</v>
      </c>
      <c r="H24" s="32">
        <f t="shared" si="3"/>
        <v>10340</v>
      </c>
      <c r="I24" s="32">
        <f t="shared" si="3"/>
        <v>10340</v>
      </c>
      <c r="J24" s="32">
        <f t="shared" si="3"/>
        <v>10340</v>
      </c>
      <c r="K24" s="32">
        <f t="shared" si="3"/>
        <v>10340</v>
      </c>
      <c r="L24" s="32">
        <f t="shared" si="3"/>
        <v>10340</v>
      </c>
      <c r="M24" s="32">
        <f t="shared" si="3"/>
        <v>10340</v>
      </c>
      <c r="N24" s="32">
        <f>$D$5</f>
        <v>10340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4">$E$5</f>
        <v>11725</v>
      </c>
      <c r="C25" s="32">
        <f t="shared" si="4"/>
        <v>11725</v>
      </c>
      <c r="D25" s="32">
        <f t="shared" si="4"/>
        <v>11725</v>
      </c>
      <c r="E25" s="32">
        <f t="shared" si="4"/>
        <v>11725</v>
      </c>
      <c r="F25" s="32">
        <f t="shared" si="4"/>
        <v>11725</v>
      </c>
      <c r="G25" s="32">
        <f t="shared" si="4"/>
        <v>11725</v>
      </c>
      <c r="H25" s="32">
        <f t="shared" si="4"/>
        <v>11725</v>
      </c>
      <c r="I25" s="32">
        <f t="shared" si="4"/>
        <v>11725</v>
      </c>
      <c r="J25" s="32">
        <f t="shared" si="4"/>
        <v>11725</v>
      </c>
      <c r="K25" s="32">
        <f t="shared" si="4"/>
        <v>11725</v>
      </c>
      <c r="L25" s="32">
        <f t="shared" si="4"/>
        <v>11725</v>
      </c>
      <c r="M25" s="32">
        <f t="shared" si="4"/>
        <v>11725</v>
      </c>
      <c r="N25" s="32">
        <f>$E$5</f>
        <v>11725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5">$F$5</f>
        <v>9532</v>
      </c>
      <c r="C26" s="32">
        <f t="shared" si="5"/>
        <v>9532</v>
      </c>
      <c r="D26" s="32">
        <f t="shared" si="5"/>
        <v>9532</v>
      </c>
      <c r="E26" s="32">
        <f t="shared" si="5"/>
        <v>9532</v>
      </c>
      <c r="F26" s="32">
        <f t="shared" si="5"/>
        <v>9532</v>
      </c>
      <c r="G26" s="32">
        <f t="shared" si="5"/>
        <v>9532</v>
      </c>
      <c r="H26" s="32">
        <f t="shared" si="5"/>
        <v>9532</v>
      </c>
      <c r="I26" s="32">
        <f t="shared" si="5"/>
        <v>9532</v>
      </c>
      <c r="J26" s="32">
        <f t="shared" si="5"/>
        <v>9532</v>
      </c>
      <c r="K26" s="32">
        <f t="shared" si="5"/>
        <v>9532</v>
      </c>
      <c r="L26" s="32">
        <f t="shared" si="5"/>
        <v>9532</v>
      </c>
      <c r="M26" s="32">
        <f t="shared" si="5"/>
        <v>9532</v>
      </c>
      <c r="N26" s="32">
        <f>$F$5</f>
        <v>9532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209.29288935688558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2.0032042689424001</v>
      </c>
      <c r="Q37" s="40">
        <v>8</v>
      </c>
      <c r="R37" s="41">
        <f>ROUND(Q37/5,5)</f>
        <v>1.6</v>
      </c>
      <c r="T37" s="20">
        <v>10376.799999999999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97.586884364652207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2.8856336774493903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4"/>
  <dimension ref="A1:BJ85"/>
  <sheetViews>
    <sheetView showGridLines="0" topLeftCell="A4" zoomScale="75" zoomScaleNormal="75" workbookViewId="0">
      <selection activeCell="X19" sqref="X19:X23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101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0.77515070213740811</v>
      </c>
      <c r="R2" s="7">
        <f>IF(N19="","",(ABS(N19-AVERAGE(B19:M19))/STDEV(B19:M19)))</f>
        <v>0.84633756873122901</v>
      </c>
      <c r="S2" s="7">
        <f>IF(AC9="","",(ABS(AC9-AVERAGE(Q9:AB9))/STDEV(Q9:AB9)))</f>
        <v>2.3978789364061441</v>
      </c>
      <c r="T2" s="7">
        <f>IF(AC19="","",(ABS(AC19-AVERAGE(Q19:AB19))/STDEV(Q19:AB19)))</f>
        <v>0.29438752800930346</v>
      </c>
      <c r="U2" s="7">
        <f>IF(AR9="","",(ABS(AR9-AVERAGE(AF9:AQ9))/STDEV(AF9:AQ9)))</f>
        <v>1.4981554012397247</v>
      </c>
      <c r="V2" s="7">
        <f>IF(AR19="","",(ABS(AR19-AVERAGE(AF19:AQ19))/STDEV(AF19:AQ19)))</f>
        <v>1.2465505787801177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9.8690685045833199E-2</v>
      </c>
      <c r="R3" s="7">
        <f>IF(N20="","",(ABS(N20-AVERAGE(B20:M20))/STDEV(B20:M20)))</f>
        <v>1.3927552302761859</v>
      </c>
      <c r="S3" s="7">
        <f>IF(AC10="","",(ABS(AC10-AVERAGE(Q10:AB10))/STDEV(Q10:AB10)))</f>
        <v>1.097445745930691</v>
      </c>
      <c r="T3" s="7">
        <f>IF(AC20="","",(ABS(AC20-AVERAGE(Q20:AB20))/STDEV(Q20:AB20)))</f>
        <v>0.66671489109899862</v>
      </c>
      <c r="U3" s="7">
        <f t="shared" ref="U3" si="0">IF(AR10="","",(ABS(AR10-AVERAGE(AF10:AQ10))/STDEV(AF10:AQ10)))</f>
        <v>1.5711030377761808</v>
      </c>
      <c r="V3" s="7">
        <f>IF(AR20="","",(ABS(AR20-AVERAGE(AF20:AQ20))/STDEV(AF20:AQ20)))</f>
        <v>0.27518877409801001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0.57125199618205091</v>
      </c>
      <c r="R4" s="7">
        <f>IF(N23="","",(ABS(N23-AVERAGE(B23:M23))/STDEV(B23:M23)))</f>
        <v>0.38335558033547884</v>
      </c>
      <c r="S4" s="7">
        <f>IF(AC13="","",(ABS(AC13-AVERAGE(Q13:AB13))/STDEV(Q13:AB13)))</f>
        <v>1.6277891514923508</v>
      </c>
      <c r="T4" s="7">
        <f>IF(AC23="","",(ABS(AC23-AVERAGE(Q23:AB23))/STDEV(Q23:AB23)))</f>
        <v>0.60989921746199716</v>
      </c>
      <c r="U4" s="7">
        <f>IF(AR13="","",(ABS(AR13-AVERAGE(AF13:AQ13))/STDEV(AF13:AQ13)))</f>
        <v>1.5005062340959849</v>
      </c>
      <c r="V4" s="7">
        <f>IF(AR23="","",(ABS(AR23-AVERAGE(AF23:AQ23))/STDEV(AF23:AQ23)))</f>
        <v>0.45531381628486234</v>
      </c>
    </row>
    <row r="5" spans="1:44" ht="25.5" customHeight="1" x14ac:dyDescent="0.2">
      <c r="C5" s="45" t="s">
        <v>54</v>
      </c>
      <c r="D5" s="46" t="s">
        <v>54</v>
      </c>
      <c r="E5" s="46">
        <v>5.48</v>
      </c>
      <c r="F5" s="46">
        <v>-2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0.13003817744987456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0.52834888888888898</v>
      </c>
      <c r="AE7" s="14" t="s">
        <v>29</v>
      </c>
      <c r="AR7" s="16">
        <f>AR9-AQ9</f>
        <v>0.10148333333333492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2.3456424242424245</v>
      </c>
      <c r="C9" s="20">
        <v>2.0544099999999998</v>
      </c>
      <c r="D9" s="20">
        <v>2.1266571428571428</v>
      </c>
      <c r="E9" s="20">
        <v>2.1607999999999996</v>
      </c>
      <c r="F9" s="20">
        <v>2.5007862068965521</v>
      </c>
      <c r="G9" s="20">
        <v>2.6575733333333336</v>
      </c>
      <c r="H9" s="20">
        <v>2.4349014492753627</v>
      </c>
      <c r="I9" s="20">
        <v>2.1297999999999995</v>
      </c>
      <c r="J9" s="20">
        <v>2.2562981818181811</v>
      </c>
      <c r="K9" s="20">
        <v>2.3123705882352934</v>
      </c>
      <c r="L9" s="20">
        <v>2.5472909090909086</v>
      </c>
      <c r="M9" s="20">
        <v>2.3898619047619061</v>
      </c>
      <c r="N9" s="20">
        <v>2.4723428571428556</v>
      </c>
      <c r="P9" s="19" t="s">
        <v>18</v>
      </c>
      <c r="Q9" s="20"/>
      <c r="R9" s="20"/>
      <c r="S9" s="20"/>
      <c r="T9" s="20"/>
      <c r="U9" s="20">
        <v>2.4690999999999992</v>
      </c>
      <c r="V9" s="20">
        <v>2.4093882352941174</v>
      </c>
      <c r="W9" s="20">
        <v>2.4652000000000003</v>
      </c>
      <c r="X9" s="20"/>
      <c r="Y9" s="20"/>
      <c r="Z9" s="20">
        <v>2.2192533333333331</v>
      </c>
      <c r="AA9" s="20">
        <v>2.513957142857143</v>
      </c>
      <c r="AB9" s="20">
        <v>2.1843444444444442</v>
      </c>
      <c r="AC9" s="20">
        <v>2.7126933333333332</v>
      </c>
      <c r="AE9" s="19" t="s">
        <v>18</v>
      </c>
      <c r="AF9" s="30">
        <v>2.0276133333333335</v>
      </c>
      <c r="AG9" s="30">
        <v>1.6453272727272732</v>
      </c>
      <c r="AH9" s="30">
        <v>1.6095999999999993</v>
      </c>
      <c r="AI9" s="30">
        <v>1.7609096774193551</v>
      </c>
      <c r="AJ9" s="30">
        <v>1.8283833333333337</v>
      </c>
      <c r="AK9" s="30">
        <v>1.6882499999999996</v>
      </c>
      <c r="AL9" s="30">
        <v>1.9844916666666665</v>
      </c>
      <c r="AM9" s="30">
        <v>1.5752799999999993</v>
      </c>
      <c r="AN9" s="30">
        <v>1.7738095238095237</v>
      </c>
      <c r="AO9" s="30">
        <v>1.9865714285714278</v>
      </c>
      <c r="AP9" s="30">
        <v>2.0092999999999996</v>
      </c>
      <c r="AQ9" s="30">
        <v>1.9740666666666657</v>
      </c>
      <c r="AR9" s="30">
        <v>2.0755500000000007</v>
      </c>
    </row>
    <row r="10" spans="1:44" x14ac:dyDescent="0.2">
      <c r="A10" s="21" t="s">
        <v>8</v>
      </c>
      <c r="B10" s="22">
        <v>0.89487827862512204</v>
      </c>
      <c r="C10" s="22">
        <v>0.74782530633021449</v>
      </c>
      <c r="D10" s="22">
        <v>0.75306698290745855</v>
      </c>
      <c r="E10" s="22">
        <v>0.88080961494399168</v>
      </c>
      <c r="F10" s="22">
        <v>0.83364436017577448</v>
      </c>
      <c r="G10" s="22">
        <v>0.7462526232165988</v>
      </c>
      <c r="H10" s="22">
        <v>0.84959894206181041</v>
      </c>
      <c r="I10" s="22">
        <v>0.81411778719579486</v>
      </c>
      <c r="J10" s="22">
        <v>0.94417141975766083</v>
      </c>
      <c r="K10" s="22">
        <v>0.78067550651158202</v>
      </c>
      <c r="L10" s="22">
        <v>0.8227055827156432</v>
      </c>
      <c r="M10" s="22">
        <v>0.90221297042125692</v>
      </c>
      <c r="N10" s="22">
        <v>0.83733925781754281</v>
      </c>
      <c r="P10" s="21" t="s">
        <v>8</v>
      </c>
      <c r="Q10" s="22"/>
      <c r="R10" s="22"/>
      <c r="S10" s="22"/>
      <c r="T10" s="22"/>
      <c r="U10" s="22">
        <v>0.89188586523734859</v>
      </c>
      <c r="V10" s="22">
        <v>1.002053547353986</v>
      </c>
      <c r="W10" s="22">
        <v>0.87124480271046523</v>
      </c>
      <c r="X10" s="22"/>
      <c r="Y10" s="22"/>
      <c r="Z10" s="22">
        <v>0.82364004361216137</v>
      </c>
      <c r="AA10" s="22">
        <v>1.0304068344656183</v>
      </c>
      <c r="AB10" s="22">
        <v>0.8752271764302394</v>
      </c>
      <c r="AC10" s="22">
        <v>1.005265353880114</v>
      </c>
      <c r="AE10" s="21" t="s">
        <v>8</v>
      </c>
      <c r="AF10" s="22">
        <v>0.65441983576404583</v>
      </c>
      <c r="AG10" s="22">
        <v>0.65729465331726245</v>
      </c>
      <c r="AH10" s="22">
        <v>0.623182451090322</v>
      </c>
      <c r="AI10" s="22">
        <v>0.74280771635542953</v>
      </c>
      <c r="AJ10" s="22">
        <v>0.58043204515218538</v>
      </c>
      <c r="AK10" s="22">
        <v>0.62568347439147221</v>
      </c>
      <c r="AL10" s="22">
        <v>0.76712074357567039</v>
      </c>
      <c r="AM10" s="22">
        <v>0.60504022601976093</v>
      </c>
      <c r="AN10" s="22">
        <v>0.78280908242291691</v>
      </c>
      <c r="AO10" s="22">
        <v>0.77256133509483826</v>
      </c>
      <c r="AP10" s="22">
        <v>0.88097826538549362</v>
      </c>
      <c r="AQ10" s="22">
        <v>0.89498792272196903</v>
      </c>
      <c r="AR10" s="22">
        <v>0.88305555396724755</v>
      </c>
    </row>
    <row r="11" spans="1:44" x14ac:dyDescent="0.2">
      <c r="A11" s="21" t="s">
        <v>19</v>
      </c>
      <c r="B11" s="22">
        <v>5.117</v>
      </c>
      <c r="C11" s="22">
        <v>4.3650000000000002</v>
      </c>
      <c r="D11" s="22">
        <v>4.1630000000000003</v>
      </c>
      <c r="E11" s="22">
        <v>4.6559999999999997</v>
      </c>
      <c r="F11" s="23">
        <v>4.5590000000000002</v>
      </c>
      <c r="G11" s="23">
        <v>4.4619999999999997</v>
      </c>
      <c r="H11" s="23">
        <v>4.6559999999999997</v>
      </c>
      <c r="I11" s="23">
        <v>4.2910000000000004</v>
      </c>
      <c r="J11" s="23">
        <v>5.3479999999999999</v>
      </c>
      <c r="K11" s="23">
        <v>4.4660000000000002</v>
      </c>
      <c r="L11" s="23">
        <v>4.7960000000000003</v>
      </c>
      <c r="M11" s="23">
        <v>5.0599999999999996</v>
      </c>
      <c r="N11" s="23">
        <v>4.6020000000000003</v>
      </c>
      <c r="P11" s="21" t="s">
        <v>19</v>
      </c>
      <c r="Q11" s="22"/>
      <c r="R11" s="22"/>
      <c r="S11" s="22"/>
      <c r="T11" s="22"/>
      <c r="U11" s="23">
        <v>4.415</v>
      </c>
      <c r="V11" s="23">
        <v>5.1280000000000001</v>
      </c>
      <c r="W11" s="23">
        <v>4.8380000000000001</v>
      </c>
      <c r="X11" s="23"/>
      <c r="Y11" s="23"/>
      <c r="Z11" s="23">
        <v>4.4160000000000004</v>
      </c>
      <c r="AA11" s="23">
        <v>5.274</v>
      </c>
      <c r="AB11" s="23">
        <v>5.0289999999999999</v>
      </c>
      <c r="AC11" s="23">
        <v>4.9749999999999996</v>
      </c>
      <c r="AE11" s="21" t="s">
        <v>19</v>
      </c>
      <c r="AF11" s="22">
        <v>3.9950000000000001</v>
      </c>
      <c r="AG11" s="22">
        <v>3.899</v>
      </c>
      <c r="AH11" s="22">
        <v>3.4159999999999999</v>
      </c>
      <c r="AI11" s="22">
        <v>4.4059999999999997</v>
      </c>
      <c r="AJ11" s="22">
        <v>3.8</v>
      </c>
      <c r="AK11" s="22">
        <v>4.6239999999999997</v>
      </c>
      <c r="AL11" s="22">
        <v>4.12</v>
      </c>
      <c r="AM11" s="22">
        <v>3.4660000000000002</v>
      </c>
      <c r="AN11" s="22">
        <v>4.6539999999999999</v>
      </c>
      <c r="AO11" s="22">
        <v>4.6779999999999999</v>
      </c>
      <c r="AP11" s="22">
        <v>4.4960000000000004</v>
      </c>
      <c r="AQ11" s="22">
        <v>4.2880000000000003</v>
      </c>
      <c r="AR11" s="22">
        <v>4.6440000000000001</v>
      </c>
    </row>
    <row r="12" spans="1:44" x14ac:dyDescent="0.2">
      <c r="A12" s="21" t="s">
        <v>20</v>
      </c>
      <c r="B12" s="22">
        <v>0.79500000000000004</v>
      </c>
      <c r="C12" s="22">
        <v>0.41099999999999998</v>
      </c>
      <c r="D12" s="22">
        <v>0.95099999999999996</v>
      </c>
      <c r="E12" s="22">
        <v>0.83</v>
      </c>
      <c r="F12" s="23">
        <v>0.67700000000000005</v>
      </c>
      <c r="G12" s="23">
        <v>1.0349999999999999</v>
      </c>
      <c r="H12" s="23">
        <v>0.67700000000000005</v>
      </c>
      <c r="I12" s="23">
        <v>0.51100000000000001</v>
      </c>
      <c r="J12" s="23">
        <v>0.55400000000000005</v>
      </c>
      <c r="K12" s="23">
        <v>0.56999999999999995</v>
      </c>
      <c r="L12" s="23">
        <v>0.76</v>
      </c>
      <c r="M12" s="23">
        <v>0.47299999999999998</v>
      </c>
      <c r="N12" s="23">
        <v>0.69599999999999995</v>
      </c>
      <c r="P12" s="21" t="s">
        <v>20</v>
      </c>
      <c r="Q12" s="22"/>
      <c r="R12" s="22"/>
      <c r="S12" s="22"/>
      <c r="T12" s="22"/>
      <c r="U12" s="23">
        <v>0.74399999999999999</v>
      </c>
      <c r="V12" s="23">
        <v>0.66900000000000004</v>
      </c>
      <c r="W12" s="23">
        <v>0.88100000000000001</v>
      </c>
      <c r="X12" s="23"/>
      <c r="Y12" s="23"/>
      <c r="Z12" s="23">
        <v>0.82399999999999995</v>
      </c>
      <c r="AA12" s="23">
        <v>0.89400000000000002</v>
      </c>
      <c r="AB12" s="23">
        <v>0.80400000000000005</v>
      </c>
      <c r="AC12" s="23">
        <v>0.67</v>
      </c>
      <c r="AE12" s="21" t="s">
        <v>20</v>
      </c>
      <c r="AF12" s="22">
        <v>0.88300000000000001</v>
      </c>
      <c r="AG12" s="22">
        <v>0.58099999999999996</v>
      </c>
      <c r="AH12" s="22">
        <v>0.89</v>
      </c>
      <c r="AI12" s="22">
        <v>0.52500000000000002</v>
      </c>
      <c r="AJ12" s="22">
        <v>0.499</v>
      </c>
      <c r="AK12" s="22">
        <v>0.64300000000000002</v>
      </c>
      <c r="AL12" s="22">
        <v>0.53400000000000003</v>
      </c>
      <c r="AM12" s="22">
        <v>0.71399999999999997</v>
      </c>
      <c r="AN12" s="22">
        <v>0.73799999999999999</v>
      </c>
      <c r="AO12" s="22">
        <v>0.82499999999999996</v>
      </c>
      <c r="AP12" s="22">
        <v>0.29299999999999998</v>
      </c>
      <c r="AQ12" s="22">
        <v>0.72499999999999998</v>
      </c>
      <c r="AR12" s="22">
        <v>0.59399999999999997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1.1675172853575713</v>
      </c>
      <c r="C13" s="25">
        <f>IFERROR(IF(C8="","",IF($C$25=0,((C9-$C$26)/3/C10),IF($C$26=0,(($C$25-C9)/3/C10),MIN(((($C$25)-C9)/(3*C10)),((C9-($C$26))/(3*C10)))))),"")</f>
        <v>1.5269118652012093</v>
      </c>
      <c r="D13" s="25">
        <f>IFERROR(IF(D8="","",IF($D$25=0,((D9-$D$26)/3/D10),IF($D$26=0,(($D$25-D9)/3/D10),MIN(((($D$25)-D9)/(3*D10)),((D9-($D$26))/(3*D10)))))),"")</f>
        <v>1.4843048198254527</v>
      </c>
      <c r="E13" s="25">
        <f>IFERROR(IF(E8="","",IF($E$25=0,((E9-$E$26)/3/E10),IF($E$26=0,(($E$25-E9)/3/E10),MIN(((($E$25)-E9)/(3*E10)),((E9-($E$26))/(3*E10)))))),"")</f>
        <v>1.2561170782296163</v>
      </c>
      <c r="F13" s="25">
        <f>IFERROR(IF(F8="","",IF($K$25=0,((F9-$K$26)/3/F10),IF($K$26=0,(($K$25-F9)/3/F10),MIN(((($K$25)-F9)/(3*F10)),((F9-($K$26))/(3*F10)))))),"")</f>
        <v>1.1912409077636252</v>
      </c>
      <c r="G13" s="25">
        <f>IFERROR(IF(G8="","",IF($G$25=0,((G9-$G$26)/3/G10),IF($G$26=0,(($G$25-G9)/3/G10),MIN(((($G$25)-G9)/(3*G10)),((G9-($G$26))/(3*G10)))))),"")</f>
        <v>1.2607109973479054</v>
      </c>
      <c r="H13" s="25">
        <f>IFERROR(IF(H8="","",IF($H$25=0,((H9-$H$26)/3/H10),IF($H$26=0,(($H$25-H9)/3/H10),MIN(((($H$25)-H9)/(3*H10)),((H9-($H$26))/(3*H10)))))),"")</f>
        <v>1.1947200025676348</v>
      </c>
      <c r="I13" s="25">
        <f>IFERROR(IF(I8="","",IF($I$25=0,((I9-$I$26)/3/I10),IF($I$26=0,(($I$25-I9)/3/I10),MIN(((($I$25)-I9)/(3*I10)),((I9-($I$26))/(3*I10)))))),"")</f>
        <v>1.3717097831505305</v>
      </c>
      <c r="J13" s="25">
        <f>IFERROR(IF(J8="","",IF($J$25=0,((J9-$J$26)/3/J10),IF($J$26=0,(($J$25-J9)/3/J10),MIN(((($J$25)-J9)/(3*J10)),((J9-($J$26))/(3*J10)))))),"")</f>
        <v>1.1381061216649417</v>
      </c>
      <c r="K13" s="25">
        <f>IFERROR(IF(K8="","",IF($K$25=0,((K9-$K$26)/3/K10),IF($K$26=0,(($K$25-K9)/3/K10),MIN(((($K$25)-K9)/(3*K10)),((K9-($K$26))/(3*K10)))))),"")</f>
        <v>1.3525164575822015</v>
      </c>
      <c r="L13" s="25">
        <f>IFERROR(IF(L8="","",IF($L$25=0,((L9-$L$26)/3/L10),IF($L$26=0,(($L$25-L9)/3/L10),MIN(((($L$25)-L9)/(3*L10)),((L9-($L$26))/(3*L10)))))),"")</f>
        <v>1.1882375876712397</v>
      </c>
      <c r="M13" s="25">
        <f>IFERROR(IF(M8="","",IF($M$25=0,((M9-$M$26)/3/M10),IF($M$26=0,(($M$25-M9)/3/M10),MIN(((($M$25)-M9)/(3*M10)),((M9-($M$26))/(3*M10)))))),"")</f>
        <v>1.1416883435682457</v>
      </c>
      <c r="N13" s="25">
        <f>IFERROR(IF(N8="","",IF($N$25=0,((N9-$N$26)/3/N10),IF($N$26=0,(($N$25-N9)/3/N10),MIN(((($N$25)-N9)/(3*N10)),((N9-($N$26))/(3*N10)))))),"")</f>
        <v>1.1973072701326024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1.1252934623717206</v>
      </c>
      <c r="V13" s="25">
        <f>IFERROR(IF(V8="","",IF($G$25=0,((V9-$G$26)/3/V10),IF($G$26=0,(($G$25-V9)/3/V10),MIN(((($G$25)-V9)/(3*V10)),((V9-($G$26))/(3*V10)))))),"")</f>
        <v>1.0214396801495336</v>
      </c>
      <c r="W13" s="25">
        <f>IFERROR(IF(W8="","",IF($H$25=0,((W9-$H$26)/3/W10),IF($H$26=0,(($H$25-W9)/3/W10),MIN(((($H$25)-W9)/(3*W10)),((W9-($H$26))/(3*W10)))))),"")</f>
        <v>1.1534454268271785</v>
      </c>
      <c r="X13" s="25"/>
      <c r="Y13" s="25"/>
      <c r="Z13" s="25">
        <f>IFERROR(IF(Z8="","",IF($K$25=0,((Z9-$K$26)/3/Z10),IF($K$26=0,(($K$25-Z9)/3/Z10),MIN(((($K$25)-Z9)/(3*Z10)),((Z9-($K$26))/(3*Z10)))))),"")</f>
        <v>1.3196487518853159</v>
      </c>
      <c r="AA13" s="25">
        <f>IFERROR(IF(AA8="","",IF($L$25=0,((AA9-$L$26)/3/AA10),IF($L$26=0,(($L$25-AA9)/3/AA10),MIN(((($L$25)-AA9)/(3*AA10)),((AA9-($L$26))/(3*AA10)))))),"")</f>
        <v>0.9595054296138229</v>
      </c>
      <c r="AB13" s="25">
        <f>IFERROR(IF(AB8="","",IF($M$25=0,((AB9-$M$26)/3/AB10),IF($M$26=0,(($M$25-AB9)/3/AB10),MIN(((($M$25)-AB9)/(3*AB10)),((AB9-($M$26))/(3*AB10)))))),"")</f>
        <v>1.255161952731495</v>
      </c>
      <c r="AC13" s="25">
        <f>IFERROR(IF(AC8="","",IF($N$25=0,((AC9-$N$26)/3/AC10),IF($N$26=0,(($N$25-AC9)/3/AC10),MIN(((($N$25)-AC9)/(3*AC10)),((AC9-($N$26))/(3*AC10)))))),"")</f>
        <v>0.91760404553399511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1.7584973631063352</v>
      </c>
      <c r="AG13" s="25">
        <f t="shared" si="1"/>
        <v>1.9446746386468325</v>
      </c>
      <c r="AH13" s="25">
        <f t="shared" si="1"/>
        <v>2.0702337350419806</v>
      </c>
      <c r="AI13" s="25">
        <f t="shared" si="1"/>
        <v>1.6689336242710222</v>
      </c>
      <c r="AJ13" s="25">
        <f t="shared" si="1"/>
        <v>2.0970681507365989</v>
      </c>
      <c r="AK13" s="25">
        <f t="shared" si="1"/>
        <v>2.0200576144286506</v>
      </c>
      <c r="AL13" s="25">
        <f t="shared" si="1"/>
        <v>1.5188866344734817</v>
      </c>
      <c r="AM13" s="25">
        <f t="shared" si="1"/>
        <v>2.1512178485977618</v>
      </c>
      <c r="AN13" s="25">
        <f t="shared" si="1"/>
        <v>1.5781585231140631</v>
      </c>
      <c r="AO13" s="25">
        <f t="shared" si="1"/>
        <v>1.5072928679937649</v>
      </c>
      <c r="AP13" s="25">
        <f t="shared" si="1"/>
        <v>1.313199252984715</v>
      </c>
      <c r="AQ13" s="25">
        <f>IFERROR(IF(AQ8="","",IF($M$25=0,((AQ9-$M$26)/3/AQ10),IF($M$26=0,(($M$25-AQ9)/3/AQ10),MIN(((($M$25)-AQ9)/(3*AQ10)),((AQ9-($M$26))/(3*AQ10)))))),"")</f>
        <v>1.305765602836507</v>
      </c>
      <c r="AR13" s="25">
        <f>IFERROR(IF(AR8="","",IF($M$25=0,((AR9-$M$26)/3/AR10),IF($M$26=0,(($M$25-AR9)/3/AR10),MIN(((($M$25)-AR9)/(3*AR10)),((AR9-($M$26))/(3*AR10)))))),"")</f>
        <v>1.2851022357181809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0.32132350877192994</v>
      </c>
      <c r="AE17" s="27" t="s">
        <v>30</v>
      </c>
      <c r="AR17" s="16">
        <f>AR19-AQ19</f>
        <v>-0.35609333333333293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2.3471151515151507</v>
      </c>
      <c r="C19" s="30">
        <v>2.4404999999999992</v>
      </c>
      <c r="D19" s="30">
        <v>1.8399714285714281</v>
      </c>
      <c r="E19" s="30">
        <v>2.3039062500000003</v>
      </c>
      <c r="F19" s="30">
        <v>2.7375714285714285</v>
      </c>
      <c r="G19" s="30">
        <v>2.1229181818181813</v>
      </c>
      <c r="H19" s="30">
        <v>2.6686526315789476</v>
      </c>
      <c r="I19" s="30">
        <v>2.294786666666667</v>
      </c>
      <c r="J19" s="30">
        <v>1.9391435897435905</v>
      </c>
      <c r="K19" s="30">
        <v>2.3676277777777779</v>
      </c>
      <c r="L19" s="30">
        <v>2.5731096774193554</v>
      </c>
      <c r="M19" s="30">
        <v>2.4397571428571427</v>
      </c>
      <c r="N19" s="30">
        <v>2.5681799999999999</v>
      </c>
      <c r="P19" s="30" t="s">
        <v>18</v>
      </c>
      <c r="Q19" s="30"/>
      <c r="R19" s="30"/>
      <c r="S19" s="30"/>
      <c r="T19" s="30"/>
      <c r="U19" s="30">
        <v>2.7033066666666663</v>
      </c>
      <c r="V19" s="30">
        <v>2.85378947368421</v>
      </c>
      <c r="W19" s="30">
        <v>3.1979333333333329</v>
      </c>
      <c r="X19" s="30"/>
      <c r="Y19" s="30">
        <v>1.8821750000000008</v>
      </c>
      <c r="Z19" s="30">
        <v>2.114177777777777</v>
      </c>
      <c r="AA19" s="30">
        <v>2.2708666666666666</v>
      </c>
      <c r="AB19" s="30">
        <v>2.2872631578947362</v>
      </c>
      <c r="AC19" s="30">
        <v>2.6085866666666662</v>
      </c>
      <c r="AD19" s="29"/>
      <c r="AE19" s="30" t="s">
        <v>18</v>
      </c>
      <c r="AF19" s="30">
        <v>1.5120624999999999</v>
      </c>
      <c r="AG19" s="30">
        <v>1.8019454545454547</v>
      </c>
      <c r="AH19" s="30">
        <v>1.7773249999999994</v>
      </c>
      <c r="AI19" s="30">
        <v>1.6327647058823522</v>
      </c>
      <c r="AJ19" s="30">
        <v>1.8439714285714282</v>
      </c>
      <c r="AK19" s="30">
        <v>2.0544923076923078</v>
      </c>
      <c r="AL19" s="30">
        <v>1.8282869565217388</v>
      </c>
      <c r="AM19" s="30">
        <v>1.5430571428571427</v>
      </c>
      <c r="AN19" s="30">
        <v>1.6273619047619052</v>
      </c>
      <c r="AO19" s="30">
        <v>1.9015894736842094</v>
      </c>
      <c r="AP19" s="30">
        <v>1.7487466666666664</v>
      </c>
      <c r="AQ19" s="30">
        <v>1.9202933333333332</v>
      </c>
      <c r="AR19" s="30">
        <v>1.5642000000000003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0.84199054515041338</v>
      </c>
      <c r="C20" s="22">
        <v>0.93321409867020155</v>
      </c>
      <c r="D20" s="22">
        <v>0.80259195865697686</v>
      </c>
      <c r="E20" s="22">
        <v>0.89546474211060212</v>
      </c>
      <c r="F20" s="22">
        <v>1.0296287529794304</v>
      </c>
      <c r="G20" s="22">
        <v>0.93966808635306442</v>
      </c>
      <c r="H20" s="22">
        <v>0.94693926623349545</v>
      </c>
      <c r="I20" s="22">
        <v>0.75143659805392171</v>
      </c>
      <c r="J20" s="22">
        <v>0.7623714425325141</v>
      </c>
      <c r="K20" s="22">
        <v>0.89812677204580893</v>
      </c>
      <c r="L20" s="22">
        <v>0.8784664587003751</v>
      </c>
      <c r="M20" s="22">
        <v>0.76406585118609815</v>
      </c>
      <c r="N20" s="22">
        <v>0.74865730433146638</v>
      </c>
      <c r="P20" s="21" t="s">
        <v>8</v>
      </c>
      <c r="Q20" s="22"/>
      <c r="R20" s="22"/>
      <c r="S20" s="22"/>
      <c r="T20" s="22"/>
      <c r="U20" s="22">
        <v>0.90585038400290085</v>
      </c>
      <c r="V20" s="22">
        <v>1.0498148863645922</v>
      </c>
      <c r="W20" s="22">
        <v>1.2322820564573136</v>
      </c>
      <c r="X20" s="22"/>
      <c r="Y20" s="22">
        <v>0.73798862423052836</v>
      </c>
      <c r="Z20" s="22">
        <v>0.81413631878699622</v>
      </c>
      <c r="AA20" s="22">
        <v>0.85159393212095202</v>
      </c>
      <c r="AB20" s="22">
        <v>0.93321569660726345</v>
      </c>
      <c r="AC20" s="22">
        <v>1.0419257261142656</v>
      </c>
      <c r="AD20" s="29"/>
      <c r="AE20" s="21" t="s">
        <v>8</v>
      </c>
      <c r="AF20" s="22">
        <v>0.62772132298930483</v>
      </c>
      <c r="AG20" s="22">
        <v>0.77413013113601115</v>
      </c>
      <c r="AH20" s="22">
        <v>0.72612456257845259</v>
      </c>
      <c r="AI20" s="22">
        <v>0.6484994336205423</v>
      </c>
      <c r="AJ20" s="22">
        <v>0.71947911857843039</v>
      </c>
      <c r="AK20" s="22">
        <v>0.92608679606511757</v>
      </c>
      <c r="AL20" s="22">
        <v>0.81590475842979271</v>
      </c>
      <c r="AM20" s="22">
        <v>0.57734712853906078</v>
      </c>
      <c r="AN20" s="22">
        <v>0.71370904333264296</v>
      </c>
      <c r="AO20" s="22">
        <v>0.62783116199590416</v>
      </c>
      <c r="AP20" s="22">
        <v>0.68796527436981858</v>
      </c>
      <c r="AQ20" s="22">
        <v>0.76392124564614117</v>
      </c>
      <c r="AR20" s="22">
        <v>0.69115205429931403</v>
      </c>
      <c r="AS20" s="29"/>
      <c r="AT20" s="29"/>
      <c r="AU20" s="29"/>
      <c r="AV20" s="29"/>
      <c r="BD20" s="32">
        <f>F5</f>
        <v>-2</v>
      </c>
      <c r="BE20" s="32"/>
      <c r="BF20" s="32"/>
      <c r="BG20" s="32"/>
      <c r="BH20" s="32"/>
      <c r="BI20" s="32"/>
      <c r="BJ20" s="32">
        <f>E5</f>
        <v>5.48</v>
      </c>
    </row>
    <row r="21" spans="1:62" x14ac:dyDescent="0.2">
      <c r="A21" s="21" t="s">
        <v>19</v>
      </c>
      <c r="B21" s="22">
        <v>5.2469999999999999</v>
      </c>
      <c r="C21" s="22">
        <v>5.0170000000000003</v>
      </c>
      <c r="D21" s="22">
        <v>3.9329999999999998</v>
      </c>
      <c r="E21" s="22">
        <v>4.8600000000000003</v>
      </c>
      <c r="F21" s="22">
        <v>5.3040000000000003</v>
      </c>
      <c r="G21" s="22">
        <v>4.2839999999999998</v>
      </c>
      <c r="H21" s="22">
        <v>5.3520000000000003</v>
      </c>
      <c r="I21" s="22">
        <v>4.319</v>
      </c>
      <c r="J21" s="22">
        <v>4.133</v>
      </c>
      <c r="K21" s="22">
        <v>4.7270000000000003</v>
      </c>
      <c r="L21" s="22">
        <v>5.165</v>
      </c>
      <c r="M21" s="22">
        <v>4.3559999999999999</v>
      </c>
      <c r="N21" s="22">
        <v>4.2789999999999999</v>
      </c>
      <c r="P21" s="21" t="s">
        <v>19</v>
      </c>
      <c r="Q21" s="22"/>
      <c r="R21" s="22"/>
      <c r="S21" s="22"/>
      <c r="T21" s="22"/>
      <c r="U21" s="22">
        <v>4.7969999999999997</v>
      </c>
      <c r="V21" s="22">
        <v>5.2690000000000001</v>
      </c>
      <c r="W21" s="22">
        <v>5.1719999999999997</v>
      </c>
      <c r="X21" s="22"/>
      <c r="Y21" s="22">
        <v>3.839</v>
      </c>
      <c r="Z21" s="22">
        <v>4.5090000000000003</v>
      </c>
      <c r="AA21" s="22">
        <v>4.1139999999999999</v>
      </c>
      <c r="AB21" s="22">
        <v>5.3460000000000001</v>
      </c>
      <c r="AC21" s="22">
        <v>4.8319999999999999</v>
      </c>
      <c r="AD21" s="29"/>
      <c r="AE21" s="21" t="s">
        <v>19</v>
      </c>
      <c r="AF21" s="22">
        <v>3.121</v>
      </c>
      <c r="AG21" s="22">
        <v>3.879</v>
      </c>
      <c r="AH21" s="22">
        <v>4.3689999999999998</v>
      </c>
      <c r="AI21" s="22">
        <v>3.8090000000000002</v>
      </c>
      <c r="AJ21" s="22">
        <v>4.2409999999999997</v>
      </c>
      <c r="AK21" s="22">
        <v>5.1669999999999998</v>
      </c>
      <c r="AL21" s="22">
        <v>4.1849999999999996</v>
      </c>
      <c r="AM21" s="22">
        <v>2.9260000000000002</v>
      </c>
      <c r="AN21" s="22">
        <v>3.3690000000000002</v>
      </c>
      <c r="AO21" s="22">
        <v>3.556</v>
      </c>
      <c r="AP21" s="22">
        <v>3.7549999999999999</v>
      </c>
      <c r="AQ21" s="22">
        <v>4.5</v>
      </c>
      <c r="AR21" s="22">
        <v>4.9279999999999999</v>
      </c>
      <c r="BD21" s="33" t="e">
        <f>BE21-$BG$22</f>
        <v>#VALUE!</v>
      </c>
      <c r="BE21" s="32" t="e">
        <f>BF21-$BG$22</f>
        <v>#VALUE!</v>
      </c>
      <c r="BF21" s="32" t="e">
        <f>BG21-$BG$22</f>
        <v>#VALUE!</v>
      </c>
      <c r="BG21" s="33" t="str">
        <f>D5</f>
        <v/>
      </c>
      <c r="BH21" s="32" t="e">
        <f>BG21+$BG$22</f>
        <v>#VALUE!</v>
      </c>
      <c r="BI21" s="32" t="e">
        <f>BH21+$BG$22</f>
        <v>#VALUE!</v>
      </c>
      <c r="BJ21" s="33" t="e">
        <f>BI21+$BG$22</f>
        <v>#VALUE!</v>
      </c>
    </row>
    <row r="22" spans="1:62" x14ac:dyDescent="0.2">
      <c r="A22" s="21" t="s">
        <v>20</v>
      </c>
      <c r="B22" s="22">
        <v>0.52200000000000002</v>
      </c>
      <c r="C22" s="22">
        <v>0.53700000000000003</v>
      </c>
      <c r="D22" s="22">
        <v>0.69199999999999995</v>
      </c>
      <c r="E22" s="22">
        <v>0.65600000000000003</v>
      </c>
      <c r="F22" s="22">
        <v>0.63900000000000001</v>
      </c>
      <c r="G22" s="22">
        <v>0.46700000000000003</v>
      </c>
      <c r="H22" s="22">
        <v>0.13800000000000001</v>
      </c>
      <c r="I22" s="22">
        <v>0.82899999999999996</v>
      </c>
      <c r="J22" s="22">
        <v>0.68600000000000005</v>
      </c>
      <c r="K22" s="22">
        <v>0.56200000000000006</v>
      </c>
      <c r="L22" s="22">
        <v>0.73099999999999998</v>
      </c>
      <c r="M22" s="22">
        <v>0.49299999999999999</v>
      </c>
      <c r="N22" s="22">
        <v>0.40300000000000002</v>
      </c>
      <c r="P22" s="21" t="s">
        <v>20</v>
      </c>
      <c r="Q22" s="22"/>
      <c r="R22" s="22"/>
      <c r="S22" s="22"/>
      <c r="T22" s="22"/>
      <c r="U22" s="22">
        <v>0.76600000000000001</v>
      </c>
      <c r="V22" s="22">
        <v>0.54400000000000004</v>
      </c>
      <c r="W22" s="22">
        <v>1.125</v>
      </c>
      <c r="X22" s="22"/>
      <c r="Y22" s="22">
        <v>0.51600000000000001</v>
      </c>
      <c r="Z22" s="22">
        <v>0.47199999999999998</v>
      </c>
      <c r="AA22" s="22">
        <v>0.77900000000000003</v>
      </c>
      <c r="AB22" s="22">
        <v>0.57699999999999996</v>
      </c>
      <c r="AC22" s="22">
        <v>0.69899999999999995</v>
      </c>
      <c r="AD22" s="29"/>
      <c r="AE22" s="21" t="s">
        <v>20</v>
      </c>
      <c r="AF22" s="22">
        <v>0.50800000000000001</v>
      </c>
      <c r="AG22" s="22">
        <v>0.64700000000000002</v>
      </c>
      <c r="AH22" s="22">
        <v>0.66600000000000004</v>
      </c>
      <c r="AI22" s="22">
        <v>0.43099999999999999</v>
      </c>
      <c r="AJ22" s="22">
        <v>0.80100000000000005</v>
      </c>
      <c r="AK22" s="22">
        <v>0.16700000000000001</v>
      </c>
      <c r="AL22" s="22">
        <v>0.57899999999999996</v>
      </c>
      <c r="AM22" s="22">
        <v>0.76800000000000002</v>
      </c>
      <c r="AN22" s="22">
        <v>0.57699999999999996</v>
      </c>
      <c r="AO22" s="22">
        <v>0.71299999999999997</v>
      </c>
      <c r="AP22" s="22">
        <v>0.70199999999999996</v>
      </c>
      <c r="AQ22" s="22">
        <v>0.95499999999999996</v>
      </c>
      <c r="AR22" s="22">
        <v>0.64500000000000002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1.2402692114653102</v>
      </c>
      <c r="C23" s="25">
        <f>IFERROR(IF(C18="","",IF($C$25=0,((C19-$C$26)/3/C20),IF($C$26=0,(($C$25-C19)/3/C20),MIN(((($C$25)-C19)/(3*C20)),((C19-($C$26))/(3*C20)))))),"")</f>
        <v>1.0856744107385381</v>
      </c>
      <c r="D23" s="25">
        <f>IFERROR(IF(D18="","",IF($D$25=0,((D19-$D$26)/3/D20),IF($D$26=0,(($D$25-D19)/3/D20),MIN(((($D$25)-D19)/(3*D20)),((D19-($D$26))/(3*D20)))))),"")</f>
        <v>1.5117804807977562</v>
      </c>
      <c r="E23" s="25">
        <f>IFERROR(IF(E18="","",IF($E$25=0,((E19-$E$26)/3/E20),IF($E$26=0,(($E$25-E19)/3/E20),MIN(((($E$25)-E19)/(3*E20)),((E19-($E$26))/(3*E20)))))),"")</f>
        <v>1.1822887790884158</v>
      </c>
      <c r="F23" s="25">
        <f>IFERROR(IF(F18="","",IF($K$25=0,((F19-$K$26)/3/F20),IF($K$26=0,(($K$25-F19)/3/F20),MIN(((($K$25)-F19)/(3*F20)),((F19-($K$26))/(3*F20)))))),"")</f>
        <v>0.88783734379756563</v>
      </c>
      <c r="G23" s="25">
        <f>IFERROR(IF(G18="","",IF($G$25=0,((G19-$G$26)/3/G20),IF($G$26=0,(($G$25-G19)/3/G20),MIN(((($G$25)-G19)/(3*G20)),((G19-($G$26))/(3*G20)))))),"")</f>
        <v>1.1908750429849304</v>
      </c>
      <c r="H23" s="25">
        <f>IFERROR(IF(H18="","",IF($H$25=0,((H19-$H$26)/3/H20),IF($H$26=0,(($H$25-H19)/3/H20),MIN(((($H$25)-H19)/(3*H20)),((H19-($H$26))/(3*H20)))))),"")</f>
        <v>0.98962607517704415</v>
      </c>
      <c r="I23" s="25">
        <f>IFERROR(IF(I18="","",IF($I$25=0,((I19-$I$26)/3/I20),IF($I$26=0,(($I$25-I19)/3/I20),MIN(((($I$25)-I19)/(3*I20)),((I19-($I$26))/(3*I20)))))),"")</f>
        <v>1.4129439270425175</v>
      </c>
      <c r="J23" s="25">
        <f>IFERROR(IF(J18="","",IF($J$25=0,((J19-$J$26)/3/J20),IF($J$26=0,(($J$25-J19)/3/J20),MIN(((($J$25)-J19)/(3*J20)),((J19-($J$26))/(3*J20)))))),"")</f>
        <v>1.5481763930777515</v>
      </c>
      <c r="K23" s="25">
        <f>IFERROR(IF(K18="","",IF($K$25=0,((K19-$K$26)/3/K20),IF($K$26=0,(($K$25-K19)/3/K20),MIN(((($K$25)-K19)/(3*K20)),((K19-($K$26))/(3*K20)))))),"")</f>
        <v>1.1551347089278081</v>
      </c>
      <c r="L23" s="25">
        <f>IFERROR(IF(L18="","",IF($L$25=0,((L19-$L$26)/3/L20),IF($L$26=0,(($L$25-L19)/3/L20),MIN(((($L$25)-L19)/(3*L20)),((L19-($L$26))/(3*L20)))))),"")</f>
        <v>1.1030170033967186</v>
      </c>
      <c r="M23" s="25">
        <f>IFERROR(IF(M18="","",IF($M$25=0,((M19-$M$26)/3/M20),IF($M$26=0,(($M$25-M19)/3/M20),MIN(((($M$25)-M19)/(3*M20)),((M19-($M$26))/(3*M20)))))),"")</f>
        <v>1.3263441680335686</v>
      </c>
      <c r="N23" s="25">
        <f>IFERROR(IF(N18="","",IF($N$25=0,((N19-$N$26)/3/N20),IF($N$26=0,(($N$25-N19)/3/N20),MIN(((($N$25)-N19)/(3*N20)),((N19-($N$26))/(3*N20)))))),"")</f>
        <v>1.2964632296393557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1.0217630425395732</v>
      </c>
      <c r="V23" s="25">
        <f>IFERROR(IF(V18="","",IF($G$25=0,((V19-$G$26)/3/V20),IF($G$26=0,(($G$25-V19)/3/V20),MIN(((($G$25)-V19)/(3*V20)),((V19-($G$26))/(3*V20)))))),"")</f>
        <v>0.83386463665358013</v>
      </c>
      <c r="W23" s="25">
        <f>IFERROR(IF(W18="","",IF($H$25=0,((W19-$H$26)/3/W20),IF($H$26=0,(($H$25-W19)/3/W20),MIN(((($H$25)-W19)/(3*W20)),((W19-($H$26))/(3*W20)))))),"")</f>
        <v>0.6173009538707338</v>
      </c>
      <c r="X23" s="25"/>
      <c r="Y23" s="25">
        <f>IFERROR(IF(Y18="","",IF($J$25=0,((Y19-$J$26)/3/Y20),IF($J$26=0,(($J$25-Y19)/3/Y20),MIN(((($J$25)-Y19)/(3*Y20)),((Y19-($J$26))/(3*Y20)))))),"")</f>
        <v>1.6250589245199227</v>
      </c>
      <c r="Z23" s="25">
        <f>IFERROR(IF(Z18="","",IF($K$25=0,((Z19-$K$26)/3/Z20),IF($K$26=0,(($K$25-Z19)/3/Z20),MIN(((($K$25)-Z19)/(3*Z20)),((Z19-($K$26))/(3*Z20)))))),"")</f>
        <v>1.3780747951551295</v>
      </c>
      <c r="AA23" s="25">
        <f>IFERROR(IF(AA18="","",IF($L$25=0,((AA19-$L$26)/3/AA20),IF($L$26=0,(($L$25-AA19)/3/AA20),MIN(((($L$25)-AA19)/(3*AA20)),((AA19-($L$26))/(3*AA20)))))),"")</f>
        <v>1.2561281507101909</v>
      </c>
      <c r="AB23" s="25">
        <f>IFERROR(IF(AB18="","",IF($M$25=0,((AB19-$M$26)/3/AB20),IF($M$26=0,(($M$25-AB19)/3/AB20),MIN(((($M$25)-AB19)/(3*AB20)),((AB19-($M$26))/(3*AB20)))))),"")</f>
        <v>1.1404068940376679</v>
      </c>
      <c r="AC23" s="25">
        <f>IFERROR(IF(AC18="","",IF($N$25=0,((AC19-$N$26)/3/AC20),IF($N$26=0,(($N$25-AC19)/3/AC20),MIN(((($N$25)-AC19)/(3*AC20)),((AC19-($N$26))/(3*AC20)))))),"")</f>
        <v>0.91862380761756046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2.1070589525853478</v>
      </c>
      <c r="AG23" s="25">
        <f t="shared" si="2"/>
        <v>1.5837365482971701</v>
      </c>
      <c r="AH23" s="25">
        <f t="shared" si="2"/>
        <v>1.6997428039306288</v>
      </c>
      <c r="AI23" s="25">
        <f t="shared" si="2"/>
        <v>1.9775063758286373</v>
      </c>
      <c r="AJ23" s="25">
        <f t="shared" si="2"/>
        <v>1.684565253546553</v>
      </c>
      <c r="AK23" s="25">
        <f t="shared" si="2"/>
        <v>1.2329685535821089</v>
      </c>
      <c r="AL23" s="25">
        <f t="shared" si="2"/>
        <v>1.4918869740409313</v>
      </c>
      <c r="AM23" s="25">
        <f t="shared" si="2"/>
        <v>2.2730073829846726</v>
      </c>
      <c r="AN23" s="25">
        <f t="shared" si="2"/>
        <v>1.7993504641837041</v>
      </c>
      <c r="AO23" s="25">
        <f t="shared" si="2"/>
        <v>1.899879427742887</v>
      </c>
      <c r="AP23" s="25">
        <f t="shared" si="2"/>
        <v>1.8078690268929587</v>
      </c>
      <c r="AQ23" s="25">
        <f>IFERROR(IF(AQ18="","",IF($M$25=0,((AQ19-$M$26)/3/AQ20),IF($M$26=0,(($M$25-AQ19)/3/AQ20),MIN(((($M$25)-AQ19)/(3*AQ20)),((AQ19-($M$26))/(3*AQ20)))))),"")</f>
        <v>1.5532607525338078</v>
      </c>
      <c r="AR23" s="25">
        <f>IFERROR(IF(AR18="","",IF($M$25=0,((AR19-$M$26)/3/AR20),IF($M$26=0,(($M$25-AR19)/3/AR20),MIN(((($M$25)-AR19)/(3*AR20)),((AR19-($M$26))/(3*AR20)))))),"")</f>
        <v>1.8885376358895993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3">$E$5</f>
        <v>5.48</v>
      </c>
      <c r="C25" s="32">
        <f t="shared" si="3"/>
        <v>5.48</v>
      </c>
      <c r="D25" s="32">
        <f t="shared" si="3"/>
        <v>5.48</v>
      </c>
      <c r="E25" s="32">
        <f t="shared" si="3"/>
        <v>5.48</v>
      </c>
      <c r="F25" s="32">
        <f t="shared" si="3"/>
        <v>5.48</v>
      </c>
      <c r="G25" s="32">
        <f t="shared" si="3"/>
        <v>5.48</v>
      </c>
      <c r="H25" s="32">
        <f t="shared" si="3"/>
        <v>5.48</v>
      </c>
      <c r="I25" s="32">
        <f t="shared" si="3"/>
        <v>5.48</v>
      </c>
      <c r="J25" s="32">
        <f t="shared" si="3"/>
        <v>5.48</v>
      </c>
      <c r="K25" s="32">
        <f t="shared" si="3"/>
        <v>5.48</v>
      </c>
      <c r="L25" s="32">
        <f t="shared" si="3"/>
        <v>5.48</v>
      </c>
      <c r="M25" s="32">
        <f t="shared" si="3"/>
        <v>5.48</v>
      </c>
      <c r="N25" s="32">
        <f>$E$5</f>
        <v>5.48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0.94417141975766083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1.5269118652012093</v>
      </c>
      <c r="Q37" s="40">
        <v>8</v>
      </c>
      <c r="R37" s="41">
        <f>ROUND(Q37/5,5)</f>
        <v>1.6</v>
      </c>
      <c r="T37" s="20">
        <v>3.4643999999999999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0.45286234111482804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1.4836002150514607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5"/>
  <dimension ref="A1:BJ85"/>
  <sheetViews>
    <sheetView showGridLines="0" topLeftCell="A7" zoomScale="75" zoomScaleNormal="75" workbookViewId="0">
      <selection activeCell="X19" sqref="X19:X24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100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1.0740020634646521</v>
      </c>
      <c r="R2" s="7">
        <f>IF(N19="","",(ABS(N19-AVERAGE(B19:M19))/STDEV(B19:M19)))</f>
        <v>0.97246973823081084</v>
      </c>
      <c r="S2" s="7">
        <f>IF(AC9="","",(ABS(AC9-AVERAGE(Q9:AB9))/STDEV(Q9:AB9)))</f>
        <v>3.3561316612741985</v>
      </c>
      <c r="T2" s="7">
        <f>IF(AC19="","",(ABS(AC19-AVERAGE(Q19:AB19))/STDEV(Q19:AB19)))</f>
        <v>0.56887040703212888</v>
      </c>
      <c r="U2" s="7">
        <f>IF(AR9="","",(ABS(AR9-AVERAGE(AF9:AQ9))/STDEV(AF9:AQ9)))</f>
        <v>1.2329463592066001</v>
      </c>
      <c r="V2" s="7">
        <f>IF(AR19="","",(ABS(AR19-AVERAGE(AF19:AQ19))/STDEV(AF19:AQ19)))</f>
        <v>1.4397461841876618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0.82771906906028958</v>
      </c>
      <c r="R3" s="7">
        <f>IF(N20="","",(ABS(N20-AVERAGE(B20:M20))/STDEV(B20:M20)))</f>
        <v>1.6680246165910573</v>
      </c>
      <c r="S3" s="7">
        <f>IF(AC10="","",(ABS(AC10-AVERAGE(Q10:AB10))/STDEV(Q10:AB10)))</f>
        <v>0.73830629590269958</v>
      </c>
      <c r="T3" s="7">
        <f>IF(AC20="","",(ABS(AC20-AVERAGE(Q20:AB20))/STDEV(Q20:AB20)))</f>
        <v>0.69391276125881474</v>
      </c>
      <c r="U3" s="7">
        <f t="shared" ref="U3" si="0">IF(AR10="","",(ABS(AR10-AVERAGE(AF10:AQ10))/STDEV(AF10:AQ10)))</f>
        <v>0.6497540592910781</v>
      </c>
      <c r="V3" s="7">
        <f>IF(AR20="","",(ABS(AR20-AVERAGE(AF20:AQ20))/STDEV(AF20:AQ20)))</f>
        <v>0.63450685787132666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2.0294486910029576E-2</v>
      </c>
      <c r="R4" s="7">
        <f>IF(N23="","",(ABS(N23-AVERAGE(B23:M23))/STDEV(B23:M23)))</f>
        <v>1.1131139752397063</v>
      </c>
      <c r="S4" s="7">
        <f>IF(AC13="","",(ABS(AC13-AVERAGE(Q13:AB13))/STDEV(Q13:AB13)))</f>
        <v>2.2802450520999353</v>
      </c>
      <c r="T4" s="7">
        <f>IF(AC23="","",(ABS(AC23-AVERAGE(Q23:AB23))/STDEV(Q23:AB23)))</f>
        <v>0.754023436342103</v>
      </c>
      <c r="U4" s="7">
        <f>IF(AR13="","",(ABS(AR13-AVERAGE(AF13:AQ13))/STDEV(AF13:AQ13)))</f>
        <v>0.98150173777792504</v>
      </c>
      <c r="V4" s="7">
        <f>IF(AR23="","",(ABS(AR23-AVERAGE(AF23:AQ23))/STDEV(AF23:AQ23)))</f>
        <v>0.19139170504535735</v>
      </c>
    </row>
    <row r="5" spans="1:44" ht="25.5" customHeight="1" x14ac:dyDescent="0.2">
      <c r="C5" s="42" t="s">
        <v>54</v>
      </c>
      <c r="D5" s="12" t="s">
        <v>54</v>
      </c>
      <c r="E5" s="12" t="s">
        <v>54</v>
      </c>
      <c r="F5" s="12">
        <v>-65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1.1749867394713025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-8.9461377777777784</v>
      </c>
      <c r="AE7" s="14" t="s">
        <v>29</v>
      </c>
      <c r="AR7" s="16">
        <f>AR9-AQ9</f>
        <v>-1.4227069444444496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-25.757624242424264</v>
      </c>
      <c r="C9" s="20">
        <v>-22.702060000000007</v>
      </c>
      <c r="D9" s="20">
        <v>-22.545728571428569</v>
      </c>
      <c r="E9" s="20">
        <v>-23.137834482758631</v>
      </c>
      <c r="F9" s="20">
        <v>-26.380724137931033</v>
      </c>
      <c r="G9" s="20">
        <v>-30.007559999999994</v>
      </c>
      <c r="H9" s="20">
        <v>-26.532434782608735</v>
      </c>
      <c r="I9" s="20">
        <v>-23.190154838709685</v>
      </c>
      <c r="J9" s="20">
        <v>-25.491941818181818</v>
      </c>
      <c r="K9" s="20">
        <v>-26.292682352941195</v>
      </c>
      <c r="L9" s="20">
        <v>-28.784084848484859</v>
      </c>
      <c r="M9" s="20">
        <v>-27.669133333333338</v>
      </c>
      <c r="N9" s="20">
        <v>-28.324407142857144</v>
      </c>
      <c r="P9" s="19" t="s">
        <v>18</v>
      </c>
      <c r="Q9" s="20"/>
      <c r="R9" s="20"/>
      <c r="S9" s="20"/>
      <c r="T9" s="20"/>
      <c r="U9" s="20">
        <v>-28.117016666666668</v>
      </c>
      <c r="V9" s="20">
        <v>-26.1679294117647</v>
      </c>
      <c r="W9" s="20">
        <v>-28.18046153846154</v>
      </c>
      <c r="X9" s="20"/>
      <c r="Y9" s="20"/>
      <c r="Z9" s="20">
        <v>-25.358133333333331</v>
      </c>
      <c r="AA9" s="20">
        <v>-28.260157142857135</v>
      </c>
      <c r="AB9" s="20">
        <v>-23.858888888888892</v>
      </c>
      <c r="AC9" s="20">
        <v>-32.80502666666667</v>
      </c>
      <c r="AE9" s="19" t="s">
        <v>18</v>
      </c>
      <c r="AF9" s="30">
        <v>-20.392746666666667</v>
      </c>
      <c r="AG9" s="30">
        <v>-16.229145454545453</v>
      </c>
      <c r="AH9" s="30">
        <v>-15.691820000000002</v>
      </c>
      <c r="AI9" s="30">
        <v>-16.558419354838708</v>
      </c>
      <c r="AJ9" s="30">
        <v>-17.538966666666671</v>
      </c>
      <c r="AK9" s="30">
        <v>-16.003787500000005</v>
      </c>
      <c r="AL9" s="30">
        <v>-21.225599999999996</v>
      </c>
      <c r="AM9" s="30">
        <v>-16.593439999999998</v>
      </c>
      <c r="AN9" s="30">
        <v>-17.065809523809524</v>
      </c>
      <c r="AO9" s="30">
        <v>-20.405742857142862</v>
      </c>
      <c r="AP9" s="30">
        <v>-21.636160000000004</v>
      </c>
      <c r="AQ9" s="30">
        <v>-19.562955555555554</v>
      </c>
      <c r="AR9" s="30">
        <v>-20.985662500000004</v>
      </c>
    </row>
    <row r="10" spans="1:44" x14ac:dyDescent="0.2">
      <c r="A10" s="21" t="s">
        <v>8</v>
      </c>
      <c r="B10" s="22">
        <v>12.943427988822997</v>
      </c>
      <c r="C10" s="22">
        <v>10.917185637277941</v>
      </c>
      <c r="D10" s="22">
        <v>10.867724307365867</v>
      </c>
      <c r="E10" s="22">
        <v>12.590855647284123</v>
      </c>
      <c r="F10" s="22">
        <v>11.520332316099708</v>
      </c>
      <c r="G10" s="22">
        <v>9.949934780772276</v>
      </c>
      <c r="H10" s="22">
        <v>11.771310277680911</v>
      </c>
      <c r="I10" s="22">
        <v>12.308331507371319</v>
      </c>
      <c r="J10" s="22">
        <v>13.407160010112074</v>
      </c>
      <c r="K10" s="22">
        <v>11.013068427215314</v>
      </c>
      <c r="L10" s="22">
        <v>11.662994594330826</v>
      </c>
      <c r="M10" s="22">
        <v>12.373908104990482</v>
      </c>
      <c r="N10" s="22">
        <v>10.953779477761566</v>
      </c>
      <c r="P10" s="21" t="s">
        <v>8</v>
      </c>
      <c r="Q10" s="22"/>
      <c r="R10" s="22"/>
      <c r="S10" s="22"/>
      <c r="T10" s="22"/>
      <c r="U10" s="22">
        <v>11.191429347059549</v>
      </c>
      <c r="V10" s="22">
        <v>13.638188761174804</v>
      </c>
      <c r="W10" s="22">
        <v>11.922190165659751</v>
      </c>
      <c r="X10" s="22"/>
      <c r="Y10" s="22"/>
      <c r="Z10" s="22">
        <v>12.446050623274729</v>
      </c>
      <c r="AA10" s="22">
        <v>14.120624708678953</v>
      </c>
      <c r="AB10" s="22">
        <v>12.224087295673028</v>
      </c>
      <c r="AC10" s="22">
        <v>13.399074035144331</v>
      </c>
      <c r="AE10" s="21" t="s">
        <v>8</v>
      </c>
      <c r="AF10" s="22">
        <v>9.2576067380309546</v>
      </c>
      <c r="AG10" s="22">
        <v>10.143088342639993</v>
      </c>
      <c r="AH10" s="22">
        <v>8.4857155596199085</v>
      </c>
      <c r="AI10" s="22">
        <v>11.229464904316908</v>
      </c>
      <c r="AJ10" s="22">
        <v>9.763877647263639</v>
      </c>
      <c r="AK10" s="22">
        <v>10.20303089951954</v>
      </c>
      <c r="AL10" s="22">
        <v>9.6261557380107252</v>
      </c>
      <c r="AM10" s="22">
        <v>8.8955791844566718</v>
      </c>
      <c r="AN10" s="22">
        <v>12.596367961024473</v>
      </c>
      <c r="AO10" s="22">
        <v>11.667356886291243</v>
      </c>
      <c r="AP10" s="22">
        <v>11.577628946148414</v>
      </c>
      <c r="AQ10" s="22">
        <v>14.019992567362115</v>
      </c>
      <c r="AR10" s="22">
        <v>11.68365035720694</v>
      </c>
    </row>
    <row r="11" spans="1:44" x14ac:dyDescent="0.2">
      <c r="A11" s="21" t="s">
        <v>19</v>
      </c>
      <c r="B11" s="22">
        <v>25.706</v>
      </c>
      <c r="C11" s="22">
        <v>10.368</v>
      </c>
      <c r="D11" s="23">
        <v>10.368</v>
      </c>
      <c r="E11" s="23">
        <v>15.199</v>
      </c>
      <c r="F11" s="23">
        <v>12.316000000000001</v>
      </c>
      <c r="G11" s="23">
        <v>7.4260000000000002</v>
      </c>
      <c r="H11" s="23">
        <v>15.199</v>
      </c>
      <c r="I11" s="23">
        <v>14.441000000000001</v>
      </c>
      <c r="J11" s="23">
        <v>13.282</v>
      </c>
      <c r="K11" s="23">
        <v>16.994</v>
      </c>
      <c r="L11" s="23">
        <v>12.574999999999999</v>
      </c>
      <c r="M11" s="23">
        <v>13.933999999999999</v>
      </c>
      <c r="N11" s="23">
        <v>-5.6440000000000001</v>
      </c>
      <c r="P11" s="21" t="s">
        <v>19</v>
      </c>
      <c r="Q11" s="22"/>
      <c r="R11" s="22"/>
      <c r="S11" s="22"/>
      <c r="T11" s="22"/>
      <c r="U11" s="23">
        <v>-5.3890000000000002</v>
      </c>
      <c r="V11" s="23">
        <v>11.218</v>
      </c>
      <c r="W11" s="23">
        <v>12.336</v>
      </c>
      <c r="X11" s="23"/>
      <c r="Y11" s="23"/>
      <c r="Z11" s="23">
        <v>7.1870000000000003</v>
      </c>
      <c r="AA11" s="23">
        <v>15.323</v>
      </c>
      <c r="AB11" s="23">
        <v>11.23</v>
      </c>
      <c r="AC11" s="23">
        <v>-4.109</v>
      </c>
      <c r="AE11" s="21" t="s">
        <v>19</v>
      </c>
      <c r="AF11" s="22">
        <v>12.794</v>
      </c>
      <c r="AG11" s="22">
        <v>11.895</v>
      </c>
      <c r="AH11" s="22">
        <v>9.3729999999999993</v>
      </c>
      <c r="AI11" s="22">
        <v>15.154</v>
      </c>
      <c r="AJ11" s="22">
        <v>14.244</v>
      </c>
      <c r="AK11" s="22">
        <v>14.305999999999999</v>
      </c>
      <c r="AL11" s="22">
        <v>-3.8740000000000001</v>
      </c>
      <c r="AM11" s="22">
        <v>-5</v>
      </c>
      <c r="AN11" s="22">
        <v>15.566000000000001</v>
      </c>
      <c r="AO11" s="22">
        <v>15.778</v>
      </c>
      <c r="AP11" s="22">
        <v>-3.169</v>
      </c>
      <c r="AQ11" s="22">
        <v>9.4589999999999996</v>
      </c>
      <c r="AR11" s="22">
        <v>7.79</v>
      </c>
    </row>
    <row r="12" spans="1:44" x14ac:dyDescent="0.2">
      <c r="A12" s="21" t="s">
        <v>20</v>
      </c>
      <c r="B12" s="22">
        <v>-56.604999999999997</v>
      </c>
      <c r="C12" s="22">
        <v>-49.902999999999999</v>
      </c>
      <c r="D12" s="23">
        <v>-46.884</v>
      </c>
      <c r="E12" s="23">
        <v>-54.761000000000003</v>
      </c>
      <c r="F12" s="23">
        <v>-50.997999999999998</v>
      </c>
      <c r="G12" s="23">
        <v>-51.497999999999998</v>
      </c>
      <c r="H12" s="23">
        <v>-54.761000000000003</v>
      </c>
      <c r="I12" s="23">
        <v>-52.19</v>
      </c>
      <c r="J12" s="23">
        <v>-60.329000000000001</v>
      </c>
      <c r="K12" s="23">
        <v>-51.078000000000003</v>
      </c>
      <c r="L12" s="23">
        <v>-56.908000000000001</v>
      </c>
      <c r="M12" s="23">
        <v>-56.701000000000001</v>
      </c>
      <c r="N12" s="23">
        <v>-52.113</v>
      </c>
      <c r="P12" s="21" t="s">
        <v>20</v>
      </c>
      <c r="Q12" s="22"/>
      <c r="R12" s="22"/>
      <c r="S12" s="22"/>
      <c r="T12" s="22"/>
      <c r="U12" s="23">
        <v>-52.851999999999997</v>
      </c>
      <c r="V12" s="23">
        <v>-59.936</v>
      </c>
      <c r="W12" s="23">
        <v>-54.686</v>
      </c>
      <c r="X12" s="23"/>
      <c r="Y12" s="23"/>
      <c r="Z12" s="23">
        <v>-50.363999999999997</v>
      </c>
      <c r="AA12" s="23">
        <v>-59.893000000000001</v>
      </c>
      <c r="AB12" s="23">
        <v>-58.140999999999998</v>
      </c>
      <c r="AC12" s="23">
        <v>-59.011000000000003</v>
      </c>
      <c r="AE12" s="21" t="s">
        <v>20</v>
      </c>
      <c r="AF12" s="22">
        <v>-43.963999999999999</v>
      </c>
      <c r="AG12" s="22">
        <v>-44.844000000000001</v>
      </c>
      <c r="AH12" s="22">
        <v>-36.018000000000001</v>
      </c>
      <c r="AI12" s="22">
        <v>-52.146000000000001</v>
      </c>
      <c r="AJ12" s="22">
        <v>-42.078000000000003</v>
      </c>
      <c r="AK12" s="22">
        <v>-47.156999999999996</v>
      </c>
      <c r="AL12" s="22">
        <v>-54.78</v>
      </c>
      <c r="AM12" s="22">
        <v>-40.630000000000003</v>
      </c>
      <c r="AN12" s="22">
        <v>-55.066000000000003</v>
      </c>
      <c r="AO12" s="22">
        <v>-54.661999999999999</v>
      </c>
      <c r="AP12" s="22">
        <v>-51.564999999999998</v>
      </c>
      <c r="AQ12" s="22">
        <v>-48.307000000000002</v>
      </c>
      <c r="AR12" s="22">
        <v>-53.133000000000003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1.0106126391314212</v>
      </c>
      <c r="C13" s="25">
        <f>IFERROR(IF(C8="","",IF($C$25=0,((C9-$C$26)/3/C10),IF($C$26=0,(($C$25-C9)/3/C10),MIN(((($C$25)-C9)/(3*C10)),((C9-($C$26))/(3*C10)))))),"")</f>
        <v>1.2914787566852088</v>
      </c>
      <c r="D13" s="25">
        <f>IFERROR(IF(D8="","",IF($D$25=0,((D9-$D$26)/3/D10),IF($D$26=0,(($D$25-D9)/3/D10),MIN(((($D$25)-D9)/(3*D10)),((D9-($D$26))/(3*D10)))))),"")</f>
        <v>1.3021515277059739</v>
      </c>
      <c r="E13" s="25">
        <f>IFERROR(IF(E8="","",IF($E$25=0,((E9-$E$26)/3/E10),IF($E$26=0,(($E$25-E9)/3/E10),MIN(((($E$25)-E9)/(3*E10)),((E9-($E$26))/(3*E10)))))),"")</f>
        <v>1.1082690139032538</v>
      </c>
      <c r="F13" s="25">
        <f>IFERROR(IF(F8="","",IF($K$25=0,((F9-$K$26)/3/F10),IF($K$26=0,(($K$25-F9)/3/F10),MIN(((($K$25)-F9)/(3*F10)),((F9-($K$26))/(3*F10)))))),"")</f>
        <v>1.1174236645962716</v>
      </c>
      <c r="G13" s="25">
        <f>IFERROR(IF(G8="","",IF($G$25=0,((G9-$G$26)/3/G10),IF($G$26=0,(($G$25-G9)/3/G10),MIN(((($G$25)-G9)/(3*G10)),((G9-($G$26))/(3*G10)))))),"")</f>
        <v>1.1722837308649516</v>
      </c>
      <c r="H13" s="25">
        <f>IFERROR(IF(H8="","",IF($H$25=0,((H9-$H$26)/3/H10),IF($H$26=0,(($H$25-H9)/3/H10),MIN(((($H$25)-H9)/(3*H10)),((H9-($H$26))/(3*H10)))))),"")</f>
        <v>1.0893028419650674</v>
      </c>
      <c r="I13" s="25">
        <f>IFERROR(IF(I8="","",IF($I$25=0,((I9-$I$26)/3/I10),IF($I$26=0,(($I$25-I9)/3/I10),MIN(((($I$25)-I9)/(3*I10)),((I9-($I$26))/(3*I10)))))),"")</f>
        <v>1.1322911676060203</v>
      </c>
      <c r="J13" s="25">
        <f>IFERROR(IF(J8="","",IF($J$25=0,((J9-$J$26)/3/J10),IF($J$26=0,(($J$25-J9)/3/J10),MIN(((($J$25)-J9)/(3*J10)),((J9-($J$26))/(3*J10)))))),"")</f>
        <v>0.98226266542205931</v>
      </c>
      <c r="K13" s="25">
        <f>IFERROR(IF(K8="","",IF($K$25=0,((K9-$K$26)/3/K10),IF($K$26=0,(($K$25-K9)/3/K10),MIN(((($K$25)-K9)/(3*K10)),((K9-($K$26))/(3*K10)))))),"")</f>
        <v>1.1715571641961262</v>
      </c>
      <c r="L13" s="25">
        <f>IFERROR(IF(L8="","",IF($L$25=0,((L9-$L$26)/3/L10),IF($L$26=0,(($L$25-L9)/3/L10),MIN(((($L$25)-L9)/(3*L10)),((L9-($L$26))/(3*L10)))))),"")</f>
        <v>1.0350662190171711</v>
      </c>
      <c r="M13" s="25">
        <f>IFERROR(IF(M8="","",IF($M$25=0,((M9-$M$26)/3/M10),IF($M$26=0,(($M$25-M9)/3/M10),MIN(((($M$25)-M9)/(3*M10)),((M9-($M$26))/(3*M10)))))),"")</f>
        <v>1.0056339611253153</v>
      </c>
      <c r="N13" s="25">
        <f>IFERROR(IF(N8="","",IF($N$25=0,((N9-$N$26)/3/N10),IF($N$26=0,(($N$25-N9)/3/N10),MIN(((($N$25)-N9)/(3*N10)),((N9-($N$26))/(3*N10)))))),"")</f>
        <v>1.116071182906986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1.0985484871070561</v>
      </c>
      <c r="V13" s="25">
        <f>IFERROR(IF(V8="","",IF($G$25=0,((V9-$G$26)/3/V10),IF($G$26=0,(($G$25-V9)/3/V10),MIN(((($G$25)-V9)/(3*V10)),((V9-($G$26))/(3*V10)))))),"")</f>
        <v>0.94910136207095264</v>
      </c>
      <c r="W13" s="25">
        <f>IFERROR(IF(W8="","",IF($H$25=0,((W9-$H$26)/3/W10),IF($H$26=0,(($H$25-W9)/3/W10),MIN(((($H$25)-W9)/(3*W10)),((W9-($H$26))/(3*W10)))))),"")</f>
        <v>1.0294400036103024</v>
      </c>
      <c r="X13" s="25"/>
      <c r="Y13" s="25"/>
      <c r="Z13" s="25">
        <f>IFERROR(IF(Z8="","",IF($K$25=0,((Z9-$K$26)/3/Z10),IF($K$26=0,(($K$25-Z9)/3/Z10),MIN(((($K$25)-Z9)/(3*Z10)),((Z9-($K$26))/(3*Z10)))))),"")</f>
        <v>1.0616986830219708</v>
      </c>
      <c r="AA13" s="25">
        <f>IFERROR(IF(AA8="","",IF($L$25=0,((AA9-$L$26)/3/AA10),IF($L$26=0,(($L$25-AA9)/3/AA10),MIN(((($L$25)-AA9)/(3*AA10)),((AA9-($L$26))/(3*AA10)))))),"")</f>
        <v>0.86728558674795431</v>
      </c>
      <c r="AB13" s="25">
        <f>IFERROR(IF(AB8="","",IF($M$25=0,((AB9-$M$26)/3/AB10),IF($M$26=0,(($M$25-AB9)/3/AB10),MIN(((($M$25)-AB9)/(3*AB10)),((AB9-($M$26))/(3*AB10)))))),"")</f>
        <v>1.1218591107867788</v>
      </c>
      <c r="AC13" s="25">
        <f>IFERROR(IF(AC8="","",IF($N$25=0,((AC9-$N$26)/3/AC10),IF($N$26=0,(($N$25-AC9)/3/AC10),MIN(((($N$25)-AC9)/(3*AC10)),((AC9-($N$26))/(3*AC10)))))),"")</f>
        <v>0.80092532884211187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1.6061477728753708</v>
      </c>
      <c r="AG13" s="25">
        <f t="shared" si="1"/>
        <v>1.602761502806771</v>
      </c>
      <c r="AH13" s="25">
        <f t="shared" si="1"/>
        <v>1.9369091368337361</v>
      </c>
      <c r="AI13" s="25">
        <f t="shared" si="1"/>
        <v>1.437930808455502</v>
      </c>
      <c r="AJ13" s="25">
        <f t="shared" si="1"/>
        <v>1.6202931884217282</v>
      </c>
      <c r="AK13" s="25">
        <f t="shared" si="1"/>
        <v>1.6007077695023357</v>
      </c>
      <c r="AL13" s="25">
        <f t="shared" si="1"/>
        <v>1.5158145228265378</v>
      </c>
      <c r="AM13" s="25">
        <f t="shared" si="1"/>
        <v>1.8138807676731992</v>
      </c>
      <c r="AN13" s="25">
        <f t="shared" si="1"/>
        <v>1.268465921407077</v>
      </c>
      <c r="AO13" s="25">
        <f t="shared" si="1"/>
        <v>1.2740462579333602</v>
      </c>
      <c r="AP13" s="25">
        <f t="shared" si="1"/>
        <v>1.2484951280237755</v>
      </c>
      <c r="AQ13" s="25">
        <f>IFERROR(IF(AQ8="","",IF($M$25=0,((AQ9-$M$26)/3/AQ10),IF($M$26=0,(($M$25-AQ9)/3/AQ10),MIN(((($M$25)-AQ9)/(3*AQ10)),((AQ9-($M$26))/(3*AQ10)))))),"")</f>
        <v>1.0802916912195744</v>
      </c>
      <c r="AR13" s="25">
        <f>IFERROR(IF(AR8="","",IF($M$25=0,((AR9-$M$26)/3/AR10),IF($M$26=0,(($M$25-AR9)/3/AR10),MIN(((($M$25)-AR9)/(3*AR10)),((AR9-($M$26))/(3*AR10)))))),"")</f>
        <v>1.2557244854801224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-5.6493291228070248</v>
      </c>
      <c r="AE17" s="27" t="s">
        <v>30</v>
      </c>
      <c r="AR17" s="16">
        <f>AR19-AQ19</f>
        <v>6.2579066666666652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-26.575284848484834</v>
      </c>
      <c r="C19" s="30">
        <v>-27.407828571428581</v>
      </c>
      <c r="D19" s="30">
        <v>-16.562142857142856</v>
      </c>
      <c r="E19" s="30">
        <v>-25.4497</v>
      </c>
      <c r="F19" s="30">
        <v>-31.686907142857127</v>
      </c>
      <c r="G19" s="30">
        <v>-24.027590909090904</v>
      </c>
      <c r="H19" s="30">
        <v>-30.168936842105257</v>
      </c>
      <c r="I19" s="30">
        <v>-26.429086666666667</v>
      </c>
      <c r="J19" s="30">
        <v>-21.189487179487184</v>
      </c>
      <c r="K19" s="30">
        <v>-26.77692222222224</v>
      </c>
      <c r="L19" s="30">
        <v>-30.291187096774163</v>
      </c>
      <c r="M19" s="30">
        <v>-29.455233333333336</v>
      </c>
      <c r="N19" s="30">
        <v>-30.463313333333318</v>
      </c>
      <c r="P19" s="30" t="s">
        <v>18</v>
      </c>
      <c r="Q19" s="30"/>
      <c r="R19" s="30"/>
      <c r="S19" s="30"/>
      <c r="T19" s="30"/>
      <c r="U19" s="30">
        <v>-31.875266666666672</v>
      </c>
      <c r="V19" s="30">
        <v>-33.218715789473684</v>
      </c>
      <c r="W19" s="30">
        <v>-36.924399999999999</v>
      </c>
      <c r="X19" s="30"/>
      <c r="Y19" s="30">
        <v>-18.915462499999997</v>
      </c>
      <c r="Z19" s="30">
        <v>-23.333977777777786</v>
      </c>
      <c r="AA19" s="30">
        <v>-25.157879999999999</v>
      </c>
      <c r="AB19" s="30">
        <v>-25.834484210526309</v>
      </c>
      <c r="AC19" s="30">
        <v>-31.483813333333334</v>
      </c>
      <c r="AD19" s="29"/>
      <c r="AE19" s="30" t="s">
        <v>18</v>
      </c>
      <c r="AF19" s="30">
        <v>-14.652624999999997</v>
      </c>
      <c r="AG19" s="30">
        <v>-19.084</v>
      </c>
      <c r="AH19" s="30">
        <v>-18.247687500000001</v>
      </c>
      <c r="AI19" s="30">
        <v>-14.973694117647064</v>
      </c>
      <c r="AJ19" s="30">
        <v>-17.805828571428574</v>
      </c>
      <c r="AK19" s="30">
        <v>-22.357769230769232</v>
      </c>
      <c r="AL19" s="30">
        <v>-18.524278260869572</v>
      </c>
      <c r="AM19" s="30">
        <v>-12.772414285714282</v>
      </c>
      <c r="AN19" s="30">
        <v>-16.980809523809519</v>
      </c>
      <c r="AO19" s="30">
        <v>-21.205557894736845</v>
      </c>
      <c r="AP19" s="30">
        <v>-18.936266666666675</v>
      </c>
      <c r="AQ19" s="30">
        <v>-20.227506666666663</v>
      </c>
      <c r="AR19" s="30">
        <v>-13.969599999999998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11.851811953579162</v>
      </c>
      <c r="C20" s="22">
        <v>11.654468933172618</v>
      </c>
      <c r="D20" s="22">
        <v>15.759471217881227</v>
      </c>
      <c r="E20" s="22">
        <v>12.25124891941776</v>
      </c>
      <c r="F20" s="22">
        <v>13.459409126766186</v>
      </c>
      <c r="G20" s="22">
        <v>12.399465755948688</v>
      </c>
      <c r="H20" s="22">
        <v>11.388730633645075</v>
      </c>
      <c r="I20" s="22">
        <v>11.91087665527338</v>
      </c>
      <c r="J20" s="22">
        <v>12.944991515393026</v>
      </c>
      <c r="K20" s="22">
        <v>12.764138342012297</v>
      </c>
      <c r="L20" s="22">
        <v>11.023835478615174</v>
      </c>
      <c r="M20" s="22">
        <v>10.911492405472025</v>
      </c>
      <c r="N20" s="22">
        <v>10.163824570232043</v>
      </c>
      <c r="P20" s="21" t="s">
        <v>8</v>
      </c>
      <c r="Q20" s="22"/>
      <c r="R20" s="22"/>
      <c r="S20" s="22"/>
      <c r="T20" s="22"/>
      <c r="U20" s="22">
        <v>11.558462870465409</v>
      </c>
      <c r="V20" s="22">
        <v>13.212767663637273</v>
      </c>
      <c r="W20" s="22">
        <v>15.380875666136269</v>
      </c>
      <c r="X20" s="22"/>
      <c r="Y20" s="22">
        <v>12.676009649392325</v>
      </c>
      <c r="Z20" s="22">
        <v>10.288653638105119</v>
      </c>
      <c r="AA20" s="22">
        <v>12.568242865597748</v>
      </c>
      <c r="AB20" s="22">
        <v>13.055679088625533</v>
      </c>
      <c r="AC20" s="22">
        <v>13.763702390898514</v>
      </c>
      <c r="AD20" s="29"/>
      <c r="AE20" s="21" t="s">
        <v>8</v>
      </c>
      <c r="AF20" s="22">
        <v>9.337166470921261</v>
      </c>
      <c r="AG20" s="22">
        <v>9.4424547322383425</v>
      </c>
      <c r="AH20" s="22">
        <v>9.2529451686213147</v>
      </c>
      <c r="AI20" s="22">
        <v>10.672393500258956</v>
      </c>
      <c r="AJ20" s="22">
        <v>11.674668678501966</v>
      </c>
      <c r="AK20" s="22">
        <v>13.229935687874242</v>
      </c>
      <c r="AL20" s="22">
        <v>13.196530082568557</v>
      </c>
      <c r="AM20" s="22">
        <v>13.386743072952525</v>
      </c>
      <c r="AN20" s="22">
        <v>12.133392879613785</v>
      </c>
      <c r="AO20" s="22">
        <v>9.6727767655236807</v>
      </c>
      <c r="AP20" s="22">
        <v>9.4566447685888502</v>
      </c>
      <c r="AQ20" s="22">
        <v>12.463158968317368</v>
      </c>
      <c r="AR20" s="22">
        <v>12.23468114540505</v>
      </c>
      <c r="AS20" s="29"/>
      <c r="AT20" s="29"/>
      <c r="AU20" s="29"/>
      <c r="AV20" s="29"/>
      <c r="BD20" s="32">
        <f>F5</f>
        <v>-65</v>
      </c>
      <c r="BE20" s="32"/>
      <c r="BF20" s="32"/>
      <c r="BG20" s="32"/>
      <c r="BH20" s="32"/>
      <c r="BI20" s="32"/>
      <c r="BJ20" s="32" t="str">
        <f>E5</f>
        <v/>
      </c>
    </row>
    <row r="21" spans="1:62" x14ac:dyDescent="0.2">
      <c r="A21" s="21" t="s">
        <v>19</v>
      </c>
      <c r="B21" s="22">
        <v>10.403</v>
      </c>
      <c r="C21" s="22">
        <v>7.1079999999999997</v>
      </c>
      <c r="D21" s="22">
        <v>19.395</v>
      </c>
      <c r="E21" s="22">
        <v>14.877000000000001</v>
      </c>
      <c r="F21" s="22">
        <v>7.7309999999999999</v>
      </c>
      <c r="G21" s="22">
        <v>10.061999999999999</v>
      </c>
      <c r="H21" s="22">
        <v>-4.8529999999999998</v>
      </c>
      <c r="I21" s="22">
        <v>23.95</v>
      </c>
      <c r="J21" s="22">
        <v>19.978000000000002</v>
      </c>
      <c r="K21" s="22">
        <v>8.9019999999999992</v>
      </c>
      <c r="L21" s="22">
        <v>-5.8840000000000003</v>
      </c>
      <c r="M21" s="22">
        <v>-4.7489999999999997</v>
      </c>
      <c r="N21" s="22">
        <v>-8.6449999999999996</v>
      </c>
      <c r="P21" s="21" t="s">
        <v>19</v>
      </c>
      <c r="Q21" s="22"/>
      <c r="R21" s="22"/>
      <c r="S21" s="22"/>
      <c r="T21" s="22"/>
      <c r="U21" s="22">
        <v>-2.6360000000000001</v>
      </c>
      <c r="V21" s="22">
        <v>-3.778</v>
      </c>
      <c r="W21" s="22">
        <v>-8.7140000000000004</v>
      </c>
      <c r="X21" s="22"/>
      <c r="Y21" s="22">
        <v>10.895</v>
      </c>
      <c r="Z21" s="22">
        <v>-3.8279999999999998</v>
      </c>
      <c r="AA21" s="22">
        <v>8.7590000000000003</v>
      </c>
      <c r="AB21" s="22">
        <v>8.8819999999999997</v>
      </c>
      <c r="AC21" s="22">
        <v>4.3570000000000002</v>
      </c>
      <c r="AD21" s="29"/>
      <c r="AE21" s="21" t="s">
        <v>19</v>
      </c>
      <c r="AF21" s="22">
        <v>14.28</v>
      </c>
      <c r="AG21" s="22">
        <v>-3.843</v>
      </c>
      <c r="AH21" s="22">
        <v>-3.5</v>
      </c>
      <c r="AI21" s="22">
        <v>16.478999999999999</v>
      </c>
      <c r="AJ21" s="22">
        <v>9.9600000000000009</v>
      </c>
      <c r="AK21" s="22">
        <v>13.22</v>
      </c>
      <c r="AL21" s="22">
        <v>11.637</v>
      </c>
      <c r="AM21" s="22">
        <v>21.960999999999999</v>
      </c>
      <c r="AN21" s="22">
        <v>12.14</v>
      </c>
      <c r="AO21" s="22">
        <v>9.3620000000000001</v>
      </c>
      <c r="AP21" s="22">
        <v>-4.6539999999999999</v>
      </c>
      <c r="AQ21" s="22">
        <v>12.420999999999999</v>
      </c>
      <c r="AR21" s="22">
        <v>16.986000000000001</v>
      </c>
      <c r="BD21" s="33" t="e">
        <f>BE21-$BG$22</f>
        <v>#VALUE!</v>
      </c>
      <c r="BE21" s="32" t="e">
        <f>BF21-$BG$22</f>
        <v>#VALUE!</v>
      </c>
      <c r="BF21" s="32" t="e">
        <f>BG21-$BG$22</f>
        <v>#VALUE!</v>
      </c>
      <c r="BG21" s="33" t="str">
        <f>D5</f>
        <v/>
      </c>
      <c r="BH21" s="32" t="e">
        <f>BG21+$BG$22</f>
        <v>#VALUE!</v>
      </c>
      <c r="BI21" s="32" t="e">
        <f>BH21+$BG$22</f>
        <v>#VALUE!</v>
      </c>
      <c r="BJ21" s="33" t="e">
        <f>BI21+$BG$22</f>
        <v>#VALUE!</v>
      </c>
    </row>
    <row r="22" spans="1:62" x14ac:dyDescent="0.2">
      <c r="A22" s="21" t="s">
        <v>20</v>
      </c>
      <c r="B22" s="22">
        <v>-59.637</v>
      </c>
      <c r="C22" s="22">
        <v>-55.5</v>
      </c>
      <c r="D22" s="22">
        <v>-47.488999999999997</v>
      </c>
      <c r="E22" s="22">
        <v>-55.914999999999999</v>
      </c>
      <c r="F22" s="22">
        <v>-64.843999999999994</v>
      </c>
      <c r="G22" s="22">
        <v>-57.59</v>
      </c>
      <c r="H22" s="22">
        <v>-60.904000000000003</v>
      </c>
      <c r="I22" s="22">
        <v>-52.331000000000003</v>
      </c>
      <c r="J22" s="22">
        <v>-50.064</v>
      </c>
      <c r="K22" s="22">
        <v>-56.911999999999999</v>
      </c>
      <c r="L22" s="22">
        <v>-56.05</v>
      </c>
      <c r="M22" s="22">
        <v>-54.161999999999999</v>
      </c>
      <c r="N22" s="22">
        <v>-55.177999999999997</v>
      </c>
      <c r="P22" s="21" t="s">
        <v>20</v>
      </c>
      <c r="Q22" s="22"/>
      <c r="R22" s="22"/>
      <c r="S22" s="22"/>
      <c r="T22" s="22"/>
      <c r="U22" s="22">
        <v>-58.351999999999997</v>
      </c>
      <c r="V22" s="22">
        <v>-60.012999999999998</v>
      </c>
      <c r="W22" s="22">
        <v>-60.188000000000002</v>
      </c>
      <c r="X22" s="22"/>
      <c r="Y22" s="22">
        <v>-45.639000000000003</v>
      </c>
      <c r="Z22" s="22">
        <v>-48.454000000000001</v>
      </c>
      <c r="AA22" s="22">
        <v>-50.511000000000003</v>
      </c>
      <c r="AB22" s="22">
        <v>-61.889000000000003</v>
      </c>
      <c r="AC22" s="22">
        <v>-59.831000000000003</v>
      </c>
      <c r="AD22" s="29"/>
      <c r="AE22" s="21" t="s">
        <v>20</v>
      </c>
      <c r="AF22" s="22">
        <v>-35.628</v>
      </c>
      <c r="AG22" s="22">
        <v>-42.49</v>
      </c>
      <c r="AH22" s="22">
        <v>-47.524000000000001</v>
      </c>
      <c r="AI22" s="22">
        <v>-45.210999999999999</v>
      </c>
      <c r="AJ22" s="22">
        <v>-47.191000000000003</v>
      </c>
      <c r="AK22" s="22">
        <v>-53.83</v>
      </c>
      <c r="AL22" s="22">
        <v>-53.215000000000003</v>
      </c>
      <c r="AM22" s="22">
        <v>-38.183999999999997</v>
      </c>
      <c r="AN22" s="22">
        <v>-44.598999999999997</v>
      </c>
      <c r="AO22" s="22">
        <v>-43.844000000000001</v>
      </c>
      <c r="AP22" s="22">
        <v>-44.387999999999998</v>
      </c>
      <c r="AQ22" s="22">
        <v>-53.69</v>
      </c>
      <c r="AR22" s="22">
        <v>-61.253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1.0806987517187523</v>
      </c>
      <c r="C23" s="25">
        <f>IFERROR(IF(C18="","",IF($C$25=0,((C19-$C$26)/3/C20),IF($C$26=0,(($C$25-C19)/3/C20),MIN(((($C$25)-C19)/(3*C20)),((C19-($C$26))/(3*C20)))))),"")</f>
        <v>1.0751861694750471</v>
      </c>
      <c r="D23" s="25">
        <f>IFERROR(IF(D18="","",IF($D$25=0,((D19-$D$26)/3/D20),IF($D$26=0,(($D$25-D19)/3/D20),MIN(((($D$25)-D19)/(3*D20)),((D19-($D$26))/(3*D20)))))),"")</f>
        <v>1.0245237392630686</v>
      </c>
      <c r="E23" s="25">
        <f>IFERROR(IF(E18="","",IF($E$25=0,((E19-$E$26)/3/E20),IF($E$26=0,(($E$25-E19)/3/E20),MIN(((($E$25)-E19)/(3*E20)),((E19-($E$26))/(3*E20)))))),"")</f>
        <v>1.0760889293856479</v>
      </c>
      <c r="F23" s="25">
        <f>IFERROR(IF(F18="","",IF($K$25=0,((F19-$K$26)/3/F20),IF($K$26=0,(($K$25-F19)/3/F20),MIN(((($K$25)-F19)/(3*F20)),((F19-($K$26))/(3*F20)))))),"")</f>
        <v>0.82502613458948126</v>
      </c>
      <c r="G23" s="25">
        <f>IFERROR(IF(G18="","",IF($G$25=0,((G19-$G$26)/3/G20),IF($G$26=0,(($G$25-G19)/3/G20),MIN(((($G$25)-G19)/(3*G20)),((G19-($G$26))/(3*G20)))))),"")</f>
        <v>1.1014563018908681</v>
      </c>
      <c r="H23" s="25">
        <f>IFERROR(IF(H18="","",IF($H$25=0,((H19-$H$26)/3/H20),IF($H$26=0,(($H$25-H19)/3/H20),MIN(((($H$25)-H19)/(3*H20)),((H19-($H$26))/(3*H20)))))),"")</f>
        <v>1.019459916952036</v>
      </c>
      <c r="I23" s="25">
        <f>IFERROR(IF(I18="","",IF($I$25=0,((I19-$I$26)/3/I20),IF($I$26=0,(($I$25-I19)/3/I20),MIN(((($I$25)-I19)/(3*I20)),((I19-($I$26))/(3*I20)))))),"")</f>
        <v>1.0794311353580226</v>
      </c>
      <c r="J23" s="25">
        <f>IFERROR(IF(J18="","",IF($J$25=0,((J19-$J$26)/3/J20),IF($J$26=0,(($J$25-J19)/3/J20),MIN(((($J$25)-J19)/(3*J20)),((J19-($J$26))/(3*J20)))))),"")</f>
        <v>1.1281200343885194</v>
      </c>
      <c r="K23" s="25">
        <f>IFERROR(IF(K18="","",IF($K$25=0,((K19-$K$26)/3/K20),IF($K$26=0,(($K$25-K19)/3/K20),MIN(((($K$25)-K19)/(3*K20)),((K19-($K$26))/(3*K20)))))),"")</f>
        <v>0.99818926938371511</v>
      </c>
      <c r="L23" s="25">
        <f>IFERROR(IF(L18="","",IF($L$25=0,((L19-$L$26)/3/L20),IF($L$26=0,(($L$25-L19)/3/L20),MIN(((($L$25)-L19)/(3*L20)),((L19-($L$26))/(3*L20)))))),"")</f>
        <v>1.0495080703552613</v>
      </c>
      <c r="M23" s="25">
        <f>IFERROR(IF(M18="","",IF($M$25=0,((M19-$M$26)/3/M20),IF($M$26=0,(($M$25-M19)/3/M20),MIN(((($M$25)-M19)/(3*M20)),((M19-($M$26))/(3*M20)))))),"")</f>
        <v>1.0858510564158712</v>
      </c>
      <c r="N23" s="25">
        <f>IFERROR(IF(N18="","",IF($N$25=0,((N19-$N$26)/3/N20),IF($N$26=0,(($N$25-N19)/3/N20),MIN(((($N$25)-N19)/(3*N20)),((N19-($N$26))/(3*N20)))))),"")</f>
        <v>1.132667020110331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0.95528081039145807</v>
      </c>
      <c r="V23" s="25">
        <f>IFERROR(IF(V18="","",IF($G$25=0,((V19-$G$26)/3/V20),IF($G$26=0,(($G$25-V19)/3/V20),MIN(((($G$25)-V19)/(3*V20)),((V19-($G$26))/(3*V20)))))),"")</f>
        <v>0.80178216049796724</v>
      </c>
      <c r="W23" s="25">
        <f>IFERROR(IF(W18="","",IF($H$25=0,((W19-$H$26)/3/W20),IF($H$26=0,(($H$25-W19)/3/W20),MIN(((($H$25)-W19)/(3*W20)),((W19-($H$26))/(3*W20)))))),"")</f>
        <v>0.60845257035253253</v>
      </c>
      <c r="X23" s="25"/>
      <c r="Y23" s="25">
        <f>IFERROR(IF(Y18="","",IF($J$25=0,((Y19-$J$26)/3/Y20),IF($J$26=0,(($J$25-Y19)/3/Y20),MIN(((($J$25)-Y19)/(3*Y20)),((Y19-($J$26))/(3*Y20)))))),"")</f>
        <v>1.2118571163076084</v>
      </c>
      <c r="Z23" s="25">
        <f>IFERROR(IF(Z18="","",IF($K$25=0,((Z19-$K$26)/3/Z20),IF($K$26=0,(($K$25-Z19)/3/Z20),MIN(((($K$25)-Z19)/(3*Z20)),((Z19-($K$26))/(3*Z20)))))),"")</f>
        <v>1.3499019952072149</v>
      </c>
      <c r="AA23" s="25">
        <f>IFERROR(IF(AA18="","",IF($L$25=0,((AA19-$L$26)/3/AA20),IF($L$26=0,(($L$25-AA19)/3/AA20),MIN(((($L$25)-AA19)/(3*AA20)),((AA19-($L$26))/(3*AA20)))))),"")</f>
        <v>1.0566876220238473</v>
      </c>
      <c r="AB23" s="25">
        <f>IFERROR(IF(AB18="","",IF($M$25=0,((AB19-$M$26)/3/AB20),IF($M$26=0,(($M$25-AB19)/3/AB20),MIN(((($M$25)-AB19)/(3*AB20)),((AB19-($M$26))/(3*AB20)))))),"")</f>
        <v>0.99996115416153164</v>
      </c>
      <c r="AC23" s="25">
        <f>IFERROR(IF(AC18="","",IF($N$25=0,((AC19-$N$26)/3/AC20),IF($N$26=0,(($N$25-AC19)/3/AC20),MIN(((($N$25)-AC19)/(3*AC20)),((AC19-($N$26))/(3*AC20)))))),"")</f>
        <v>0.81170472195111854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1.7973823627969949</v>
      </c>
      <c r="AG23" s="25">
        <f t="shared" si="2"/>
        <v>1.6209061909587983</v>
      </c>
      <c r="AH23" s="25">
        <f t="shared" si="2"/>
        <v>1.6842317643376561</v>
      </c>
      <c r="AI23" s="25">
        <f t="shared" si="2"/>
        <v>1.5624831762165656</v>
      </c>
      <c r="AJ23" s="25">
        <f t="shared" si="2"/>
        <v>1.3474806788443308</v>
      </c>
      <c r="AK23" s="25">
        <f t="shared" si="2"/>
        <v>1.0743874542114882</v>
      </c>
      <c r="AL23" s="25">
        <f t="shared" si="2"/>
        <v>1.1739379328843604</v>
      </c>
      <c r="AM23" s="25">
        <f t="shared" si="2"/>
        <v>1.3004802694144439</v>
      </c>
      <c r="AN23" s="25">
        <f t="shared" si="2"/>
        <v>1.3192020553698844</v>
      </c>
      <c r="AO23" s="25">
        <f t="shared" si="2"/>
        <v>1.5091992426055658</v>
      </c>
      <c r="AP23" s="25">
        <f t="shared" si="2"/>
        <v>1.6236813535366659</v>
      </c>
      <c r="AQ23" s="25">
        <f>IFERROR(IF(AQ18="","",IF($M$25=0,((AQ19-$M$26)/3/AQ20),IF($M$26=0,(($M$25-AQ19)/3/AQ20),MIN(((($M$25)-AQ19)/(3*AQ20)),((AQ19-($M$26))/(3*AQ20)))))),"")</f>
        <v>1.1974624156189619</v>
      </c>
      <c r="AR23" s="25">
        <f>IFERROR(IF(AR18="","",IF($M$25=0,((AR19-$M$26)/3/AR20),IF($M$26=0,(($M$25-AR19)/3/AR20),MIN(((($M$25)-AR19)/(3*AR20)),((AR19-($M$26))/(3*AR20)))))),"")</f>
        <v>1.3903209353127921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N26" si="3">$F$5</f>
        <v>-65</v>
      </c>
      <c r="C26" s="32">
        <f t="shared" si="3"/>
        <v>-65</v>
      </c>
      <c r="D26" s="32">
        <f t="shared" si="3"/>
        <v>-65</v>
      </c>
      <c r="E26" s="32">
        <f t="shared" si="3"/>
        <v>-65</v>
      </c>
      <c r="F26" s="32">
        <f t="shared" si="3"/>
        <v>-65</v>
      </c>
      <c r="G26" s="32">
        <f t="shared" si="3"/>
        <v>-65</v>
      </c>
      <c r="H26" s="32">
        <f t="shared" si="3"/>
        <v>-65</v>
      </c>
      <c r="I26" s="32">
        <f t="shared" si="3"/>
        <v>-65</v>
      </c>
      <c r="J26" s="32">
        <f t="shared" si="3"/>
        <v>-65</v>
      </c>
      <c r="K26" s="32">
        <f t="shared" si="3"/>
        <v>-65</v>
      </c>
      <c r="L26" s="32">
        <f t="shared" si="3"/>
        <v>-65</v>
      </c>
      <c r="M26" s="32">
        <f t="shared" si="3"/>
        <v>-65</v>
      </c>
      <c r="N26" s="32">
        <f t="shared" si="3"/>
        <v>-65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13.407160010112074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1.3021515277059739</v>
      </c>
      <c r="Q37" s="40">
        <v>8</v>
      </c>
      <c r="R37" s="41">
        <f>ROUND(Q37/5,5)</f>
        <v>1.6</v>
      </c>
      <c r="T37" s="20">
        <v>-36.389600000000002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5.7105791124893397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1.670023269468855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6"/>
  <dimension ref="A1:BJ85"/>
  <sheetViews>
    <sheetView showGridLines="0" topLeftCell="A4" zoomScale="75" zoomScaleNormal="75" workbookViewId="0">
      <selection activeCell="X19" sqref="X19:X23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18" width="9.28515625" style="1" bestFit="1" customWidth="1"/>
    <col min="19" max="19" width="9.140625" style="1"/>
    <col min="20" max="20" width="9.85546875" style="1" bestFit="1" customWidth="1"/>
    <col min="21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98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1.8405086566932296</v>
      </c>
      <c r="R2" s="7">
        <f>IF(N19="","",(ABS(N19-AVERAGE(B19:M19))/STDEV(B19:M19)))</f>
        <v>0.34730258422565785</v>
      </c>
      <c r="S2" s="7">
        <f>IF(AC9="","",(ABS(AC9-AVERAGE(Q9:AB9))/STDEV(Q9:AB9)))</f>
        <v>0.25938828738278707</v>
      </c>
      <c r="T2" s="7">
        <f>IF(AC19="","",(ABS(AC19-AVERAGE(Q19:AB19))/STDEV(Q19:AB19)))</f>
        <v>1.3375275583214168</v>
      </c>
      <c r="U2" s="7">
        <f>IF(AR9="","",(ABS(AR9-AVERAGE(AF9:AQ9))/STDEV(AF9:AQ9)))</f>
        <v>0.94371705644876891</v>
      </c>
      <c r="V2" s="7">
        <f>IF(AR19="","",(ABS(AR19-AVERAGE(AF19:AQ19))/STDEV(AF19:AQ19)))</f>
        <v>0.11069329034961267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8.3729867611371175E-3</v>
      </c>
      <c r="R3" s="7">
        <f>IF(N20="","",(ABS(N20-AVERAGE(B20:M20))/STDEV(B20:M20)))</f>
        <v>0.47303445293896901</v>
      </c>
      <c r="S3" s="7">
        <f>IF(AC10="","",(ABS(AC10-AVERAGE(Q10:AB10))/STDEV(Q10:AB10)))</f>
        <v>2.2649581506362848</v>
      </c>
      <c r="T3" s="7">
        <f>IF(AC20="","",(ABS(AC20-AVERAGE(Q20:AB20))/STDEV(Q20:AB20)))</f>
        <v>1.079944008817822</v>
      </c>
      <c r="U3" s="7">
        <f t="shared" ref="U3" si="0">IF(AR10="","",(ABS(AR10-AVERAGE(AF10:AQ10))/STDEV(AF10:AQ10)))</f>
        <v>2.3196073474469534</v>
      </c>
      <c r="V3" s="7">
        <f>IF(AR20="","",(ABS(AR20-AVERAGE(AF20:AQ20))/STDEV(AF20:AQ20)))</f>
        <v>2.4631801557855617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0.53432815481029106</v>
      </c>
      <c r="R4" s="7">
        <f>IF(N23="","",(ABS(N23-AVERAGE(B23:M23))/STDEV(B23:M23)))</f>
        <v>0.46393180114197025</v>
      </c>
      <c r="S4" s="7">
        <f>IF(AC13="","",(ABS(AC13-AVERAGE(Q13:AB13))/STDEV(Q13:AB13)))</f>
        <v>1.7353294613032275</v>
      </c>
      <c r="T4" s="7">
        <f>IF(AC23="","",(ABS(AC23-AVERAGE(Q23:AB23))/STDEV(Q23:AB23)))</f>
        <v>1.4221065066379439</v>
      </c>
      <c r="U4" s="7">
        <f>IF(AR13="","",(ABS(AR13-AVERAGE(AF13:AQ13))/STDEV(AF13:AQ13)))</f>
        <v>1.6626762972524578</v>
      </c>
      <c r="V4" s="7">
        <f>IF(AR23="","",(ABS(AR23-AVERAGE(AF23:AQ23))/STDEV(AF23:AQ23)))</f>
        <v>1.8974176724841456</v>
      </c>
    </row>
    <row r="5" spans="1:44" ht="25.5" customHeight="1" x14ac:dyDescent="0.2">
      <c r="C5" s="45" t="s">
        <v>99</v>
      </c>
      <c r="D5" s="46">
        <v>14600</v>
      </c>
      <c r="E5" s="46">
        <v>21000</v>
      </c>
      <c r="F5" s="46">
        <v>13020</v>
      </c>
      <c r="G5" s="13"/>
      <c r="H5" s="13"/>
      <c r="I5" s="13">
        <v>2088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20.276847442060273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22.542222222222335</v>
      </c>
      <c r="AE7" s="14" t="s">
        <v>29</v>
      </c>
      <c r="AR7" s="16">
        <f>AR9-AQ9</f>
        <v>-74.266666666666424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14210.20606060606</v>
      </c>
      <c r="C9" s="20">
        <v>14259.04</v>
      </c>
      <c r="D9" s="20">
        <v>14250.628571428571</v>
      </c>
      <c r="E9" s="20">
        <v>14257.848275862068</v>
      </c>
      <c r="F9" s="20">
        <v>14208.413793103447</v>
      </c>
      <c r="G9" s="20">
        <v>14217.653333333334</v>
      </c>
      <c r="H9" s="20">
        <v>14241.936231884058</v>
      </c>
      <c r="I9" s="20">
        <v>14259.535483870968</v>
      </c>
      <c r="J9" s="20">
        <v>14310.705454545454</v>
      </c>
      <c r="K9" s="20">
        <v>14350.070588235294</v>
      </c>
      <c r="L9" s="20">
        <v>14264.896969696969</v>
      </c>
      <c r="M9" s="20">
        <v>14234.933333333332</v>
      </c>
      <c r="N9" s="20">
        <v>14330.857142857143</v>
      </c>
      <c r="P9" s="19" t="s">
        <v>18</v>
      </c>
      <c r="Q9" s="20"/>
      <c r="R9" s="20"/>
      <c r="S9" s="20"/>
      <c r="T9" s="20"/>
      <c r="U9" s="20">
        <v>14192.266666666666</v>
      </c>
      <c r="V9" s="20">
        <v>14289.082352941177</v>
      </c>
      <c r="W9" s="20">
        <v>14306.4</v>
      </c>
      <c r="X9" s="20"/>
      <c r="Y9" s="20"/>
      <c r="Z9" s="20">
        <v>14193.333333333334</v>
      </c>
      <c r="AA9" s="20">
        <v>14287.2</v>
      </c>
      <c r="AB9" s="20">
        <v>14210.044444444444</v>
      </c>
      <c r="AC9" s="20">
        <v>14232.586666666666</v>
      </c>
      <c r="AE9" s="19" t="s">
        <v>18</v>
      </c>
      <c r="AF9" s="30">
        <v>14300.426666666666</v>
      </c>
      <c r="AG9" s="30">
        <v>14330.836363636363</v>
      </c>
      <c r="AH9" s="30">
        <v>14292.96</v>
      </c>
      <c r="AI9" s="30">
        <v>14262.838709677419</v>
      </c>
      <c r="AJ9" s="30">
        <v>14232.8</v>
      </c>
      <c r="AK9" s="30">
        <v>14314.4</v>
      </c>
      <c r="AL9" s="30">
        <v>14413.866666666667</v>
      </c>
      <c r="AM9" s="30">
        <v>14352.48</v>
      </c>
      <c r="AN9" s="30">
        <v>14363.390476190476</v>
      </c>
      <c r="AO9" s="30">
        <v>14363.085714285715</v>
      </c>
      <c r="AP9" s="30">
        <v>14408.16</v>
      </c>
      <c r="AQ9" s="30">
        <v>14483.466666666667</v>
      </c>
      <c r="AR9" s="30">
        <v>14409.2</v>
      </c>
    </row>
    <row r="10" spans="1:44" x14ac:dyDescent="0.2">
      <c r="A10" s="21" t="s">
        <v>8</v>
      </c>
      <c r="B10" s="22">
        <v>190.52758896854561</v>
      </c>
      <c r="C10" s="22">
        <v>189.78275299229185</v>
      </c>
      <c r="D10" s="22">
        <v>249.9983867442771</v>
      </c>
      <c r="E10" s="22">
        <v>212.38802052933175</v>
      </c>
      <c r="F10" s="22">
        <v>166.77311543126891</v>
      </c>
      <c r="G10" s="22">
        <v>189.54636410162064</v>
      </c>
      <c r="H10" s="22">
        <v>193.52977804868598</v>
      </c>
      <c r="I10" s="22">
        <v>208.91952335579464</v>
      </c>
      <c r="J10" s="22">
        <v>197.78366067497436</v>
      </c>
      <c r="K10" s="22">
        <v>188.46108560292814</v>
      </c>
      <c r="L10" s="22">
        <v>219.38732938718084</v>
      </c>
      <c r="M10" s="22">
        <v>182.00143364841881</v>
      </c>
      <c r="N10" s="22">
        <v>198.91289339116653</v>
      </c>
      <c r="P10" s="21" t="s">
        <v>8</v>
      </c>
      <c r="Q10" s="22"/>
      <c r="R10" s="22"/>
      <c r="S10" s="22"/>
      <c r="T10" s="22"/>
      <c r="U10" s="22">
        <v>145.98605304485699</v>
      </c>
      <c r="V10" s="22">
        <v>152.23464124304223</v>
      </c>
      <c r="W10" s="22">
        <v>158.00759475417632</v>
      </c>
      <c r="X10" s="22"/>
      <c r="Y10" s="22"/>
      <c r="Z10" s="22">
        <v>197.91489662556063</v>
      </c>
      <c r="AA10" s="22">
        <v>156.04622132049795</v>
      </c>
      <c r="AB10" s="22">
        <v>214.20078321655768</v>
      </c>
      <c r="AC10" s="22">
        <v>234.47763065861795</v>
      </c>
      <c r="AE10" s="21" t="s">
        <v>8</v>
      </c>
      <c r="AF10" s="22">
        <v>186.10729057079854</v>
      </c>
      <c r="AG10" s="22">
        <v>153.21478069549633</v>
      </c>
      <c r="AH10" s="22">
        <v>136.26998411766465</v>
      </c>
      <c r="AI10" s="22">
        <v>190.27742848412674</v>
      </c>
      <c r="AJ10" s="22">
        <v>188.32183055717883</v>
      </c>
      <c r="AK10" s="22">
        <v>193.80752555570527</v>
      </c>
      <c r="AL10" s="22">
        <v>197.1214245646803</v>
      </c>
      <c r="AM10" s="22">
        <v>264.65057748522923</v>
      </c>
      <c r="AN10" s="22">
        <v>195.2535085490978</v>
      </c>
      <c r="AO10" s="22">
        <v>198.92422766382265</v>
      </c>
      <c r="AP10" s="22">
        <v>187.91741129918677</v>
      </c>
      <c r="AQ10" s="22">
        <v>226.21245042497708</v>
      </c>
      <c r="AR10" s="22">
        <v>267.18326332787325</v>
      </c>
    </row>
    <row r="11" spans="1:44" x14ac:dyDescent="0.2">
      <c r="A11" s="21" t="s">
        <v>19</v>
      </c>
      <c r="B11" s="22">
        <v>15164</v>
      </c>
      <c r="C11" s="22">
        <v>14940</v>
      </c>
      <c r="D11" s="22">
        <v>15612</v>
      </c>
      <c r="E11" s="22">
        <v>15228</v>
      </c>
      <c r="F11" s="23">
        <v>14748</v>
      </c>
      <c r="G11" s="23">
        <v>15164</v>
      </c>
      <c r="H11" s="23">
        <v>15228</v>
      </c>
      <c r="I11" s="23">
        <v>15388</v>
      </c>
      <c r="J11" s="23">
        <v>15740</v>
      </c>
      <c r="K11" s="23">
        <v>15164</v>
      </c>
      <c r="L11" s="23">
        <v>15740</v>
      </c>
      <c r="M11" s="23">
        <v>15004</v>
      </c>
      <c r="N11" s="23">
        <v>15228</v>
      </c>
      <c r="P11" s="21" t="s">
        <v>19</v>
      </c>
      <c r="Q11" s="22"/>
      <c r="R11" s="22"/>
      <c r="S11" s="22"/>
      <c r="T11" s="22"/>
      <c r="U11" s="23">
        <v>14588</v>
      </c>
      <c r="V11" s="23">
        <v>14652</v>
      </c>
      <c r="W11" s="23">
        <v>14908</v>
      </c>
      <c r="X11" s="23"/>
      <c r="Y11" s="23"/>
      <c r="Z11" s="23">
        <v>15324</v>
      </c>
      <c r="AA11" s="23">
        <v>14588</v>
      </c>
      <c r="AB11" s="23">
        <v>15132</v>
      </c>
      <c r="AC11" s="23">
        <v>15004</v>
      </c>
      <c r="AE11" s="21" t="s">
        <v>19</v>
      </c>
      <c r="AF11" s="22">
        <v>14908</v>
      </c>
      <c r="AG11" s="22">
        <v>14716</v>
      </c>
      <c r="AH11" s="22">
        <v>14588</v>
      </c>
      <c r="AI11" s="22">
        <v>14908</v>
      </c>
      <c r="AJ11" s="22">
        <v>14748</v>
      </c>
      <c r="AK11" s="22">
        <v>14972</v>
      </c>
      <c r="AL11" s="22">
        <v>15228</v>
      </c>
      <c r="AM11" s="22">
        <v>15068</v>
      </c>
      <c r="AN11" s="22">
        <v>14908</v>
      </c>
      <c r="AO11" s="22">
        <v>14812</v>
      </c>
      <c r="AP11" s="22">
        <v>14844</v>
      </c>
      <c r="AQ11" s="22">
        <v>15452</v>
      </c>
      <c r="AR11" s="22">
        <v>15452</v>
      </c>
    </row>
    <row r="12" spans="1:44" x14ac:dyDescent="0.2">
      <c r="A12" s="21" t="s">
        <v>20</v>
      </c>
      <c r="B12" s="22">
        <v>13564</v>
      </c>
      <c r="C12" s="22">
        <v>13724</v>
      </c>
      <c r="D12" s="22">
        <v>13916</v>
      </c>
      <c r="E12" s="22">
        <v>13756</v>
      </c>
      <c r="F12" s="23">
        <v>13660</v>
      </c>
      <c r="G12" s="23">
        <v>13788</v>
      </c>
      <c r="H12" s="23">
        <v>13660</v>
      </c>
      <c r="I12" s="23">
        <v>13916</v>
      </c>
      <c r="J12" s="23">
        <v>13820</v>
      </c>
      <c r="K12" s="23">
        <v>13724</v>
      </c>
      <c r="L12" s="23">
        <v>13820</v>
      </c>
      <c r="M12" s="23">
        <v>13660</v>
      </c>
      <c r="N12" s="23">
        <v>13820</v>
      </c>
      <c r="P12" s="21" t="s">
        <v>20</v>
      </c>
      <c r="Q12" s="22"/>
      <c r="R12" s="22"/>
      <c r="S12" s="22"/>
      <c r="T12" s="22"/>
      <c r="U12" s="23">
        <v>13916</v>
      </c>
      <c r="V12" s="23">
        <v>13756</v>
      </c>
      <c r="W12" s="23">
        <v>13916</v>
      </c>
      <c r="X12" s="23"/>
      <c r="Y12" s="23"/>
      <c r="Z12" s="23">
        <v>13820</v>
      </c>
      <c r="AA12" s="23">
        <v>13916</v>
      </c>
      <c r="AB12" s="23">
        <v>13756</v>
      </c>
      <c r="AC12" s="23">
        <v>13916</v>
      </c>
      <c r="AE12" s="21" t="s">
        <v>20</v>
      </c>
      <c r="AF12" s="22">
        <v>13820</v>
      </c>
      <c r="AG12" s="22">
        <v>13916</v>
      </c>
      <c r="AH12" s="22">
        <v>14076</v>
      </c>
      <c r="AI12" s="22">
        <v>13820</v>
      </c>
      <c r="AJ12" s="22">
        <v>13852</v>
      </c>
      <c r="AK12" s="22">
        <v>13916</v>
      </c>
      <c r="AL12" s="22">
        <v>13820</v>
      </c>
      <c r="AM12" s="22">
        <v>13916</v>
      </c>
      <c r="AN12" s="22">
        <v>13820</v>
      </c>
      <c r="AO12" s="22">
        <v>13820</v>
      </c>
      <c r="AP12" s="22">
        <v>14076</v>
      </c>
      <c r="AQ12" s="22">
        <v>14172</v>
      </c>
      <c r="AR12" s="22">
        <v>13852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2.0822987142342462</v>
      </c>
      <c r="C13" s="25">
        <f>IFERROR(IF(C8="","",IF($C$25=0,((C9-$C$26)/3/C10),IF($C$26=0,(($C$25-C9)/3/C10),MIN(((($C$25)-C9)/(3*C10)),((C9-($C$26))/(3*C10)))))),"")</f>
        <v>2.1762427134256423</v>
      </c>
      <c r="D13" s="25">
        <f>IFERROR(IF(D8="","",IF($D$25=0,((D9-$D$26)/3/D10),IF($D$26=0,(($D$25-D9)/3/D10),MIN(((($D$25)-D9)/(3*D10)),((D9-($D$26))/(3*D10)))))),"")</f>
        <v>1.6408486836722127</v>
      </c>
      <c r="E13" s="25">
        <f>IFERROR(IF(E8="","",IF($E$25=0,((E9-$E$26)/3/E10),IF($E$26=0,(($E$25-E9)/3/E10),MIN(((($E$25)-E9)/(3*E10)),((E9-($E$26))/(3*E10)))))),"")</f>
        <v>1.9427465396855499</v>
      </c>
      <c r="F13" s="25">
        <f>IFERROR(IF(F8="","",IF($K$25=0,((F9-$K$26)/3/F10),IF($K$26=0,(($K$25-F9)/3/F10),MIN(((($K$25)-F9)/(3*F10)),((F9-($K$26))/(3*F10)))))),"")</f>
        <v>2.3753104930017344</v>
      </c>
      <c r="G13" s="25">
        <f>IFERROR(IF(G8="","",IF($G$25=0,((G9-$G$26)/3/G10),IF($G$26=0,(($G$25-G9)/3/G10),MIN(((($G$25)-G9)/(3*G10)),((G9-($G$26))/(3*G10)))))),"")</f>
        <v>2.1061748120040278</v>
      </c>
      <c r="H13" s="25">
        <f>IFERROR(IF(H8="","",IF($H$25=0,((H9-$H$26)/3/H10),IF($H$26=0,(($H$25-H9)/3/H10),MIN(((($H$25)-H9)/(3*H10)),((H9-($H$26))/(3*H10)))))),"")</f>
        <v>2.1046480877594922</v>
      </c>
      <c r="I13" s="25">
        <f>IFERROR(IF(I8="","",IF($I$25=0,((I9-$I$26)/3/I10),IF($I$26=0,(($I$25-I9)/3/I10),MIN(((($I$25)-I9)/(3*I10)),((I9-($I$26))/(3*I10)))))),"")</f>
        <v>1.977692117935784</v>
      </c>
      <c r="J13" s="25">
        <f>IFERROR(IF(J8="","",IF($J$25=0,((J9-$J$26)/3/J10),IF($J$26=0,(($J$25-J9)/3/J10),MIN(((($J$25)-J9)/(3*J10)),((J9-($J$26))/(3*J10)))))),"")</f>
        <v>2.1752815679864153</v>
      </c>
      <c r="K13" s="25">
        <f>IFERROR(IF(K8="","",IF($K$25=0,((K9-$K$26)/3/K10),IF($K$26=0,(($K$25-K9)/3/K10),MIN(((($K$25)-K9)/(3*K10)),((K9-($K$26))/(3*K10)))))),"")</f>
        <v>2.3525114552253727</v>
      </c>
      <c r="L13" s="25">
        <f>IFERROR(IF(L8="","",IF($L$25=0,((L9-$L$26)/3/L10),IF($L$26=0,(($L$25-L9)/3/L10),MIN(((($L$25)-L9)/(3*L10)),((L9-($L$26))/(3*L10)))))),"")</f>
        <v>1.8914750351571736</v>
      </c>
      <c r="M13" s="25">
        <f>IFERROR(IF(M8="","",IF($M$25=0,((M9-$M$26)/3/M10),IF($M$26=0,(($M$25-M9)/3/M10),MIN(((($M$25)-M9)/(3*M10)),((M9-($M$26))/(3*M10)))))),"")</f>
        <v>2.2251350973426569</v>
      </c>
      <c r="N13" s="25">
        <f>IFERROR(IF(N8="","",IF($N$25=0,((N9-$N$26)/3/N10),IF($N$26=0,(($N$25-N9)/3/N10),MIN(((($N$25)-N9)/(3*N10)),((N9-($N$26))/(3*N10)))))),"")</f>
        <v>2.1967021518967336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2.676663608649577</v>
      </c>
      <c r="V13" s="25">
        <f>IFERROR(IF(V8="","",IF($G$25=0,((V9-$G$26)/3/V10),IF($G$26=0,(($G$25-V9)/3/V10),MIN(((($G$25)-V9)/(3*V10)),((V9-($G$26))/(3*V10)))))),"")</f>
        <v>2.7787857449936784</v>
      </c>
      <c r="W13" s="25">
        <f>IFERROR(IF(W8="","",IF($H$25=0,((W9-$H$26)/3/W10),IF($H$26=0,(($H$25-W9)/3/W10),MIN(((($H$25)-W9)/(3*W10)),((W9-($H$26))/(3*W10)))))),"")</f>
        <v>2.7137936038271744</v>
      </c>
      <c r="X13" s="25"/>
      <c r="Y13" s="25"/>
      <c r="Z13" s="25">
        <f>IFERROR(IF(Z8="","",IF($K$25=0,((Z9-$K$26)/3/Z10),IF($K$26=0,(($K$25-Z9)/3/Z10),MIN(((($K$25)-Z9)/(3*Z10)),((Z9-($K$26))/(3*Z10)))))),"")</f>
        <v>1.9761580243808667</v>
      </c>
      <c r="AA13" s="25">
        <f>IFERROR(IF(AA8="","",IF($L$25=0,((AA9-$L$26)/3/AA10),IF($L$26=0,(($L$25-AA9)/3/AA10),MIN(((($L$25)-AA9)/(3*AA10)),((AA9-($L$26))/(3*AA10)))))),"")</f>
        <v>2.7068902817739331</v>
      </c>
      <c r="AB13" s="25">
        <f>IFERROR(IF(AB8="","",IF($M$25=0,((AB9-$M$26)/3/AB10),IF($M$26=0,(($M$25-AB9)/3/AB10),MIN(((($M$25)-AB9)/(3*AB10)),((AB9-($M$26))/(3*AB10)))))),"")</f>
        <v>1.8519142438449212</v>
      </c>
      <c r="AC13" s="25">
        <f>IFERROR(IF(AC8="","",IF($N$25=0,((AC9-$N$26)/3/AC10),IF($N$26=0,(($N$25-AC9)/3/AC10),MIN(((($N$25)-AC9)/(3*AC10)),((AC9-($N$26))/(3*AC10)))))),"")</f>
        <v>1.7238128618931421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2.2933485710304455</v>
      </c>
      <c r="AG13" s="25">
        <f t="shared" si="1"/>
        <v>2.8518492312687038</v>
      </c>
      <c r="AH13" s="25">
        <f t="shared" si="1"/>
        <v>3.1138185180502651</v>
      </c>
      <c r="AI13" s="25">
        <f t="shared" si="1"/>
        <v>2.1772396925525652</v>
      </c>
      <c r="AJ13" s="25">
        <f t="shared" si="1"/>
        <v>2.1466797846568393</v>
      </c>
      <c r="AK13" s="25">
        <f t="shared" si="1"/>
        <v>2.2262637399116474</v>
      </c>
      <c r="AL13" s="25">
        <f t="shared" si="1"/>
        <v>2.3570356355139293</v>
      </c>
      <c r="AM13" s="25">
        <f t="shared" si="1"/>
        <v>1.6782884217389982</v>
      </c>
      <c r="AN13" s="25">
        <f t="shared" si="1"/>
        <v>2.2934124396756936</v>
      </c>
      <c r="AO13" s="25">
        <f t="shared" si="1"/>
        <v>2.2505817584564558</v>
      </c>
      <c r="AP13" s="25">
        <f t="shared" si="1"/>
        <v>2.4623583136918321</v>
      </c>
      <c r="AQ13" s="25">
        <f>IFERROR(IF(AQ8="","",IF($M$25=0,((AQ9-$M$26)/3/AQ10),IF($M$26=0,(($M$25-AQ9)/3/AQ10),MIN(((($M$25)-AQ9)/(3*AQ10)),((AQ9-($M$26))/(3*AQ10)))))),"")</f>
        <v>2.1564782190625165</v>
      </c>
      <c r="AR13" s="25">
        <f>IFERROR(IF(AR8="","",IF($M$25=0,((AR9-$M$26)/3/AR10),IF($M$26=0,(($M$25-AR9)/3/AR10),MIN(((($M$25)-AR9)/(3*AR10)),((AR9-($M$26))/(3*AR10)))))),"")</f>
        <v>1.7331424914082878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8.0168421052621852</v>
      </c>
      <c r="AE17" s="27" t="s">
        <v>30</v>
      </c>
      <c r="AR17" s="16">
        <f>AR19-AQ19</f>
        <v>-72.960000000000946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14199.733333333334</v>
      </c>
      <c r="C19" s="30">
        <v>14141.371428571429</v>
      </c>
      <c r="D19" s="30">
        <v>14251.542857142857</v>
      </c>
      <c r="E19" s="30">
        <v>14231.8</v>
      </c>
      <c r="F19" s="30">
        <v>14258.4</v>
      </c>
      <c r="G19" s="30">
        <v>14289.527272727273</v>
      </c>
      <c r="H19" s="30">
        <v>14305.221052631579</v>
      </c>
      <c r="I19" s="30">
        <v>14281.013333333334</v>
      </c>
      <c r="J19" s="30">
        <v>14179.876923076923</v>
      </c>
      <c r="K19" s="30">
        <v>14241.155555555555</v>
      </c>
      <c r="L19" s="30">
        <v>14306.812903225806</v>
      </c>
      <c r="M19" s="30">
        <v>14202.780952380952</v>
      </c>
      <c r="N19" s="30">
        <v>14258.826666666666</v>
      </c>
      <c r="P19" s="30" t="s">
        <v>18</v>
      </c>
      <c r="Q19" s="30"/>
      <c r="R19" s="30"/>
      <c r="S19" s="30"/>
      <c r="T19" s="30"/>
      <c r="U19" s="30">
        <v>14234.293333333333</v>
      </c>
      <c r="V19" s="30">
        <v>14268.673684210526</v>
      </c>
      <c r="W19" s="30">
        <v>14214.666666666666</v>
      </c>
      <c r="X19" s="30"/>
      <c r="Y19" s="30">
        <v>14294.8</v>
      </c>
      <c r="Z19" s="30">
        <v>14244.888888888889</v>
      </c>
      <c r="AA19" s="30">
        <v>14238.986666666666</v>
      </c>
      <c r="AB19" s="30">
        <v>14184.463157894737</v>
      </c>
      <c r="AC19" s="30">
        <v>14192.48</v>
      </c>
      <c r="AD19" s="29"/>
      <c r="AE19" s="30" t="s">
        <v>18</v>
      </c>
      <c r="AF19" s="30">
        <v>14124</v>
      </c>
      <c r="AG19" s="30">
        <v>14155.709090909091</v>
      </c>
      <c r="AH19" s="30">
        <v>14247.6</v>
      </c>
      <c r="AI19" s="30">
        <v>14219.058823529413</v>
      </c>
      <c r="AJ19" s="30">
        <v>14244.685714285713</v>
      </c>
      <c r="AK19" s="30">
        <v>14247.323076923078</v>
      </c>
      <c r="AL19" s="30">
        <v>14292.208695652174</v>
      </c>
      <c r="AM19" s="30">
        <v>14283.542857142857</v>
      </c>
      <c r="AN19" s="30">
        <v>14251.238095238095</v>
      </c>
      <c r="AO19" s="30">
        <v>14314.147368421052</v>
      </c>
      <c r="AP19" s="30">
        <v>14305.12</v>
      </c>
      <c r="AQ19" s="30">
        <v>14331.146666666667</v>
      </c>
      <c r="AR19" s="30">
        <v>14258.186666666666</v>
      </c>
      <c r="BD19" s="32"/>
      <c r="BE19" s="32"/>
      <c r="BF19" s="32"/>
      <c r="BG19" s="32">
        <f>I5/3</f>
        <v>696</v>
      </c>
      <c r="BH19" s="32"/>
      <c r="BI19" s="32"/>
      <c r="BJ19" s="32"/>
    </row>
    <row r="20" spans="1:62" x14ac:dyDescent="0.2">
      <c r="A20" s="21" t="s">
        <v>8</v>
      </c>
      <c r="B20" s="22">
        <v>245.40345410069679</v>
      </c>
      <c r="C20" s="22">
        <v>208.37142898010453</v>
      </c>
      <c r="D20" s="22">
        <v>151.76381473258004</v>
      </c>
      <c r="E20" s="22">
        <v>206.64084237112729</v>
      </c>
      <c r="F20" s="22">
        <v>228.62884376525818</v>
      </c>
      <c r="G20" s="22">
        <v>251.11332684487144</v>
      </c>
      <c r="H20" s="22">
        <v>257.16077687491031</v>
      </c>
      <c r="I20" s="22">
        <v>202.35509312504723</v>
      </c>
      <c r="J20" s="22">
        <v>176.35480062029501</v>
      </c>
      <c r="K20" s="22">
        <v>180.32793907606614</v>
      </c>
      <c r="L20" s="22">
        <v>192.93235430823719</v>
      </c>
      <c r="M20" s="22">
        <v>202.62402928356698</v>
      </c>
      <c r="N20" s="22">
        <v>223.81082455984253</v>
      </c>
      <c r="P20" s="21" t="s">
        <v>8</v>
      </c>
      <c r="Q20" s="22"/>
      <c r="R20" s="22"/>
      <c r="S20" s="22"/>
      <c r="T20" s="22"/>
      <c r="U20" s="22">
        <v>157.72596603083571</v>
      </c>
      <c r="V20" s="22">
        <v>173.26958715258391</v>
      </c>
      <c r="W20" s="22">
        <v>139.30986359636597</v>
      </c>
      <c r="X20" s="22"/>
      <c r="Y20" s="22">
        <v>142.6950718991508</v>
      </c>
      <c r="Z20" s="22">
        <v>201.2471477609003</v>
      </c>
      <c r="AA20" s="22">
        <v>158.01346960489349</v>
      </c>
      <c r="AB20" s="22">
        <v>127.93996352398027</v>
      </c>
      <c r="AC20" s="22">
        <v>183.57290031409789</v>
      </c>
      <c r="AD20" s="29"/>
      <c r="AE20" s="21" t="s">
        <v>8</v>
      </c>
      <c r="AF20" s="22">
        <v>176.45051660487306</v>
      </c>
      <c r="AG20" s="22">
        <v>195.31680558890605</v>
      </c>
      <c r="AH20" s="22">
        <v>192.89202068921779</v>
      </c>
      <c r="AI20" s="22">
        <v>284.53313276568792</v>
      </c>
      <c r="AJ20" s="22">
        <v>159.94632640105414</v>
      </c>
      <c r="AK20" s="22">
        <v>219.12047968043652</v>
      </c>
      <c r="AL20" s="22">
        <v>180.30293687716076</v>
      </c>
      <c r="AM20" s="22">
        <v>243.01826052426625</v>
      </c>
      <c r="AN20" s="22">
        <v>235.94920916169514</v>
      </c>
      <c r="AO20" s="22">
        <v>176.30709236292569</v>
      </c>
      <c r="AP20" s="22">
        <v>177.39320807254788</v>
      </c>
      <c r="AQ20" s="22">
        <v>210.03401869461305</v>
      </c>
      <c r="AR20" s="22">
        <v>292.85863637752078</v>
      </c>
      <c r="AS20" s="29"/>
      <c r="AT20" s="29"/>
      <c r="AU20" s="29"/>
      <c r="AV20" s="29"/>
      <c r="BD20" s="32">
        <f>F5</f>
        <v>13020</v>
      </c>
      <c r="BE20" s="32"/>
      <c r="BF20" s="32"/>
      <c r="BG20" s="32"/>
      <c r="BH20" s="32"/>
      <c r="BI20" s="32"/>
      <c r="BJ20" s="32">
        <f>E5</f>
        <v>21000</v>
      </c>
    </row>
    <row r="21" spans="1:62" x14ac:dyDescent="0.2">
      <c r="A21" s="21" t="s">
        <v>19</v>
      </c>
      <c r="B21" s="22">
        <v>15708</v>
      </c>
      <c r="C21" s="22">
        <v>15164</v>
      </c>
      <c r="D21" s="22">
        <v>14588</v>
      </c>
      <c r="E21" s="22">
        <v>15324</v>
      </c>
      <c r="F21" s="22">
        <v>15132</v>
      </c>
      <c r="G21" s="22">
        <v>15228</v>
      </c>
      <c r="H21" s="22">
        <v>15708</v>
      </c>
      <c r="I21" s="22">
        <v>14972</v>
      </c>
      <c r="J21" s="22">
        <v>14844</v>
      </c>
      <c r="K21" s="22">
        <v>15004</v>
      </c>
      <c r="L21" s="22">
        <v>15164</v>
      </c>
      <c r="M21" s="22">
        <v>15228</v>
      </c>
      <c r="N21" s="22">
        <v>15548</v>
      </c>
      <c r="P21" s="21" t="s">
        <v>19</v>
      </c>
      <c r="Q21" s="22"/>
      <c r="R21" s="22"/>
      <c r="S21" s="22"/>
      <c r="T21" s="22"/>
      <c r="U21" s="22">
        <v>14588</v>
      </c>
      <c r="V21" s="22">
        <v>14748</v>
      </c>
      <c r="W21" s="22">
        <v>14492</v>
      </c>
      <c r="X21" s="22"/>
      <c r="Y21" s="22">
        <v>14588</v>
      </c>
      <c r="Z21" s="22">
        <v>15068</v>
      </c>
      <c r="AA21" s="22">
        <v>14748</v>
      </c>
      <c r="AB21" s="22">
        <v>14748</v>
      </c>
      <c r="AC21" s="22">
        <v>14844</v>
      </c>
      <c r="AD21" s="29"/>
      <c r="AE21" s="21" t="s">
        <v>19</v>
      </c>
      <c r="AF21" s="22">
        <v>14748</v>
      </c>
      <c r="AG21" s="22">
        <v>14716</v>
      </c>
      <c r="AH21" s="22">
        <v>14748</v>
      </c>
      <c r="AI21" s="22">
        <v>15612</v>
      </c>
      <c r="AJ21" s="22">
        <v>14716</v>
      </c>
      <c r="AK21" s="22">
        <v>15068</v>
      </c>
      <c r="AL21" s="22">
        <v>14908</v>
      </c>
      <c r="AM21" s="22">
        <v>15580</v>
      </c>
      <c r="AN21" s="22">
        <v>15068</v>
      </c>
      <c r="AO21" s="22">
        <v>14812</v>
      </c>
      <c r="AP21" s="22">
        <v>14684</v>
      </c>
      <c r="AQ21" s="22">
        <v>14748</v>
      </c>
      <c r="AR21" s="22">
        <v>15548</v>
      </c>
      <c r="BD21" s="33">
        <f>BE21-$BG$22</f>
        <v>14599.939999999999</v>
      </c>
      <c r="BE21" s="32">
        <f>BF21-$BG$22</f>
        <v>14599.96</v>
      </c>
      <c r="BF21" s="32">
        <f>BG21-$BG$22</f>
        <v>14599.98</v>
      </c>
      <c r="BG21" s="33">
        <f>D5</f>
        <v>14600</v>
      </c>
      <c r="BH21" s="32">
        <f>BG21+$BG$22</f>
        <v>14600.02</v>
      </c>
      <c r="BI21" s="32">
        <f>BH21+$BG$22</f>
        <v>14600.04</v>
      </c>
      <c r="BJ21" s="33">
        <f>BI21+$BG$22</f>
        <v>14600.060000000001</v>
      </c>
    </row>
    <row r="22" spans="1:62" x14ac:dyDescent="0.2">
      <c r="A22" s="21" t="s">
        <v>20</v>
      </c>
      <c r="B22" s="22">
        <v>13756</v>
      </c>
      <c r="C22" s="22">
        <v>13660</v>
      </c>
      <c r="D22" s="22">
        <v>14012</v>
      </c>
      <c r="E22" s="22">
        <v>13724</v>
      </c>
      <c r="F22" s="22">
        <v>13820</v>
      </c>
      <c r="G22" s="22">
        <v>13724</v>
      </c>
      <c r="H22" s="22">
        <v>13692</v>
      </c>
      <c r="I22" s="22">
        <v>13660</v>
      </c>
      <c r="J22" s="22">
        <v>13820</v>
      </c>
      <c r="K22" s="22">
        <v>13916</v>
      </c>
      <c r="L22" s="22">
        <v>13916</v>
      </c>
      <c r="M22" s="22">
        <v>13660</v>
      </c>
      <c r="N22" s="22">
        <v>13820</v>
      </c>
      <c r="P22" s="21" t="s">
        <v>20</v>
      </c>
      <c r="Q22" s="22"/>
      <c r="R22" s="22"/>
      <c r="S22" s="22"/>
      <c r="T22" s="22"/>
      <c r="U22" s="22">
        <v>13820</v>
      </c>
      <c r="V22" s="22">
        <v>13916</v>
      </c>
      <c r="W22" s="22">
        <v>13916</v>
      </c>
      <c r="X22" s="22"/>
      <c r="Y22" s="22">
        <v>13916</v>
      </c>
      <c r="Z22" s="22">
        <v>13916</v>
      </c>
      <c r="AA22" s="22">
        <v>13916</v>
      </c>
      <c r="AB22" s="22">
        <v>13756</v>
      </c>
      <c r="AC22" s="22">
        <v>13660</v>
      </c>
      <c r="AD22" s="29"/>
      <c r="AE22" s="21" t="s">
        <v>20</v>
      </c>
      <c r="AF22" s="22">
        <v>13724</v>
      </c>
      <c r="AG22" s="22">
        <v>13756</v>
      </c>
      <c r="AH22" s="22">
        <v>13820</v>
      </c>
      <c r="AI22" s="22">
        <v>13820</v>
      </c>
      <c r="AJ22" s="22">
        <v>14012</v>
      </c>
      <c r="AK22" s="22">
        <v>13916</v>
      </c>
      <c r="AL22" s="22">
        <v>13820</v>
      </c>
      <c r="AM22" s="22">
        <v>13820</v>
      </c>
      <c r="AN22" s="22">
        <v>13692</v>
      </c>
      <c r="AO22" s="22">
        <v>14012</v>
      </c>
      <c r="AP22" s="22">
        <v>13852</v>
      </c>
      <c r="AQ22" s="22">
        <v>13916</v>
      </c>
      <c r="AR22" s="22">
        <v>13724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1.6024405438200715</v>
      </c>
      <c r="C23" s="25">
        <f>IFERROR(IF(C18="","",IF($C$25=0,((C19-$C$26)/3/C20),IF($C$26=0,(($C$25-C19)/3/C20),MIN(((($C$25)-C19)/(3*C20)),((C19-($C$26))/(3*C20)))))),"")</f>
        <v>1.793866260936215</v>
      </c>
      <c r="D23" s="25">
        <f>IFERROR(IF(D18="","",IF($D$25=0,((D19-$D$26)/3/D20),IF($D$26=0,(($D$25-D19)/3/D20),MIN(((($D$25)-D19)/(3*D20)),((D19-($D$26))/(3*D20)))))),"")</f>
        <v>2.7049549751872304</v>
      </c>
      <c r="E23" s="25">
        <f>IFERROR(IF(E18="","",IF($E$25=0,((E19-$E$26)/3/E20),IF($E$26=0,(($E$25-E19)/3/E20),MIN(((($E$25)-E19)/(3*E20)),((E19-($E$26))/(3*E20)))))),"")</f>
        <v>1.9547603885966947</v>
      </c>
      <c r="F23" s="25">
        <f>IFERROR(IF(F18="","",IF($K$25=0,((F19-$K$26)/3/F20),IF($K$26=0,(($K$25-F19)/3/F20),MIN(((($K$25)-F19)/(3*F20)),((F19-($K$26))/(3*F20)))))),"")</f>
        <v>1.8055464621246</v>
      </c>
      <c r="G23" s="25">
        <f>IFERROR(IF(G18="","",IF($G$25=0,((G19-$G$26)/3/G20),IF($G$26=0,(($G$25-G19)/3/G20),MIN(((($G$25)-G19)/(3*G20)),((G19-($G$26))/(3*G20)))))),"")</f>
        <v>1.685198324170107</v>
      </c>
      <c r="H23" s="25">
        <f>IFERROR(IF(H18="","",IF($H$25=0,((H19-$H$26)/3/H20),IF($H$26=0,(($H$25-H19)/3/H20),MIN(((($H$25)-H19)/(3*H20)),((H19-($H$26))/(3*H20)))))),"")</f>
        <v>1.6659111966839644</v>
      </c>
      <c r="I23" s="25">
        <f>IFERROR(IF(I18="","",IF($I$25=0,((I19-$I$26)/3/I20),IF($I$26=0,(($I$25-I19)/3/I20),MIN(((($I$25)-I19)/(3*I20)),((I19-($I$26))/(3*I20)))))),"")</f>
        <v>2.0772285554385648</v>
      </c>
      <c r="J23" s="25">
        <f>IFERROR(IF(J18="","",IF($J$25=0,((J19-$J$26)/3/J20),IF($J$26=0,(($J$25-J19)/3/J20),MIN(((($J$25)-J19)/(3*J20)),((J19-($J$26))/(3*J20)))))),"")</f>
        <v>2.1923170770841378</v>
      </c>
      <c r="K23" s="25">
        <f>IFERROR(IF(K18="","",IF($K$25=0,((K19-$K$26)/3/K20),IF($K$26=0,(($K$25-K19)/3/K20),MIN(((($K$25)-K19)/(3*K20)),((K19-($K$26))/(3*K20)))))),"")</f>
        <v>2.2572866630508579</v>
      </c>
      <c r="L23" s="25">
        <f>IFERROR(IF(L18="","",IF($L$25=0,((L19-$L$26)/3/L20),IF($L$26=0,(($L$25-L19)/3/L20),MIN(((($L$25)-L19)/(3*L20)),((L19-($L$26))/(3*L20)))))),"")</f>
        <v>2.2232540309092603</v>
      </c>
      <c r="M23" s="25">
        <f>IFERROR(IF(M18="","",IF($M$25=0,((M19-$M$26)/3/M20),IF($M$26=0,(($M$25-M19)/3/M20),MIN(((($M$25)-M19)/(3*M20)),((M19-($M$26))/(3*M20)))))),"")</f>
        <v>1.9457727637454114</v>
      </c>
      <c r="N23" s="25">
        <f>IFERROR(IF(N18="","",IF($N$25=0,((N19-$N$26)/3/N20),IF($N$26=0,(($N$25-N19)/3/N20),MIN(((($N$25)-N19)/(3*N20)),((N19-($N$26))/(3*N20)))))),"")</f>
        <v>1.8450502697281717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2.5662511673272124</v>
      </c>
      <c r="V23" s="25">
        <f>IFERROR(IF(V18="","",IF($G$25=0,((V19-$G$26)/3/V20),IF($G$26=0,(($G$25-V19)/3/V20),MIN(((($G$25)-V19)/(3*V20)),((V19-($G$26))/(3*V20)))))),"")</f>
        <v>2.4021789873428547</v>
      </c>
      <c r="W23" s="25">
        <f>IFERROR(IF(W18="","",IF($H$25=0,((W19-$H$26)/3/W20),IF($H$26=0,(($H$25-W19)/3/W20),MIN(((($H$25)-W19)/(3*W20)),((W19-($H$26))/(3*W20)))))),"")</f>
        <v>2.8585357270611098</v>
      </c>
      <c r="X23" s="25"/>
      <c r="Y23" s="25">
        <f>IFERROR(IF(Y18="","",IF($J$25=0,((Y19-$J$26)/3/Y20),IF($J$26=0,(($J$25-Y19)/3/Y20),MIN(((($J$25)-Y19)/(3*Y20)),((Y19-($J$26))/(3*Y20)))))),"")</f>
        <v>2.9779117644206599</v>
      </c>
      <c r="Z23" s="25">
        <f>IFERROR(IF(Z18="","",IF($K$25=0,((Z19-$K$26)/3/Z20),IF($K$26=0,(($K$25-Z19)/3/Z20),MIN(((($K$25)-Z19)/(3*Z20)),((Z19-($K$26))/(3*Z20)))))),"")</f>
        <v>2.0288302261127642</v>
      </c>
      <c r="AA23" s="25">
        <f>IFERROR(IF(AA18="","",IF($L$25=0,((AA19-$L$26)/3/AA20),IF($L$26=0,(($L$25-AA19)/3/AA20),MIN(((($L$25)-AA19)/(3*AA20)),((AA19-($L$26))/(3*AA20)))))),"")</f>
        <v>2.5714826078112081</v>
      </c>
      <c r="AB23" s="25">
        <f>IFERROR(IF(AB18="","",IF($M$25=0,((AB19-$M$26)/3/AB20),IF($M$26=0,(($M$25-AB19)/3/AB20),MIN(((($M$25)-AB19)/(3*AB20)),((AB19-($M$26))/(3*AB20)))))),"")</f>
        <v>3.0338791357569774</v>
      </c>
      <c r="AC23" s="25">
        <f>IFERROR(IF(AC18="","",IF($N$25=0,((AC19-$N$26)/3/AC20),IF($N$26=0,(($N$25-AC19)/3/AC20),MIN(((($N$25)-AC19)/(3*AC20)),((AC19-($N$26))/(3*AC20)))))),"")</f>
        <v>2.1289997924418698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2.0855705445400603</v>
      </c>
      <c r="AG23" s="25">
        <f t="shared" si="2"/>
        <v>1.9382341208594891</v>
      </c>
      <c r="AH23" s="25">
        <f t="shared" si="2"/>
        <v>2.1213941278540065</v>
      </c>
      <c r="AI23" s="25">
        <f t="shared" si="2"/>
        <v>1.4047090777260887</v>
      </c>
      <c r="AJ23" s="25">
        <f t="shared" si="2"/>
        <v>2.5522847608576313</v>
      </c>
      <c r="AK23" s="25">
        <f t="shared" si="2"/>
        <v>1.8670445268481151</v>
      </c>
      <c r="AL23" s="25">
        <f t="shared" si="2"/>
        <v>2.3519836812547723</v>
      </c>
      <c r="AM23" s="25">
        <f t="shared" si="2"/>
        <v>1.7331247103502978</v>
      </c>
      <c r="AN23" s="25">
        <f t="shared" si="2"/>
        <v>1.7394112057881241</v>
      </c>
      <c r="AO23" s="25">
        <f t="shared" si="2"/>
        <v>2.4467674576151253</v>
      </c>
      <c r="AP23" s="25">
        <f t="shared" si="2"/>
        <v>2.4148237578416376</v>
      </c>
      <c r="AQ23" s="25">
        <f>IFERROR(IF(AQ18="","",IF($M$25=0,((AQ19-$M$26)/3/AQ20),IF($M$26=0,(($M$25-AQ19)/3/AQ20),MIN(((($M$25)-AQ19)/(3*AQ20)),((AQ19-($M$26))/(3*AQ20)))))),"")</f>
        <v>2.0808481007276871</v>
      </c>
      <c r="AR23" s="25">
        <f>IFERROR(IF(AR18="","",IF($M$25=0,((AR19-$M$26)/3/AR20),IF($M$26=0,(($M$25-AR19)/3/AR20),MIN(((($M$25)-AR19)/(3*AR20)),((AR19-($M$26))/(3*AR20)))))),"")</f>
        <v>1.4093109699412949</v>
      </c>
    </row>
    <row r="24" spans="1:62" x14ac:dyDescent="0.2">
      <c r="A24" s="35" t="s">
        <v>10</v>
      </c>
      <c r="B24" s="32">
        <f t="shared" ref="B24:M24" si="3">$D$5</f>
        <v>14600</v>
      </c>
      <c r="C24" s="32">
        <f t="shared" si="3"/>
        <v>14600</v>
      </c>
      <c r="D24" s="32">
        <f t="shared" si="3"/>
        <v>14600</v>
      </c>
      <c r="E24" s="32">
        <f t="shared" si="3"/>
        <v>14600</v>
      </c>
      <c r="F24" s="32">
        <f t="shared" si="3"/>
        <v>14600</v>
      </c>
      <c r="G24" s="32">
        <f t="shared" si="3"/>
        <v>14600</v>
      </c>
      <c r="H24" s="32">
        <f t="shared" si="3"/>
        <v>14600</v>
      </c>
      <c r="I24" s="32">
        <f t="shared" si="3"/>
        <v>14600</v>
      </c>
      <c r="J24" s="32">
        <f t="shared" si="3"/>
        <v>14600</v>
      </c>
      <c r="K24" s="32">
        <f t="shared" si="3"/>
        <v>14600</v>
      </c>
      <c r="L24" s="32">
        <f t="shared" si="3"/>
        <v>14600</v>
      </c>
      <c r="M24" s="32">
        <f t="shared" si="3"/>
        <v>14600</v>
      </c>
      <c r="N24" s="32">
        <f>$D$5</f>
        <v>14600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4">$E$5</f>
        <v>21000</v>
      </c>
      <c r="C25" s="32">
        <f t="shared" si="4"/>
        <v>21000</v>
      </c>
      <c r="D25" s="32">
        <f t="shared" si="4"/>
        <v>21000</v>
      </c>
      <c r="E25" s="32">
        <f t="shared" si="4"/>
        <v>21000</v>
      </c>
      <c r="F25" s="32">
        <f t="shared" si="4"/>
        <v>21000</v>
      </c>
      <c r="G25" s="32">
        <f t="shared" si="4"/>
        <v>21000</v>
      </c>
      <c r="H25" s="32">
        <f t="shared" si="4"/>
        <v>21000</v>
      </c>
      <c r="I25" s="32">
        <f t="shared" si="4"/>
        <v>21000</v>
      </c>
      <c r="J25" s="32">
        <f t="shared" si="4"/>
        <v>21000</v>
      </c>
      <c r="K25" s="32">
        <f t="shared" si="4"/>
        <v>21000</v>
      </c>
      <c r="L25" s="32">
        <f t="shared" si="4"/>
        <v>21000</v>
      </c>
      <c r="M25" s="32">
        <f t="shared" si="4"/>
        <v>21000</v>
      </c>
      <c r="N25" s="32">
        <f>$E$5</f>
        <v>21000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5">$F$5</f>
        <v>13020</v>
      </c>
      <c r="C26" s="32">
        <f t="shared" si="5"/>
        <v>13020</v>
      </c>
      <c r="D26" s="32">
        <f t="shared" si="5"/>
        <v>13020</v>
      </c>
      <c r="E26" s="32">
        <f t="shared" si="5"/>
        <v>13020</v>
      </c>
      <c r="F26" s="32">
        <f t="shared" si="5"/>
        <v>13020</v>
      </c>
      <c r="G26" s="32">
        <f t="shared" si="5"/>
        <v>13020</v>
      </c>
      <c r="H26" s="32">
        <f t="shared" si="5"/>
        <v>13020</v>
      </c>
      <c r="I26" s="32">
        <f t="shared" si="5"/>
        <v>13020</v>
      </c>
      <c r="J26" s="32">
        <f t="shared" si="5"/>
        <v>13020</v>
      </c>
      <c r="K26" s="32">
        <f t="shared" si="5"/>
        <v>13020</v>
      </c>
      <c r="L26" s="32">
        <f t="shared" si="5"/>
        <v>13020</v>
      </c>
      <c r="M26" s="32">
        <f t="shared" si="5"/>
        <v>13020</v>
      </c>
      <c r="N26" s="32">
        <f>$F$5</f>
        <v>13020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249.9983867442771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2.3753104930017344</v>
      </c>
      <c r="Q37" s="40">
        <v>8</v>
      </c>
      <c r="R37" s="41">
        <f>ROUND(Q37/5,5)</f>
        <v>1.6</v>
      </c>
      <c r="T37" s="20">
        <v>14402.4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159.03710258930147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2.8974370917079209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7"/>
  <dimension ref="A1:BJ85"/>
  <sheetViews>
    <sheetView showGridLines="0" topLeftCell="A7" zoomScale="75" zoomScaleNormal="75" workbookViewId="0">
      <selection activeCell="X19" sqref="X19:X23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97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0.25251875362573079</v>
      </c>
      <c r="R2" s="7">
        <f>IF(N19="","",(ABS(N19-AVERAGE(B19:M19))/STDEV(B19:M19)))</f>
        <v>0.64605330595310928</v>
      </c>
      <c r="S2" s="7">
        <f>IF(AC9="","",(ABS(AC9-AVERAGE(Q9:AB9))/STDEV(Q9:AB9)))</f>
        <v>0.959412543288377</v>
      </c>
      <c r="T2" s="7">
        <f>IF(AC19="","",(ABS(AC19-AVERAGE(Q19:AB19))/STDEV(Q19:AB19)))</f>
        <v>1.7448593380078998</v>
      </c>
      <c r="U2" s="7">
        <f>IF(AR9="","",(ABS(AR9-AVERAGE(AF9:AQ9))/STDEV(AF9:AQ9)))</f>
        <v>1.3108972489599493</v>
      </c>
      <c r="V2" s="7">
        <f>IF(AR19="","",(ABS(AR19-AVERAGE(AF19:AQ19))/STDEV(AF19:AQ19)))</f>
        <v>4.4407181727494201E-2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0.44504022930217579</v>
      </c>
      <c r="R3" s="7">
        <f>IF(N20="","",(ABS(N20-AVERAGE(B20:M20))/STDEV(B20:M20)))</f>
        <v>0.61043157124772285</v>
      </c>
      <c r="S3" s="7">
        <f>IF(AC10="","",(ABS(AC10-AVERAGE(Q10:AB10))/STDEV(Q10:AB10)))</f>
        <v>0.4769743936840784</v>
      </c>
      <c r="T3" s="7">
        <f>IF(AC20="","",(ABS(AC20-AVERAGE(Q20:AB20))/STDEV(Q20:AB20)))</f>
        <v>2.4212398741431307</v>
      </c>
      <c r="U3" s="7">
        <f t="shared" ref="U3" si="0">IF(AR10="","",(ABS(AR10-AVERAGE(AF10:AQ10))/STDEV(AF10:AQ10)))</f>
        <v>2.35163036682611</v>
      </c>
      <c r="V3" s="7">
        <f>IF(AR20="","",(ABS(AR20-AVERAGE(AF20:AQ20))/STDEV(AF20:AQ20)))</f>
        <v>0.14134002953509761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0.22897350363056623</v>
      </c>
      <c r="R4" s="7">
        <f>IF(N23="","",(ABS(N23-AVERAGE(B23:M23))/STDEV(B23:M23)))</f>
        <v>0.84678494540260618</v>
      </c>
      <c r="S4" s="7">
        <f>IF(AC13="","",(ABS(AC13-AVERAGE(Q13:AB13))/STDEV(Q13:AB13)))</f>
        <v>0.74038157142431493</v>
      </c>
      <c r="T4" s="7">
        <f>IF(AC23="","",(ABS(AC23-AVERAGE(Q23:AB23))/STDEV(Q23:AB23)))</f>
        <v>2.125816642078274</v>
      </c>
      <c r="U4" s="7">
        <f>IF(AR13="","",(ABS(AR13-AVERAGE(AF13:AQ13))/STDEV(AF13:AQ13)))</f>
        <v>1.7288990161075837</v>
      </c>
      <c r="V4" s="7">
        <f>IF(AR23="","",(ABS(AR23-AVERAGE(AF23:AQ23))/STDEV(AF23:AQ23)))</f>
        <v>4.7685124254902379E-2</v>
      </c>
    </row>
    <row r="5" spans="1:44" ht="25.5" customHeight="1" x14ac:dyDescent="0.2">
      <c r="C5" s="45" t="s">
        <v>54</v>
      </c>
      <c r="D5" s="46" t="s">
        <v>54</v>
      </c>
      <c r="E5" s="46">
        <v>7.9</v>
      </c>
      <c r="F5" s="46">
        <v>-2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-0.11136870914831387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9.6124444444443125E-2</v>
      </c>
      <c r="AE7" s="14" t="s">
        <v>29</v>
      </c>
      <c r="AR7" s="16">
        <f>AR9-AQ9</f>
        <v>0.15319861111111077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3.9441757575757577</v>
      </c>
      <c r="C9" s="20">
        <v>3.4663499999999998</v>
      </c>
      <c r="D9" s="20">
        <v>3.3066571428571421</v>
      </c>
      <c r="E9" s="20">
        <v>3.3009655172413792</v>
      </c>
      <c r="F9" s="20">
        <v>3.4010275862068973</v>
      </c>
      <c r="G9" s="20">
        <v>3.791346666666668</v>
      </c>
      <c r="H9" s="20">
        <v>3.4517043478260847</v>
      </c>
      <c r="I9" s="20">
        <v>3.5526967741935485</v>
      </c>
      <c r="J9" s="20">
        <v>3.5532254545454549</v>
      </c>
      <c r="K9" s="20">
        <v>3.4069352941176474</v>
      </c>
      <c r="L9" s="20">
        <v>3.6507151515151506</v>
      </c>
      <c r="M9" s="20">
        <v>3.6283619047619053</v>
      </c>
      <c r="N9" s="20">
        <v>3.5865214285714297</v>
      </c>
      <c r="P9" s="19" t="s">
        <v>18</v>
      </c>
      <c r="Q9" s="20"/>
      <c r="R9" s="20"/>
      <c r="S9" s="20"/>
      <c r="T9" s="20"/>
      <c r="U9" s="20">
        <v>3.2857000000000003</v>
      </c>
      <c r="V9" s="20">
        <v>3.1015764705882356</v>
      </c>
      <c r="W9" s="20">
        <v>3.168369230769231</v>
      </c>
      <c r="X9" s="20"/>
      <c r="Y9" s="20"/>
      <c r="Z9" s="20">
        <v>4.0484</v>
      </c>
      <c r="AA9" s="20">
        <v>3.942242857142856</v>
      </c>
      <c r="AB9" s="20">
        <v>3.8909555555555562</v>
      </c>
      <c r="AC9" s="20">
        <v>3.9870799999999993</v>
      </c>
      <c r="AE9" s="19" t="s">
        <v>18</v>
      </c>
      <c r="AF9" s="30">
        <v>3.3131199999999996</v>
      </c>
      <c r="AG9" s="30">
        <v>2.9573636363636364</v>
      </c>
      <c r="AH9" s="30">
        <v>3.1218800000000004</v>
      </c>
      <c r="AI9" s="30">
        <v>3.1071096774193547</v>
      </c>
      <c r="AJ9" s="30">
        <v>3.1453999999999991</v>
      </c>
      <c r="AK9" s="30">
        <v>3.0576750000000001</v>
      </c>
      <c r="AL9" s="30">
        <v>3.0449750000000013</v>
      </c>
      <c r="AM9" s="30">
        <v>3.0058199999999999</v>
      </c>
      <c r="AN9" s="30">
        <v>3.0274285714285716</v>
      </c>
      <c r="AO9" s="30">
        <v>3.0222857142857147</v>
      </c>
      <c r="AP9" s="30">
        <v>3.1604400000000004</v>
      </c>
      <c r="AQ9" s="30">
        <v>3.0542888888888893</v>
      </c>
      <c r="AR9" s="30">
        <v>3.2074875</v>
      </c>
    </row>
    <row r="10" spans="1:44" x14ac:dyDescent="0.2">
      <c r="A10" s="21" t="s">
        <v>8</v>
      </c>
      <c r="B10" s="22">
        <v>0.91880309835952967</v>
      </c>
      <c r="C10" s="22">
        <v>0.63814138857950908</v>
      </c>
      <c r="D10" s="22">
        <v>0.71368238552735119</v>
      </c>
      <c r="E10" s="22">
        <v>0.55648414440067284</v>
      </c>
      <c r="F10" s="22">
        <v>0.63062608820329857</v>
      </c>
      <c r="G10" s="22">
        <v>0.6737306080713833</v>
      </c>
      <c r="H10" s="22">
        <v>0.63517845835923314</v>
      </c>
      <c r="I10" s="22">
        <v>0.68630754317630727</v>
      </c>
      <c r="J10" s="22">
        <v>0.6473668169593364</v>
      </c>
      <c r="K10" s="22">
        <v>0.56000244234587293</v>
      </c>
      <c r="L10" s="22">
        <v>0.61499012292347022</v>
      </c>
      <c r="M10" s="22">
        <v>0.74659252254094755</v>
      </c>
      <c r="N10" s="22">
        <v>0.62558836154348108</v>
      </c>
      <c r="P10" s="21" t="s">
        <v>8</v>
      </c>
      <c r="Q10" s="22"/>
      <c r="R10" s="22"/>
      <c r="S10" s="22"/>
      <c r="T10" s="22"/>
      <c r="U10" s="22">
        <v>0.49656976910925521</v>
      </c>
      <c r="V10" s="22">
        <v>0.54547003270814687</v>
      </c>
      <c r="W10" s="22">
        <v>0.47039217578362569</v>
      </c>
      <c r="X10" s="22"/>
      <c r="Y10" s="22"/>
      <c r="Z10" s="22">
        <v>0.80389307813979682</v>
      </c>
      <c r="AA10" s="22">
        <v>0.6896512968016012</v>
      </c>
      <c r="AB10" s="22">
        <v>0.8240455958682833</v>
      </c>
      <c r="AC10" s="22">
        <v>0.71267688671996943</v>
      </c>
      <c r="AE10" s="21" t="s">
        <v>8</v>
      </c>
      <c r="AF10" s="22">
        <v>0.55736522937740007</v>
      </c>
      <c r="AG10" s="22">
        <v>0.38424805662952938</v>
      </c>
      <c r="AH10" s="22">
        <v>0.43483581888771916</v>
      </c>
      <c r="AI10" s="22">
        <v>0.55961442625666158</v>
      </c>
      <c r="AJ10" s="22">
        <v>0.53399626101656272</v>
      </c>
      <c r="AK10" s="22">
        <v>0.49264899500403003</v>
      </c>
      <c r="AL10" s="22">
        <v>0.58147312867384038</v>
      </c>
      <c r="AM10" s="22">
        <v>0.49534389991567662</v>
      </c>
      <c r="AN10" s="22">
        <v>0.58089733068005522</v>
      </c>
      <c r="AO10" s="22">
        <v>0.5420516707254569</v>
      </c>
      <c r="AP10" s="22">
        <v>0.48920544325905096</v>
      </c>
      <c r="AQ10" s="22">
        <v>0.57135193032213361</v>
      </c>
      <c r="AR10" s="22">
        <v>0.66343563009896511</v>
      </c>
    </row>
    <row r="11" spans="1:44" x14ac:dyDescent="0.2">
      <c r="A11" s="21" t="s">
        <v>19</v>
      </c>
      <c r="B11" s="22">
        <v>6.4269999999999996</v>
      </c>
      <c r="C11" s="22">
        <v>5.1449999999999996</v>
      </c>
      <c r="D11" s="22">
        <v>5.577</v>
      </c>
      <c r="E11" s="22">
        <v>5.1189999999999998</v>
      </c>
      <c r="F11" s="23">
        <v>6.8369999999999997</v>
      </c>
      <c r="G11" s="23">
        <v>6.2880000000000003</v>
      </c>
      <c r="H11" s="23">
        <v>6.8369999999999997</v>
      </c>
      <c r="I11" s="23">
        <v>5.274</v>
      </c>
      <c r="J11" s="23">
        <v>6.58</v>
      </c>
      <c r="K11" s="23">
        <v>5.024</v>
      </c>
      <c r="L11" s="23">
        <v>5.2869999999999999</v>
      </c>
      <c r="M11" s="23">
        <v>6.4489999999999998</v>
      </c>
      <c r="N11" s="23">
        <v>5.3019999999999996</v>
      </c>
      <c r="P11" s="21" t="s">
        <v>19</v>
      </c>
      <c r="Q11" s="22"/>
      <c r="R11" s="22"/>
      <c r="S11" s="22"/>
      <c r="T11" s="22"/>
      <c r="U11" s="23">
        <v>4.8419999999999996</v>
      </c>
      <c r="V11" s="23">
        <v>4.556</v>
      </c>
      <c r="W11" s="23">
        <v>4.1050000000000004</v>
      </c>
      <c r="X11" s="23"/>
      <c r="Y11" s="23"/>
      <c r="Z11" s="23">
        <v>6.8319999999999999</v>
      </c>
      <c r="AA11" s="23">
        <v>5.2949999999999999</v>
      </c>
      <c r="AB11" s="23">
        <v>6.0090000000000003</v>
      </c>
      <c r="AC11" s="23">
        <v>6.0620000000000003</v>
      </c>
      <c r="AE11" s="21" t="s">
        <v>19</v>
      </c>
      <c r="AF11" s="22">
        <v>5.3049999999999997</v>
      </c>
      <c r="AG11" s="22">
        <v>4.0990000000000002</v>
      </c>
      <c r="AH11" s="22">
        <v>4.4420000000000002</v>
      </c>
      <c r="AI11" s="22">
        <v>5.2320000000000002</v>
      </c>
      <c r="AJ11" s="22">
        <v>4.5090000000000003</v>
      </c>
      <c r="AK11" s="22">
        <v>4.5410000000000004</v>
      </c>
      <c r="AL11" s="22">
        <v>5.7480000000000002</v>
      </c>
      <c r="AM11" s="22">
        <v>4.3789999999999996</v>
      </c>
      <c r="AN11" s="22">
        <v>4.9729999999999999</v>
      </c>
      <c r="AO11" s="22">
        <v>4.91</v>
      </c>
      <c r="AP11" s="22">
        <v>4.6360000000000001</v>
      </c>
      <c r="AQ11" s="22">
        <v>4.4169999999999998</v>
      </c>
      <c r="AR11" s="22">
        <v>5.3710000000000004</v>
      </c>
    </row>
    <row r="12" spans="1:44" x14ac:dyDescent="0.2">
      <c r="A12" s="21" t="s">
        <v>20</v>
      </c>
      <c r="B12" s="22">
        <v>2.129</v>
      </c>
      <c r="C12" s="22">
        <v>1.659</v>
      </c>
      <c r="D12" s="22">
        <v>2.3519999999999999</v>
      </c>
      <c r="E12" s="22">
        <v>2.2280000000000002</v>
      </c>
      <c r="F12" s="23">
        <v>2.1640000000000001</v>
      </c>
      <c r="G12" s="23">
        <v>2.605</v>
      </c>
      <c r="H12" s="23">
        <v>2.1640000000000001</v>
      </c>
      <c r="I12" s="23">
        <v>2.1259999999999999</v>
      </c>
      <c r="J12" s="23">
        <v>2.0059999999999998</v>
      </c>
      <c r="K12" s="23">
        <v>1.98</v>
      </c>
      <c r="L12" s="23">
        <v>1.8460000000000001</v>
      </c>
      <c r="M12" s="23">
        <v>2.1720000000000002</v>
      </c>
      <c r="N12" s="23">
        <v>2.169</v>
      </c>
      <c r="P12" s="21" t="s">
        <v>20</v>
      </c>
      <c r="Q12" s="22"/>
      <c r="R12" s="22"/>
      <c r="S12" s="22"/>
      <c r="T12" s="22"/>
      <c r="U12" s="23">
        <v>2.3650000000000002</v>
      </c>
      <c r="V12" s="23">
        <v>2.1030000000000002</v>
      </c>
      <c r="W12" s="23">
        <v>2.1589999999999998</v>
      </c>
      <c r="X12" s="23"/>
      <c r="Y12" s="23"/>
      <c r="Z12" s="23">
        <v>2.681</v>
      </c>
      <c r="AA12" s="23">
        <v>2.6840000000000002</v>
      </c>
      <c r="AB12" s="23">
        <v>2.0670000000000002</v>
      </c>
      <c r="AC12" s="23">
        <v>2.6280000000000001</v>
      </c>
      <c r="AE12" s="21" t="s">
        <v>20</v>
      </c>
      <c r="AF12" s="22">
        <v>2.2709999999999999</v>
      </c>
      <c r="AG12" s="22">
        <v>2.0779999999999998</v>
      </c>
      <c r="AH12" s="22">
        <v>2.3410000000000002</v>
      </c>
      <c r="AI12" s="22">
        <v>2.198</v>
      </c>
      <c r="AJ12" s="22">
        <v>2.0590000000000002</v>
      </c>
      <c r="AK12" s="22">
        <v>2.2770000000000001</v>
      </c>
      <c r="AL12" s="22">
        <v>2.008</v>
      </c>
      <c r="AM12" s="22">
        <v>1.9950000000000001</v>
      </c>
      <c r="AN12" s="22">
        <v>2.0099999999999998</v>
      </c>
      <c r="AO12" s="22">
        <v>2.0329999999999999</v>
      </c>
      <c r="AP12" s="22">
        <v>2.125</v>
      </c>
      <c r="AQ12" s="22">
        <v>1.94</v>
      </c>
      <c r="AR12" s="22">
        <v>2.1309999999999998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1.4351367373078956</v>
      </c>
      <c r="C13" s="25">
        <f>IFERROR(IF(C8="","",IF($C$25=0,((C9-$C$26)/3/C10),IF($C$26=0,(($C$25-C9)/3/C10),MIN(((($C$25)-C9)/(3*C10)),((C9-($C$26))/(3*C10)))))),"")</f>
        <v>2.3159183212094647</v>
      </c>
      <c r="D13" s="25">
        <f>IFERROR(IF(D8="","",IF($D$25=0,((D9-$D$26)/3/D10),IF($D$26=0,(($D$25-D9)/3/D10),MIN(((($D$25)-D9)/(3*D10)),((D9-($D$26))/(3*D10)))))),"")</f>
        <v>2.1453721105683745</v>
      </c>
      <c r="E13" s="25">
        <f>IFERROR(IF(E8="","",IF($E$25=0,((E9-$E$26)/3/E10),IF($E$26=0,(($E$25-E9)/3/E10),MIN(((($E$25)-E9)/(3*E10)),((E9-($E$26))/(3*E10)))))),"")</f>
        <v>2.7548161249120757</v>
      </c>
      <c r="F13" s="25">
        <f>IFERROR(IF(F8="","",IF($K$25=0,((F9-$K$26)/3/F10),IF($K$26=0,(($K$25-F9)/3/F10),MIN(((($K$25)-F9)/(3*F10)),((F9-($K$26))/(3*F10)))))),"")</f>
        <v>2.3780454049038875</v>
      </c>
      <c r="G13" s="25">
        <f>IFERROR(IF(G8="","",IF($G$25=0,((G9-$G$26)/3/G10),IF($G$26=0,(($G$25-G9)/3/G10),MIN(((($G$25)-G9)/(3*G10)),((G9-($G$26))/(3*G10)))))),"")</f>
        <v>2.0327874297288924</v>
      </c>
      <c r="H13" s="25">
        <f>IFERROR(IF(H8="","",IF($H$25=0,((H9-$H$26)/3/H10),IF($H$26=0,(($H$25-H9)/3/H10),MIN(((($H$25)-H9)/(3*H10)),((H9-($H$26))/(3*H10)))))),"")</f>
        <v>2.3344072801548141</v>
      </c>
      <c r="I13" s="25">
        <f>IFERROR(IF(I8="","",IF($I$25=0,((I9-$I$26)/3/I10),IF($I$26=0,(($I$25-I9)/3/I10),MIN(((($I$25)-I9)/(3*I10)),((I9-($I$26))/(3*I10)))))),"")</f>
        <v>2.1114456480577455</v>
      </c>
      <c r="J13" s="25">
        <f>IFERROR(IF(J8="","",IF($J$25=0,((J9-$J$26)/3/J10),IF($J$26=0,(($J$25-J9)/3/J10),MIN(((($J$25)-J9)/(3*J10)),((J9-($J$26))/(3*J10)))))),"")</f>
        <v>2.2381821411397134</v>
      </c>
      <c r="K13" s="25">
        <f>IFERROR(IF(K8="","",IF($K$25=0,((K9-$K$26)/3/K10),IF($K$26=0,(($K$25-K9)/3/K10),MIN(((($K$25)-K9)/(3*K10)),((K9-($K$26))/(3*K10)))))),"")</f>
        <v>2.6744316132269725</v>
      </c>
      <c r="L13" s="25">
        <f>IFERROR(IF(L8="","",IF($L$25=0,((L9-$L$26)/3/L10),IF($L$26=0,(($L$25-L9)/3/L10),MIN(((($L$25)-L9)/(3*L10)),((L9-($L$26))/(3*L10)))))),"")</f>
        <v>2.3031724088429701</v>
      </c>
      <c r="M13" s="25">
        <f>IFERROR(IF(M8="","",IF($M$25=0,((M9-$M$26)/3/M10),IF($M$26=0,(($M$25-M9)/3/M10),MIN(((($M$25)-M9)/(3*M10)),((M9-($M$26))/(3*M10)))))),"")</f>
        <v>1.9071706748861406</v>
      </c>
      <c r="N13" s="25">
        <f>IFERROR(IF(N8="","",IF($N$25=0,((N9-$N$26)/3/N10),IF($N$26=0,(($N$25-N9)/3/N10),MIN(((($N$25)-N9)/(3*N10)),((N9-($N$26))/(3*N10)))))),"")</f>
        <v>2.2983582797619788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3.0974499369122639</v>
      </c>
      <c r="V13" s="25">
        <f>IFERROR(IF(V8="","",IF($G$25=0,((V9-$G$26)/3/V10),IF($G$26=0,(($G$25-V9)/3/V10),MIN(((($G$25)-V9)/(3*V10)),((V9-($G$26))/(3*V10)))))),"")</f>
        <v>2.932286677350282</v>
      </c>
      <c r="W13" s="25">
        <f>IFERROR(IF(W8="","",IF($H$25=0,((W9-$H$26)/3/W10),IF($H$26=0,(($H$25-W9)/3/W10),MIN(((($H$25)-W9)/(3*W10)),((W9-($H$26))/(3*W10)))))),"")</f>
        <v>3.352968730363731</v>
      </c>
      <c r="X13" s="25"/>
      <c r="Y13" s="25"/>
      <c r="Z13" s="25">
        <f>IFERROR(IF(Z8="","",IF($K$25=0,((Z9-$K$26)/3/Z10),IF($K$26=0,(($K$25-Z9)/3/Z10),MIN(((($K$25)-Z9)/(3*Z10)),((Z9-($K$26))/(3*Z10)))))),"")</f>
        <v>1.5970614769286551</v>
      </c>
      <c r="AA13" s="25">
        <f>IFERROR(IF(AA8="","",IF($L$25=0,((AA9-$L$26)/3/AA10),IF($L$26=0,(($L$25-AA9)/3/AA10),MIN(((($L$25)-AA9)/(3*AA10)),((AA9-($L$26))/(3*AA10)))))),"")</f>
        <v>1.9129267023359253</v>
      </c>
      <c r="AB13" s="25">
        <f>IFERROR(IF(AB8="","",IF($M$25=0,((AB9-$M$26)/3/AB10),IF($M$26=0,(($M$25-AB9)/3/AB10),MIN(((($M$25)-AB9)/(3*AB10)),((AB9-($M$26))/(3*AB10)))))),"")</f>
        <v>1.6216919972007859</v>
      </c>
      <c r="AC13" s="25">
        <f>IFERROR(IF(AC8="","",IF($N$25=0,((AC9-$N$26)/3/AC10),IF($N$26=0,(($N$25-AC9)/3/AC10),MIN(((($N$25)-AC9)/(3*AC10)),((AC9-($N$26))/(3*AC10)))))),"")</f>
        <v>1.8301514907683056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2.7431922901037651</v>
      </c>
      <c r="AG13" s="25">
        <f t="shared" si="1"/>
        <v>4.2877131741330485</v>
      </c>
      <c r="AH13" s="25">
        <f t="shared" si="1"/>
        <v>3.66277707006912</v>
      </c>
      <c r="AI13" s="25">
        <f t="shared" si="1"/>
        <v>2.8548765588722418</v>
      </c>
      <c r="AJ13" s="25">
        <f t="shared" si="1"/>
        <v>2.9679358871344421</v>
      </c>
      <c r="AK13" s="25">
        <f t="shared" si="1"/>
        <v>3.2763861282618256</v>
      </c>
      <c r="AL13" s="25">
        <f t="shared" si="1"/>
        <v>2.7831753298000224</v>
      </c>
      <c r="AM13" s="25">
        <f t="shared" si="1"/>
        <v>3.2934559880742427</v>
      </c>
      <c r="AN13" s="25">
        <f t="shared" si="1"/>
        <v>2.7960026503978592</v>
      </c>
      <c r="AO13" s="25">
        <f t="shared" si="1"/>
        <v>2.9995383276445322</v>
      </c>
      <c r="AP13" s="25">
        <f t="shared" si="1"/>
        <v>3.2294271355781849</v>
      </c>
      <c r="AQ13" s="25">
        <f>IFERROR(IF(AQ8="","",IF($M$25=0,((AQ9-$M$26)/3/AQ10),IF($M$26=0,(($M$25-AQ9)/3/AQ10),MIN(((($M$25)-AQ9)/(3*AQ10)),((AQ9-($M$26))/(3*AQ10)))))),"")</f>
        <v>2.8270439834277816</v>
      </c>
      <c r="AR13" s="25">
        <f>IFERROR(IF(AR8="","",IF($M$25=0,((AR9-$M$26)/3/AR10),IF($M$26=0,(($M$25-AR9)/3/AR10),MIN(((($M$25)-AR9)/(3*AR10)),((AR9-($M$26))/(3*AR10)))))),"")</f>
        <v>2.3576828894462678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0.42579438596491492</v>
      </c>
      <c r="AE17" s="27" t="s">
        <v>30</v>
      </c>
      <c r="AR17" s="16">
        <f>AR19-AQ19</f>
        <v>-8.707999999999938E-2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3.5856060606060618</v>
      </c>
      <c r="C19" s="30">
        <v>3.3173071428571421</v>
      </c>
      <c r="D19" s="30">
        <v>3.1850857142857141</v>
      </c>
      <c r="E19" s="30">
        <v>3.2586687499999996</v>
      </c>
      <c r="F19" s="30">
        <v>3.232564285714286</v>
      </c>
      <c r="G19" s="30">
        <v>3.2812454545454552</v>
      </c>
      <c r="H19" s="30">
        <v>3.4809894736842133</v>
      </c>
      <c r="I19" s="30">
        <v>3.5197466666666672</v>
      </c>
      <c r="J19" s="30">
        <v>3.6524871794871783</v>
      </c>
      <c r="K19" s="30">
        <v>3.4616055555555558</v>
      </c>
      <c r="L19" s="30">
        <v>3.4311612903225801</v>
      </c>
      <c r="M19" s="30">
        <v>3.6422761904761911</v>
      </c>
      <c r="N19" s="30">
        <v>3.5260866666666666</v>
      </c>
      <c r="P19" s="30" t="s">
        <v>18</v>
      </c>
      <c r="Q19" s="30"/>
      <c r="R19" s="30"/>
      <c r="S19" s="30"/>
      <c r="T19" s="30"/>
      <c r="U19" s="30">
        <v>3.7091599999999993</v>
      </c>
      <c r="V19" s="30">
        <v>3.9392105263157897</v>
      </c>
      <c r="W19" s="30">
        <v>3.8694000000000006</v>
      </c>
      <c r="X19" s="30"/>
      <c r="Y19" s="30">
        <v>3.7222999999999997</v>
      </c>
      <c r="Z19" s="30">
        <v>3.9510333333333327</v>
      </c>
      <c r="AA19" s="30">
        <v>3.6813333333333342</v>
      </c>
      <c r="AB19" s="30">
        <v>3.5963789473684189</v>
      </c>
      <c r="AC19" s="30">
        <v>4.0221733333333338</v>
      </c>
      <c r="AD19" s="29"/>
      <c r="AE19" s="30" t="s">
        <v>18</v>
      </c>
      <c r="AF19" s="30">
        <v>3.8614625000000005</v>
      </c>
      <c r="AG19" s="30">
        <v>3.4992363636363639</v>
      </c>
      <c r="AH19" s="30">
        <v>3.3291375000000003</v>
      </c>
      <c r="AI19" s="30">
        <v>3.3859411764705878</v>
      </c>
      <c r="AJ19" s="30">
        <v>3.3381857142857161</v>
      </c>
      <c r="AK19" s="30">
        <v>3.2055384615384606</v>
      </c>
      <c r="AL19" s="30">
        <v>3.4365217391304337</v>
      </c>
      <c r="AM19" s="30">
        <v>3.1572857142857149</v>
      </c>
      <c r="AN19" s="30">
        <v>3.327238095238096</v>
      </c>
      <c r="AO19" s="30">
        <v>3.3968000000000003</v>
      </c>
      <c r="AP19" s="30">
        <v>3.2104666666666675</v>
      </c>
      <c r="AQ19" s="30">
        <v>3.4631599999999993</v>
      </c>
      <c r="AR19" s="30">
        <v>3.37608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0.84977237050303667</v>
      </c>
      <c r="C20" s="22">
        <v>0.60090663990063975</v>
      </c>
      <c r="D20" s="22">
        <v>0.75550899754943335</v>
      </c>
      <c r="E20" s="22">
        <v>0.66599776872607763</v>
      </c>
      <c r="F20" s="22">
        <v>0.70568482184333103</v>
      </c>
      <c r="G20" s="22">
        <v>0.78578891796907036</v>
      </c>
      <c r="H20" s="22">
        <v>0.73223770961393175</v>
      </c>
      <c r="I20" s="22">
        <v>0.67204958656403768</v>
      </c>
      <c r="J20" s="22">
        <v>0.65675480179451518</v>
      </c>
      <c r="K20" s="22">
        <v>0.63723663634101713</v>
      </c>
      <c r="L20" s="22">
        <v>0.70885798482325102</v>
      </c>
      <c r="M20" s="22">
        <v>0.71200486524919238</v>
      </c>
      <c r="N20" s="22">
        <v>0.74853079304940917</v>
      </c>
      <c r="P20" s="21" t="s">
        <v>8</v>
      </c>
      <c r="Q20" s="22"/>
      <c r="R20" s="22"/>
      <c r="S20" s="22"/>
      <c r="T20" s="22"/>
      <c r="U20" s="22">
        <v>0.65300378791170044</v>
      </c>
      <c r="V20" s="22">
        <v>0.74048577923530245</v>
      </c>
      <c r="W20" s="22">
        <v>0.65988373434805614</v>
      </c>
      <c r="X20" s="22"/>
      <c r="Y20" s="22">
        <v>0.60699572288026837</v>
      </c>
      <c r="Z20" s="22">
        <v>0.83946616865398815</v>
      </c>
      <c r="AA20" s="22">
        <v>0.76271925218762315</v>
      </c>
      <c r="AB20" s="22">
        <v>0.67979252433946391</v>
      </c>
      <c r="AC20" s="22">
        <v>0.89783135678434434</v>
      </c>
      <c r="AD20" s="29"/>
      <c r="AE20" s="21" t="s">
        <v>8</v>
      </c>
      <c r="AF20" s="22">
        <v>0.58412836598048301</v>
      </c>
      <c r="AG20" s="22">
        <v>0.5719708605513586</v>
      </c>
      <c r="AH20" s="22">
        <v>0.6301882327547309</v>
      </c>
      <c r="AI20" s="22">
        <v>0.68743874797169158</v>
      </c>
      <c r="AJ20" s="22">
        <v>0.611361661336701</v>
      </c>
      <c r="AK20" s="22">
        <v>0.56572801760550007</v>
      </c>
      <c r="AL20" s="22">
        <v>0.65052287131369557</v>
      </c>
      <c r="AM20" s="22">
        <v>0.48682131182604144</v>
      </c>
      <c r="AN20" s="22">
        <v>0.54376611424061627</v>
      </c>
      <c r="AO20" s="22">
        <v>0.61516542663551788</v>
      </c>
      <c r="AP20" s="22">
        <v>0.61437087868531992</v>
      </c>
      <c r="AQ20" s="22">
        <v>0.66428866730775926</v>
      </c>
      <c r="AR20" s="22">
        <v>0.59429533016797642</v>
      </c>
      <c r="AS20" s="29"/>
      <c r="AT20" s="29"/>
      <c r="AU20" s="29"/>
      <c r="AV20" s="29"/>
      <c r="BD20" s="32">
        <f>F5</f>
        <v>-2</v>
      </c>
      <c r="BE20" s="32"/>
      <c r="BF20" s="32"/>
      <c r="BG20" s="32"/>
      <c r="BH20" s="32"/>
      <c r="BI20" s="32"/>
      <c r="BJ20" s="32">
        <f>E5</f>
        <v>7.9</v>
      </c>
    </row>
    <row r="21" spans="1:62" x14ac:dyDescent="0.2">
      <c r="A21" s="21" t="s">
        <v>19</v>
      </c>
      <c r="B21" s="22">
        <v>5.7949999999999999</v>
      </c>
      <c r="C21" s="22">
        <v>5.3780000000000001</v>
      </c>
      <c r="D21" s="22">
        <v>4.8739999999999997</v>
      </c>
      <c r="E21" s="22">
        <v>5.3680000000000003</v>
      </c>
      <c r="F21" s="22">
        <v>5.1920000000000002</v>
      </c>
      <c r="G21" s="22">
        <v>6.6509999999999998</v>
      </c>
      <c r="H21" s="22">
        <v>6.2149999999999999</v>
      </c>
      <c r="I21" s="22">
        <v>5.83</v>
      </c>
      <c r="J21" s="22">
        <v>5.8390000000000004</v>
      </c>
      <c r="K21" s="22">
        <v>5.4279999999999999</v>
      </c>
      <c r="L21" s="22">
        <v>6.1609999999999996</v>
      </c>
      <c r="M21" s="22">
        <v>5.5110000000000001</v>
      </c>
      <c r="N21" s="22">
        <v>6.5010000000000003</v>
      </c>
      <c r="P21" s="21" t="s">
        <v>19</v>
      </c>
      <c r="Q21" s="22"/>
      <c r="R21" s="22"/>
      <c r="S21" s="22"/>
      <c r="T21" s="22"/>
      <c r="U21" s="22">
        <v>5.0190000000000001</v>
      </c>
      <c r="V21" s="22">
        <v>6.0620000000000003</v>
      </c>
      <c r="W21" s="22">
        <v>5.383</v>
      </c>
      <c r="X21" s="22"/>
      <c r="Y21" s="22">
        <v>5.0780000000000003</v>
      </c>
      <c r="Z21" s="22">
        <v>6.21</v>
      </c>
      <c r="AA21" s="22">
        <v>5.4790000000000001</v>
      </c>
      <c r="AB21" s="22">
        <v>5.665</v>
      </c>
      <c r="AC21" s="22">
        <v>6.3220000000000001</v>
      </c>
      <c r="AD21" s="29"/>
      <c r="AE21" s="21" t="s">
        <v>19</v>
      </c>
      <c r="AF21" s="22">
        <v>5.1959999999999997</v>
      </c>
      <c r="AG21" s="22">
        <v>5.0199999999999996</v>
      </c>
      <c r="AH21" s="22">
        <v>4.7439999999999998</v>
      </c>
      <c r="AI21" s="22">
        <v>4.9859999999999998</v>
      </c>
      <c r="AJ21" s="22">
        <v>4.9859999999999998</v>
      </c>
      <c r="AK21" s="22">
        <v>4.5179999999999998</v>
      </c>
      <c r="AL21" s="22">
        <v>5.7759999999999998</v>
      </c>
      <c r="AM21" s="22">
        <v>4.3849999999999998</v>
      </c>
      <c r="AN21" s="22">
        <v>4.3550000000000004</v>
      </c>
      <c r="AO21" s="22">
        <v>5.2380000000000004</v>
      </c>
      <c r="AP21" s="22">
        <v>5.2450000000000001</v>
      </c>
      <c r="AQ21" s="22">
        <v>5.2380000000000004</v>
      </c>
      <c r="AR21" s="22">
        <v>4.9950000000000001</v>
      </c>
      <c r="BD21" s="33" t="e">
        <f>BE21-$BG$22</f>
        <v>#VALUE!</v>
      </c>
      <c r="BE21" s="32" t="e">
        <f>BF21-$BG$22</f>
        <v>#VALUE!</v>
      </c>
      <c r="BF21" s="32" t="e">
        <f>BG21-$BG$22</f>
        <v>#VALUE!</v>
      </c>
      <c r="BG21" s="33" t="str">
        <f>D5</f>
        <v/>
      </c>
      <c r="BH21" s="32" t="e">
        <f>BG21+$BG$22</f>
        <v>#VALUE!</v>
      </c>
      <c r="BI21" s="32" t="e">
        <f>BH21+$BG$22</f>
        <v>#VALUE!</v>
      </c>
      <c r="BJ21" s="33" t="e">
        <f>BI21+$BG$22</f>
        <v>#VALUE!</v>
      </c>
    </row>
    <row r="22" spans="1:62" x14ac:dyDescent="0.2">
      <c r="A22" s="21" t="s">
        <v>20</v>
      </c>
      <c r="B22" s="22">
        <v>1.681</v>
      </c>
      <c r="C22" s="22">
        <v>2.2370000000000001</v>
      </c>
      <c r="D22" s="22">
        <v>1.73</v>
      </c>
      <c r="E22" s="22">
        <v>1.897</v>
      </c>
      <c r="F22" s="22">
        <v>1.8180000000000001</v>
      </c>
      <c r="G22" s="22">
        <v>2.0449999999999999</v>
      </c>
      <c r="H22" s="22">
        <v>1.9379999999999999</v>
      </c>
      <c r="I22" s="22">
        <v>2.052</v>
      </c>
      <c r="J22" s="22">
        <v>2.3530000000000002</v>
      </c>
      <c r="K22" s="22">
        <v>1.3260000000000001</v>
      </c>
      <c r="L22" s="22">
        <v>2.0369999999999999</v>
      </c>
      <c r="M22" s="22">
        <v>1.7569999999999999</v>
      </c>
      <c r="N22" s="22">
        <v>1.754</v>
      </c>
      <c r="P22" s="21" t="s">
        <v>20</v>
      </c>
      <c r="Q22" s="22"/>
      <c r="R22" s="22"/>
      <c r="S22" s="22"/>
      <c r="T22" s="22"/>
      <c r="U22" s="22">
        <v>2.2000000000000002</v>
      </c>
      <c r="V22" s="22">
        <v>1.617</v>
      </c>
      <c r="W22" s="22">
        <v>2.851</v>
      </c>
      <c r="X22" s="22"/>
      <c r="Y22" s="22">
        <v>2.665</v>
      </c>
      <c r="Z22" s="22">
        <v>2.0499999999999998</v>
      </c>
      <c r="AA22" s="22">
        <v>1.8580000000000001</v>
      </c>
      <c r="AB22" s="22">
        <v>1.712</v>
      </c>
      <c r="AC22" s="22">
        <v>2.1989999999999998</v>
      </c>
      <c r="AD22" s="29"/>
      <c r="AE22" s="21" t="s">
        <v>20</v>
      </c>
      <c r="AF22" s="22">
        <v>2.516</v>
      </c>
      <c r="AG22" s="22">
        <v>2.3210000000000002</v>
      </c>
      <c r="AH22" s="22">
        <v>2.1619999999999999</v>
      </c>
      <c r="AI22" s="22">
        <v>2.105</v>
      </c>
      <c r="AJ22" s="22">
        <v>2.2999999999999998</v>
      </c>
      <c r="AK22" s="22">
        <v>2.1309999999999998</v>
      </c>
      <c r="AL22" s="22">
        <v>2.0129999999999999</v>
      </c>
      <c r="AM22" s="22">
        <v>1.855</v>
      </c>
      <c r="AN22" s="22">
        <v>2.0129999999999999</v>
      </c>
      <c r="AO22" s="22">
        <v>2.1619999999999999</v>
      </c>
      <c r="AP22" s="22">
        <v>2.1739999999999999</v>
      </c>
      <c r="AQ22" s="22">
        <v>2.2450000000000001</v>
      </c>
      <c r="AR22" s="22">
        <v>2.411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1.6923724082485614</v>
      </c>
      <c r="C23" s="25">
        <f>IFERROR(IF(C18="","",IF($C$25=0,((C19-$C$26)/3/C20),IF($C$26=0,(($C$25-C19)/3/C20),MIN(((($C$25)-C19)/(3*C20)),((C19-($C$26))/(3*C20)))))),"")</f>
        <v>2.5420991952541407</v>
      </c>
      <c r="D23" s="25">
        <f>IFERROR(IF(D18="","",IF($D$25=0,((D19-$D$26)/3/D20),IF($D$26=0,(($D$25-D19)/3/D20),MIN(((($D$25)-D19)/(3*D20)),((D19-($D$26))/(3*D20)))))),"")</f>
        <v>2.0802374297802619</v>
      </c>
      <c r="E23" s="25">
        <f>IFERROR(IF(E18="","",IF($E$25=0,((E19-$E$26)/3/E20),IF($E$26=0,(($E$25-E19)/3/E20),MIN(((($E$25)-E19)/(3*E20)),((E19-($E$26))/(3*E20)))))),"")</f>
        <v>2.3229963962581794</v>
      </c>
      <c r="F23" s="25">
        <f>IFERROR(IF(F18="","",IF($K$25=0,((F19-$K$26)/3/F20),IF($K$26=0,(($K$25-F19)/3/F20),MIN(((($K$25)-F19)/(3*F20)),((F19-($K$26))/(3*F20)))))),"")</f>
        <v>2.2046838143662248</v>
      </c>
      <c r="G23" s="25">
        <f>IFERROR(IF(G18="","",IF($G$25=0,((G19-$G$26)/3/G20),IF($G$26=0,(($G$25-G19)/3/G20),MIN(((($G$25)-G19)/(3*G20)),((G19-($G$26))/(3*G20)))))),"")</f>
        <v>1.959285519658408</v>
      </c>
      <c r="H23" s="25">
        <f>IFERROR(IF(H18="","",IF($H$25=0,((H19-$H$26)/3/H20),IF($H$26=0,(($H$25-H19)/3/H20),MIN(((($H$25)-H19)/(3*H20)),((H19-($H$26))/(3*H20)))))),"")</f>
        <v>2.0116466134318074</v>
      </c>
      <c r="I23" s="25">
        <f>IFERROR(IF(I18="","",IF($I$25=0,((I19-$I$26)/3/I20),IF($I$26=0,(($I$25-I19)/3/I20),MIN(((($I$25)-I19)/(3*I20)),((I19-($I$26))/(3*I20)))))),"")</f>
        <v>2.1725843950137107</v>
      </c>
      <c r="J23" s="25">
        <f>IFERROR(IF(J18="","",IF($J$25=0,((J19-$J$26)/3/J20),IF($J$26=0,(($J$25-J19)/3/J20),MIN(((($J$25)-J19)/(3*J20)),((J19-($J$26))/(3*J20)))))),"")</f>
        <v>2.1558085345839517</v>
      </c>
      <c r="K23" s="25">
        <f>IFERROR(IF(K18="","",IF($K$25=0,((K19-$K$26)/3/K20),IF($K$26=0,(($K$25-K19)/3/K20),MIN(((($K$25)-K19)/(3*K20)),((K19-($K$26))/(3*K20)))))),"")</f>
        <v>2.3216882558884757</v>
      </c>
      <c r="L23" s="25">
        <f>IFERROR(IF(L18="","",IF($L$25=0,((L19-$L$26)/3/L20),IF($L$26=0,(($L$25-L19)/3/L20),MIN(((($L$25)-L19)/(3*L20)),((L19-($L$26))/(3*L20)))))),"")</f>
        <v>2.1014264283095181</v>
      </c>
      <c r="M23" s="25">
        <f>IFERROR(IF(M18="","",IF($M$25=0,((M19-$M$26)/3/M20),IF($M$26=0,(($M$25-M19)/3/M20),MIN(((($M$25)-M19)/(3*M20)),((M19-($M$26))/(3*M20)))))),"")</f>
        <v>1.9933027695598033</v>
      </c>
      <c r="N23" s="25">
        <f>IFERROR(IF(N18="","",IF($N$25=0,((N19-$N$26)/3/N20),IF($N$26=0,(($N$25-N19)/3/N20),MIN(((($N$25)-N19)/(3*N20)),((N19-($N$26))/(3*N20)))))),"")</f>
        <v>1.9477770649508515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2.1392627309775469</v>
      </c>
      <c r="V23" s="25">
        <f>IFERROR(IF(V18="","",IF($G$25=0,((V19-$G$26)/3/V20),IF($G$26=0,(($G$25-V19)/3/V20),MIN(((($G$25)-V19)/(3*V20)),((V19-($G$26))/(3*V20)))))),"")</f>
        <v>1.7829689575648149</v>
      </c>
      <c r="W23" s="25">
        <f>IFERROR(IF(W18="","",IF($H$25=0,((W19-$H$26)/3/W20),IF($H$26=0,(($H$25-W19)/3/W20),MIN(((($H$25)-W19)/(3*W20)),((W19-($H$26))/(3*W20)))))),"")</f>
        <v>2.036015230259768</v>
      </c>
      <c r="X23" s="25"/>
      <c r="Y23" s="25">
        <f>IFERROR(IF(Y18="","",IF($J$25=0,((Y19-$J$26)/3/Y20),IF($J$26=0,(($J$25-Y19)/3/Y20),MIN(((($J$25)-Y19)/(3*Y20)),((Y19-($J$26))/(3*Y20)))))),"")</f>
        <v>2.2941951881617371</v>
      </c>
      <c r="Z23" s="25">
        <f>IFERROR(IF(Z18="","",IF($K$25=0,((Z19-$K$26)/3/Z20),IF($K$26=0,(($K$25-Z19)/3/Z20),MIN(((($K$25)-Z19)/(3*Z20)),((Z19-($K$26))/(3*Z20)))))),"")</f>
        <v>1.5680467794584649</v>
      </c>
      <c r="AA23" s="25">
        <f>IFERROR(IF(AA18="","",IF($L$25=0,((AA19-$L$26)/3/AA20),IF($L$26=0,(($L$25-AA19)/3/AA20),MIN(((($L$25)-AA19)/(3*AA20)),((AA19-($L$26))/(3*AA20)))))),"")</f>
        <v>1.8436957218385539</v>
      </c>
      <c r="AB23" s="25">
        <f>IFERROR(IF(AB18="","",IF($M$25=0,((AB19-$M$26)/3/AB20),IF($M$26=0,(($M$25-AB19)/3/AB20),MIN(((($M$25)-AB19)/(3*AB20)),((AB19-($M$26))/(3*AB20)))))),"")</f>
        <v>2.110262027772515</v>
      </c>
      <c r="AC23" s="25">
        <f>IFERROR(IF(AC18="","",IF($N$25=0,((AC19-$N$26)/3/AC20),IF($N$26=0,(($N$25-AC19)/3/AC20),MIN(((($N$25)-AC19)/(3*AC20)),((AC19-($N$26))/(3*AC20)))))),"")</f>
        <v>1.439701207940066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2.3045947518865151</v>
      </c>
      <c r="AG23" s="25">
        <f t="shared" si="2"/>
        <v>2.5646782262773926</v>
      </c>
      <c r="AH23" s="25">
        <f t="shared" si="2"/>
        <v>2.4177233946009369</v>
      </c>
      <c r="AI23" s="25">
        <f t="shared" si="2"/>
        <v>2.188829592381031</v>
      </c>
      <c r="AJ23" s="25">
        <f t="shared" si="2"/>
        <v>2.4872425898936181</v>
      </c>
      <c r="AK23" s="25">
        <f t="shared" si="2"/>
        <v>2.7660297247496621</v>
      </c>
      <c r="AL23" s="25">
        <f t="shared" si="2"/>
        <v>2.2871234088233332</v>
      </c>
      <c r="AM23" s="25">
        <f t="shared" si="2"/>
        <v>3.2474025345662665</v>
      </c>
      <c r="AN23" s="25">
        <f t="shared" si="2"/>
        <v>2.8031426165321629</v>
      </c>
      <c r="AO23" s="25">
        <f t="shared" si="2"/>
        <v>2.4401024532154669</v>
      </c>
      <c r="AP23" s="25">
        <f t="shared" si="2"/>
        <v>2.5443552616341303</v>
      </c>
      <c r="AQ23" s="25">
        <f>IFERROR(IF(AQ18="","",IF($M$25=0,((AQ19-$M$26)/3/AQ20),IF($M$26=0,(($M$25-AQ19)/3/AQ20),MIN(((($M$25)-AQ19)/(3*AQ20)),((AQ19-($M$26))/(3*AQ20)))))),"")</f>
        <v>2.2263614290765608</v>
      </c>
      <c r="AR23" s="25">
        <f>IFERROR(IF(AR18="","",IF($M$25=0,((AR19-$M$26)/3/AR20),IF($M$26=0,(($M$25-AR19)/3/AR20),MIN(((($M$25)-AR19)/(3*AR20)),((AR19-($M$26))/(3*AR20)))))),"")</f>
        <v>2.5374140713963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3">$E$5</f>
        <v>7.9</v>
      </c>
      <c r="C25" s="32">
        <f t="shared" si="3"/>
        <v>7.9</v>
      </c>
      <c r="D25" s="32">
        <f t="shared" si="3"/>
        <v>7.9</v>
      </c>
      <c r="E25" s="32">
        <f t="shared" si="3"/>
        <v>7.9</v>
      </c>
      <c r="F25" s="32">
        <f t="shared" si="3"/>
        <v>7.9</v>
      </c>
      <c r="G25" s="32">
        <f t="shared" si="3"/>
        <v>7.9</v>
      </c>
      <c r="H25" s="32">
        <f t="shared" si="3"/>
        <v>7.9</v>
      </c>
      <c r="I25" s="32">
        <f t="shared" si="3"/>
        <v>7.9</v>
      </c>
      <c r="J25" s="32">
        <f t="shared" si="3"/>
        <v>7.9</v>
      </c>
      <c r="K25" s="32">
        <f t="shared" si="3"/>
        <v>7.9</v>
      </c>
      <c r="L25" s="32">
        <f t="shared" si="3"/>
        <v>7.9</v>
      </c>
      <c r="M25" s="32">
        <f t="shared" si="3"/>
        <v>7.9</v>
      </c>
      <c r="N25" s="32">
        <f>$E$5</f>
        <v>7.9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0.91880309835952967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2.7548161249120757</v>
      </c>
      <c r="Q37" s="40">
        <v>8</v>
      </c>
      <c r="R37" s="41">
        <f>ROUND(Q37/5,5)</f>
        <v>1.6</v>
      </c>
      <c r="T37" s="20">
        <v>3.3769999999999998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0.30614375708153846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4.9247016533644823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8"/>
  <dimension ref="A1:BJ85"/>
  <sheetViews>
    <sheetView showGridLines="0" topLeftCell="A5" zoomScale="75" zoomScaleNormal="75" workbookViewId="0">
      <selection activeCell="X19" sqref="X19:X23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18" width="9.28515625" style="1" bestFit="1" customWidth="1"/>
    <col min="19" max="19" width="9.140625" style="1"/>
    <col min="20" max="20" width="9.85546875" style="1" bestFit="1" customWidth="1"/>
    <col min="21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95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1.9738320016576802</v>
      </c>
      <c r="R2" s="7">
        <f>IF(N19="","",(ABS(N19-AVERAGE(B19:M19))/STDEV(B19:M19)))</f>
        <v>2.2126499954204015</v>
      </c>
      <c r="S2" s="7">
        <f>IF(AC9="","",(ABS(AC9-AVERAGE(Q9:AB9))/STDEV(Q9:AB9)))</f>
        <v>1.4427932494281956</v>
      </c>
      <c r="T2" s="7">
        <f>IF(AC19="","",(ABS(AC19-AVERAGE(Q19:AB19))/STDEV(Q19:AB19)))</f>
        <v>0.24919793401118101</v>
      </c>
      <c r="U2" s="7">
        <f>IF(AR9="","",(ABS(AR9-AVERAGE(AF9:AQ9))/STDEV(AF9:AQ9)))</f>
        <v>1.4097043698846949</v>
      </c>
      <c r="V2" s="7">
        <f>IF(AR19="","",(ABS(AR19-AVERAGE(AF19:AQ19))/STDEV(AF19:AQ19)))</f>
        <v>1.2595051576815259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1.028395617132011</v>
      </c>
      <c r="R3" s="7">
        <f>IF(N20="","",(ABS(N20-AVERAGE(B20:M20))/STDEV(B20:M20)))</f>
        <v>8.8157737614118058E-3</v>
      </c>
      <c r="S3" s="7">
        <f>IF(AC10="","",(ABS(AC10-AVERAGE(Q10:AB10))/STDEV(Q10:AB10)))</f>
        <v>0.70974727533124404</v>
      </c>
      <c r="T3" s="7">
        <f>IF(AC20="","",(ABS(AC20-AVERAGE(Q20:AB20))/STDEV(Q20:AB20)))</f>
        <v>2.0948536463324627</v>
      </c>
      <c r="U3" s="7">
        <f t="shared" ref="U3" si="0">IF(AR10="","",(ABS(AR10-AVERAGE(AF10:AQ10))/STDEV(AF10:AQ10)))</f>
        <v>2.5351397016402868</v>
      </c>
      <c r="V3" s="7">
        <f>IF(AR20="","",(ABS(AR20-AVERAGE(AF20:AQ20))/STDEV(AF20:AQ20)))</f>
        <v>0.83629016324641503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0.94038686659561066</v>
      </c>
      <c r="R4" s="7">
        <f>IF(N23="","",(ABS(N23-AVERAGE(B23:M23))/STDEV(B23:M23)))</f>
        <v>1.4611010099876043</v>
      </c>
      <c r="S4" s="7">
        <f>IF(AC13="","",(ABS(AC13-AVERAGE(Q13:AB13))/STDEV(Q13:AB13)))</f>
        <v>1.2529294961267408</v>
      </c>
      <c r="T4" s="7">
        <f>IF(AC23="","",(ABS(AC23-AVERAGE(Q23:AB23))/STDEV(Q23:AB23)))</f>
        <v>1.0777374679776679</v>
      </c>
      <c r="U4" s="7">
        <f>IF(AR13="","",(ABS(AR13-AVERAGE(AF13:AQ13))/STDEV(AF13:AQ13)))</f>
        <v>0.39677034255121624</v>
      </c>
      <c r="V4" s="7">
        <f>IF(AR23="","",(ABS(AR23-AVERAGE(AF23:AQ23))/STDEV(AF23:AQ23)))</f>
        <v>0.28964884701875188</v>
      </c>
    </row>
    <row r="5" spans="1:44" ht="25.5" customHeight="1" x14ac:dyDescent="0.2">
      <c r="C5" s="45" t="s">
        <v>96</v>
      </c>
      <c r="D5" s="46">
        <v>20000</v>
      </c>
      <c r="E5" s="46">
        <v>20540</v>
      </c>
      <c r="F5" s="46">
        <v>19004</v>
      </c>
      <c r="G5" s="13"/>
      <c r="H5" s="13"/>
      <c r="I5" s="13">
        <v>872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-33.722619471717593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-51.911111111112405</v>
      </c>
      <c r="AE7" s="14" t="s">
        <v>29</v>
      </c>
      <c r="AR7" s="16">
        <f>AR9-AQ9</f>
        <v>-153.51111111111095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20231.636363636364</v>
      </c>
      <c r="C9" s="20">
        <v>20216.8</v>
      </c>
      <c r="D9" s="20">
        <v>20241.028571428571</v>
      </c>
      <c r="E9" s="20">
        <v>20129.517241379312</v>
      </c>
      <c r="F9" s="20">
        <v>20199.917241379309</v>
      </c>
      <c r="G9" s="20">
        <v>20133.813333333332</v>
      </c>
      <c r="H9" s="20">
        <v>20155.072463768116</v>
      </c>
      <c r="I9" s="20">
        <v>20084.567741935483</v>
      </c>
      <c r="J9" s="20">
        <v>20111.549090909091</v>
      </c>
      <c r="K9" s="20">
        <v>20102.729411764707</v>
      </c>
      <c r="L9" s="20">
        <v>20112.557575757575</v>
      </c>
      <c r="M9" s="20">
        <v>20138.476190476191</v>
      </c>
      <c r="N9" s="20">
        <v>20048.571428571428</v>
      </c>
      <c r="P9" s="19" t="s">
        <v>18</v>
      </c>
      <c r="Q9" s="20"/>
      <c r="R9" s="20"/>
      <c r="S9" s="20"/>
      <c r="T9" s="20"/>
      <c r="U9" s="20">
        <v>20151.733333333334</v>
      </c>
      <c r="V9" s="20">
        <v>20153.364705882352</v>
      </c>
      <c r="W9" s="20">
        <v>20144.184615384616</v>
      </c>
      <c r="X9" s="20"/>
      <c r="Y9" s="20"/>
      <c r="Z9" s="20">
        <v>20196.533333333333</v>
      </c>
      <c r="AA9" s="20">
        <v>20230.057142857142</v>
      </c>
      <c r="AB9" s="20">
        <v>20180.177777777779</v>
      </c>
      <c r="AC9" s="20">
        <v>20128.266666666666</v>
      </c>
      <c r="AE9" s="19" t="s">
        <v>18</v>
      </c>
      <c r="AF9" s="30">
        <v>20122.72</v>
      </c>
      <c r="AG9" s="30">
        <v>20125.745454545453</v>
      </c>
      <c r="AH9" s="30">
        <v>20202.72</v>
      </c>
      <c r="AI9" s="30">
        <v>20201.212903225805</v>
      </c>
      <c r="AJ9" s="30">
        <v>20061.066666666666</v>
      </c>
      <c r="AK9" s="30">
        <v>20005.2</v>
      </c>
      <c r="AL9" s="30">
        <v>20052</v>
      </c>
      <c r="AM9" s="30">
        <v>20097.759999999998</v>
      </c>
      <c r="AN9" s="30">
        <v>20063.657142857144</v>
      </c>
      <c r="AO9" s="30">
        <v>20018.247619047619</v>
      </c>
      <c r="AP9" s="30">
        <v>20104.8</v>
      </c>
      <c r="AQ9" s="30">
        <v>20163.111111111109</v>
      </c>
      <c r="AR9" s="30">
        <v>20009.599999999999</v>
      </c>
    </row>
    <row r="10" spans="1:44" x14ac:dyDescent="0.2">
      <c r="A10" s="21" t="s">
        <v>8</v>
      </c>
      <c r="B10" s="22">
        <v>106.66548410283134</v>
      </c>
      <c r="C10" s="22">
        <v>123.09805568379747</v>
      </c>
      <c r="D10" s="22">
        <v>91.144569257723703</v>
      </c>
      <c r="E10" s="22">
        <v>123.03393295755363</v>
      </c>
      <c r="F10" s="22">
        <v>97.539130569926357</v>
      </c>
      <c r="G10" s="22">
        <v>108.45009978853939</v>
      </c>
      <c r="H10" s="22">
        <v>115.34809789166923</v>
      </c>
      <c r="I10" s="22">
        <v>120.99366836255959</v>
      </c>
      <c r="J10" s="22">
        <v>131.36265186085078</v>
      </c>
      <c r="K10" s="22">
        <v>151.05682055158866</v>
      </c>
      <c r="L10" s="22">
        <v>141.52679447745163</v>
      </c>
      <c r="M10" s="22">
        <v>111.29288874809818</v>
      </c>
      <c r="N10" s="22">
        <v>136.25585026617188</v>
      </c>
      <c r="P10" s="21" t="s">
        <v>8</v>
      </c>
      <c r="Q10" s="22"/>
      <c r="R10" s="22"/>
      <c r="S10" s="22"/>
      <c r="T10" s="22"/>
      <c r="U10" s="22">
        <v>115.22209455415361</v>
      </c>
      <c r="V10" s="22">
        <v>153.32449615259856</v>
      </c>
      <c r="W10" s="22">
        <v>88.646575707217124</v>
      </c>
      <c r="X10" s="22"/>
      <c r="Y10" s="22"/>
      <c r="Z10" s="22">
        <v>100.69023052174693</v>
      </c>
      <c r="AA10" s="22">
        <v>109.4423130045066</v>
      </c>
      <c r="AB10" s="22">
        <v>133.99971304495332</v>
      </c>
      <c r="AC10" s="22">
        <v>100.27709357323573</v>
      </c>
      <c r="AE10" s="21" t="s">
        <v>8</v>
      </c>
      <c r="AF10" s="22">
        <v>103.81721983917289</v>
      </c>
      <c r="AG10" s="22">
        <v>142.89859369779711</v>
      </c>
      <c r="AH10" s="22">
        <v>143.43071142398986</v>
      </c>
      <c r="AI10" s="22">
        <v>130.96752780334191</v>
      </c>
      <c r="AJ10" s="22">
        <v>105.55260021633467</v>
      </c>
      <c r="AK10" s="22">
        <v>116.90593427347656</v>
      </c>
      <c r="AL10" s="22">
        <v>102.48148018794716</v>
      </c>
      <c r="AM10" s="22">
        <v>112.47758234693811</v>
      </c>
      <c r="AN10" s="22">
        <v>114.03118910154394</v>
      </c>
      <c r="AO10" s="22">
        <v>127.54718440280946</v>
      </c>
      <c r="AP10" s="22">
        <v>113.8276534673255</v>
      </c>
      <c r="AQ10" s="22">
        <v>121.83114660392997</v>
      </c>
      <c r="AR10" s="22">
        <v>155.25312936367882</v>
      </c>
    </row>
    <row r="11" spans="1:44" x14ac:dyDescent="0.2">
      <c r="A11" s="21" t="s">
        <v>19</v>
      </c>
      <c r="B11" s="22">
        <v>20508</v>
      </c>
      <c r="C11" s="22">
        <v>20508</v>
      </c>
      <c r="D11" s="22">
        <v>20444</v>
      </c>
      <c r="E11" s="22">
        <v>20412</v>
      </c>
      <c r="F11" s="23">
        <v>20476</v>
      </c>
      <c r="G11" s="23">
        <v>20348</v>
      </c>
      <c r="H11" s="23">
        <v>20476</v>
      </c>
      <c r="I11" s="23">
        <v>20508</v>
      </c>
      <c r="J11" s="23">
        <v>20412</v>
      </c>
      <c r="K11" s="23">
        <v>20380</v>
      </c>
      <c r="L11" s="23">
        <v>20444</v>
      </c>
      <c r="M11" s="23">
        <v>20444</v>
      </c>
      <c r="N11" s="23">
        <v>20380</v>
      </c>
      <c r="P11" s="21" t="s">
        <v>19</v>
      </c>
      <c r="Q11" s="22"/>
      <c r="R11" s="22"/>
      <c r="S11" s="22"/>
      <c r="T11" s="22"/>
      <c r="U11" s="23">
        <v>20380</v>
      </c>
      <c r="V11" s="23">
        <v>20380</v>
      </c>
      <c r="W11" s="23">
        <v>20380</v>
      </c>
      <c r="X11" s="23"/>
      <c r="Y11" s="23"/>
      <c r="Z11" s="23">
        <v>20380</v>
      </c>
      <c r="AA11" s="23">
        <v>20444</v>
      </c>
      <c r="AB11" s="23">
        <v>20508</v>
      </c>
      <c r="AC11" s="23">
        <v>20348</v>
      </c>
      <c r="AE11" s="21" t="s">
        <v>19</v>
      </c>
      <c r="AF11" s="22">
        <v>20284</v>
      </c>
      <c r="AG11" s="22">
        <v>20380</v>
      </c>
      <c r="AH11" s="22">
        <v>20444</v>
      </c>
      <c r="AI11" s="22">
        <v>20476</v>
      </c>
      <c r="AJ11" s="22">
        <v>20316</v>
      </c>
      <c r="AK11" s="22">
        <v>20284</v>
      </c>
      <c r="AL11" s="22">
        <v>20252</v>
      </c>
      <c r="AM11" s="22">
        <v>20348</v>
      </c>
      <c r="AN11" s="22">
        <v>20284</v>
      </c>
      <c r="AO11" s="22">
        <v>20284</v>
      </c>
      <c r="AP11" s="22">
        <v>20380</v>
      </c>
      <c r="AQ11" s="22">
        <v>20444</v>
      </c>
      <c r="AR11" s="22">
        <v>20380</v>
      </c>
    </row>
    <row r="12" spans="1:44" x14ac:dyDescent="0.2">
      <c r="A12" s="21" t="s">
        <v>20</v>
      </c>
      <c r="B12" s="22">
        <v>19996</v>
      </c>
      <c r="C12" s="22">
        <v>19804</v>
      </c>
      <c r="D12" s="22">
        <v>19996</v>
      </c>
      <c r="E12" s="22">
        <v>19836</v>
      </c>
      <c r="F12" s="23">
        <v>19996</v>
      </c>
      <c r="G12" s="23">
        <v>19900</v>
      </c>
      <c r="H12" s="23">
        <v>19836</v>
      </c>
      <c r="I12" s="23">
        <v>19740</v>
      </c>
      <c r="J12" s="23">
        <v>19740</v>
      </c>
      <c r="K12" s="23">
        <v>19484</v>
      </c>
      <c r="L12" s="23">
        <v>19772</v>
      </c>
      <c r="M12" s="23">
        <v>19772</v>
      </c>
      <c r="N12" s="23">
        <v>19708</v>
      </c>
      <c r="P12" s="21" t="s">
        <v>20</v>
      </c>
      <c r="Q12" s="22"/>
      <c r="R12" s="22"/>
      <c r="S12" s="22"/>
      <c r="T12" s="22"/>
      <c r="U12" s="23">
        <v>19900</v>
      </c>
      <c r="V12" s="23">
        <v>19516</v>
      </c>
      <c r="W12" s="23">
        <v>19868</v>
      </c>
      <c r="X12" s="23"/>
      <c r="Y12" s="23"/>
      <c r="Z12" s="23">
        <v>19964</v>
      </c>
      <c r="AA12" s="23">
        <v>19996</v>
      </c>
      <c r="AB12" s="23">
        <v>19932</v>
      </c>
      <c r="AC12" s="23">
        <v>19900</v>
      </c>
      <c r="AE12" s="21" t="s">
        <v>20</v>
      </c>
      <c r="AF12" s="22">
        <v>19868</v>
      </c>
      <c r="AG12" s="22">
        <v>19804</v>
      </c>
      <c r="AH12" s="22">
        <v>19900</v>
      </c>
      <c r="AI12" s="22">
        <v>19740</v>
      </c>
      <c r="AJ12" s="22">
        <v>19804</v>
      </c>
      <c r="AK12" s="22">
        <v>19708</v>
      </c>
      <c r="AL12" s="22">
        <v>19804</v>
      </c>
      <c r="AM12" s="22">
        <v>19804</v>
      </c>
      <c r="AN12" s="22">
        <v>19740</v>
      </c>
      <c r="AO12" s="22">
        <v>19644</v>
      </c>
      <c r="AP12" s="22">
        <v>19804</v>
      </c>
      <c r="AQ12" s="22">
        <v>19836</v>
      </c>
      <c r="AR12" s="22">
        <v>19708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0.96364704714399974</v>
      </c>
      <c r="C13" s="25">
        <f>IFERROR(IF(C8="","",IF($C$25=0,((C9-$C$26)/3/C10),IF($C$26=0,(($C$25-C9)/3/C10),MIN(((($C$25)-C9)/(3*C10)),((C9-($C$26))/(3*C10)))))),"")</f>
        <v>0.87518306227410025</v>
      </c>
      <c r="D13" s="25">
        <f>IFERROR(IF(D8="","",IF($D$25=0,((D9-$D$26)/3/D10),IF($D$26=0,(($D$25-D9)/3/D10),MIN(((($D$25)-D9)/(3*D10)),((D9-($D$26))/(3*D10)))))),"")</f>
        <v>1.0933963884929756</v>
      </c>
      <c r="E13" s="25">
        <f>IFERROR(IF(E8="","",IF($E$25=0,((E9-$E$26)/3/E10),IF($E$26=0,(($E$25-E9)/3/E10),MIN(((($E$25)-E9)/(3*E10)),((E9-($E$26))/(3*E10)))))),"")</f>
        <v>1.1121125929876701</v>
      </c>
      <c r="F13" s="25">
        <f>IFERROR(IF(F8="","",IF($K$25=0,((F9-$K$26)/3/F10),IF($K$26=0,(($K$25-F9)/3/F10),MIN(((($K$25)-F9)/(3*F10)),((F9-($K$26))/(3*F10)))))),"")</f>
        <v>1.1622096575790277</v>
      </c>
      <c r="G13" s="25">
        <f>IFERROR(IF(G8="","",IF($G$25=0,((G9-$G$26)/3/G10),IF($G$26=0,(($G$25-G9)/3/G10),MIN(((($G$25)-G9)/(3*G10)),((G9-($G$26))/(3*G10)))))),"")</f>
        <v>1.2484594833896521</v>
      </c>
      <c r="H13" s="25">
        <f>IFERROR(IF(H8="","",IF($H$25=0,((H9-$H$26)/3/H10),IF($H$26=0,(($H$25-H9)/3/H10),MIN(((($H$25)-H9)/(3*H10)),((H9-($H$26))/(3*H10)))))),"")</f>
        <v>1.1123649291942783</v>
      </c>
      <c r="I13" s="25">
        <f>IFERROR(IF(I8="","",IF($I$25=0,((I9-$I$26)/3/I10),IF($I$26=0,(($I$25-I9)/3/I10),MIN(((($I$25)-I9)/(3*I10)),((I9-($I$26))/(3*I10)))))),"")</f>
        <v>1.2546999751529866</v>
      </c>
      <c r="J13" s="25">
        <f>IFERROR(IF(J8="","",IF($J$25=0,((J9-$J$26)/3/J10),IF($J$26=0,(($J$25-J9)/3/J10),MIN(((($J$25)-J9)/(3*J10)),((J9-($J$26))/(3*J10)))))),"")</f>
        <v>1.0871961525887286</v>
      </c>
      <c r="K13" s="25">
        <f>IFERROR(IF(K8="","",IF($K$25=0,((K9-$K$26)/3/K10),IF($K$26=0,(($K$25-K9)/3/K10),MIN(((($K$25)-K9)/(3*K10)),((K9-($K$26))/(3*K10)))))),"")</f>
        <v>0.96491414431246436</v>
      </c>
      <c r="L13" s="25">
        <f>IFERROR(IF(L8="","",IF($L$25=0,((L9-$L$26)/3/L10),IF($L$26=0,(($L$25-L9)/3/L10),MIN(((($L$25)-L9)/(3*L10)),((L9-($L$26))/(3*L10)))))),"")</f>
        <v>1.0067408691539934</v>
      </c>
      <c r="M13" s="25">
        <f>IFERROR(IF(M8="","",IF($M$25=0,((M9-$M$26)/3/M10),IF($M$26=0,(($M$25-M9)/3/M10),MIN(((($M$25)-M9)/(3*M10)),((M9-($M$26))/(3*M10)))))),"")</f>
        <v>1.2026039700003461</v>
      </c>
      <c r="N13" s="25">
        <f>IFERROR(IF(N8="","",IF($N$25=0,((N9-$N$26)/3/N10),IF($N$26=0,(($N$25-N9)/3/N10),MIN(((($N$25)-N9)/(3*N10)),((N9-($N$26))/(3*N10)))))),"")</f>
        <v>1.2022201137751294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1.1232413602878444</v>
      </c>
      <c r="V13" s="25">
        <f>IFERROR(IF(V8="","",IF($G$25=0,((V9-$G$26)/3/V10),IF($G$26=0,(($G$25-V9)/3/V10),MIN(((($G$25)-V9)/(3*V10)),((V9-($G$26))/(3*V10)))))),"")</f>
        <v>0.84055995360507296</v>
      </c>
      <c r="W13" s="25">
        <f>IFERROR(IF(W8="","",IF($H$25=0,((W9-$H$26)/3/W10),IF($H$26=0,(($H$25-W9)/3/W10),MIN(((($H$25)-W9)/(3*W10)),((W9-($H$26))/(3*W10)))))),"")</f>
        <v>1.488365009994622</v>
      </c>
      <c r="X13" s="25"/>
      <c r="Y13" s="25"/>
      <c r="Z13" s="25">
        <f>IFERROR(IF(Z8="","",IF($K$25=0,((Z9-$K$26)/3/Z10),IF($K$26=0,(($K$25-Z9)/3/Z10),MIN(((($K$25)-Z9)/(3*Z10)),((Z9-($K$26))/(3*Z10)))))),"")</f>
        <v>1.137040687022381</v>
      </c>
      <c r="AA13" s="25">
        <f>IFERROR(IF(AA8="","",IF($L$25=0,((AA9-$L$26)/3/AA10),IF($L$26=0,(($L$25-AA9)/3/AA10),MIN(((($L$25)-AA9)/(3*AA10)),((AA9-($L$26))/(3*AA10)))))),"")</f>
        <v>0.94400678200242105</v>
      </c>
      <c r="AB13" s="25">
        <f>IFERROR(IF(AB8="","",IF($M$25=0,((AB9-$M$26)/3/AB10),IF($M$26=0,(($M$25-AB9)/3/AB10),MIN(((($M$25)-AB9)/(3*AB10)),((AB9-($M$26))/(3*AB10)))))),"")</f>
        <v>0.89508207156013442</v>
      </c>
      <c r="AC13" s="25">
        <f>IFERROR(IF(AC8="","",IF($N$25=0,((AC9-$N$26)/3/AC10),IF($N$26=0,(($N$25-AC9)/3/AC10),MIN(((($N$25)-AC9)/(3*AC10)),((AC9-($N$26))/(3*AC10)))))),"")</f>
        <v>1.3686519977188041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1.3397905814546718</v>
      </c>
      <c r="AG13" s="25">
        <f t="shared" si="1"/>
        <v>0.9663135578287898</v>
      </c>
      <c r="AH13" s="25">
        <f t="shared" si="1"/>
        <v>0.78383956650905995</v>
      </c>
      <c r="AI13" s="25">
        <f t="shared" si="1"/>
        <v>0.86226741965868625</v>
      </c>
      <c r="AJ13" s="25">
        <f t="shared" si="1"/>
        <v>1.5124633985069671</v>
      </c>
      <c r="AK13" s="25">
        <f t="shared" si="1"/>
        <v>1.5248726916603692</v>
      </c>
      <c r="AL13" s="25">
        <f t="shared" si="1"/>
        <v>1.5872786611624088</v>
      </c>
      <c r="AM13" s="25">
        <f t="shared" si="1"/>
        <v>1.310601901796183</v>
      </c>
      <c r="AN13" s="25">
        <f t="shared" si="1"/>
        <v>1.3924344175658701</v>
      </c>
      <c r="AO13" s="25">
        <f t="shared" si="1"/>
        <v>1.3635538967932674</v>
      </c>
      <c r="AP13" s="25">
        <f t="shared" si="1"/>
        <v>1.2744413351919675</v>
      </c>
      <c r="AQ13" s="25">
        <f>IFERROR(IF(AQ8="","",IF($M$25=0,((AQ9-$M$26)/3/AQ10),IF($M$26=0,(($M$25-AQ9)/3/AQ10),MIN(((($M$25)-AQ9)/(3*AQ10)),((AQ9-($M$26))/(3*AQ10)))))),"")</f>
        <v>1.0311782588573097</v>
      </c>
      <c r="AR13" s="25">
        <f>IFERROR(IF(AR8="","",IF($M$25=0,((AR9-$M$26)/3/AR10),IF($M$26=0,(($M$25-AR9)/3/AR10),MIN(((($M$25)-AR9)/(3*AR10)),((AR9-($M$26))/(3*AR10)))))),"")</f>
        <v>1.1387854191708324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-40.847719298242737</v>
      </c>
      <c r="AE17" s="27" t="s">
        <v>30</v>
      </c>
      <c r="AR17" s="16">
        <f>AR19-AQ19</f>
        <v>-209.49333333333198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20207.975757575758</v>
      </c>
      <c r="C19" s="30">
        <v>20142.971428571429</v>
      </c>
      <c r="D19" s="30">
        <v>20189.82857142857</v>
      </c>
      <c r="E19" s="30">
        <v>20075.400000000001</v>
      </c>
      <c r="F19" s="30">
        <v>19974.285714285714</v>
      </c>
      <c r="G19" s="30">
        <v>19979.418181818182</v>
      </c>
      <c r="H19" s="30">
        <v>20005.936842105264</v>
      </c>
      <c r="I19" s="30">
        <v>19979.146666666667</v>
      </c>
      <c r="J19" s="30">
        <v>19888.676923076924</v>
      </c>
      <c r="K19" s="30">
        <v>19884.711111111112</v>
      </c>
      <c r="L19" s="30">
        <v>19918.374193548389</v>
      </c>
      <c r="M19" s="30">
        <v>19997.676190476192</v>
      </c>
      <c r="N19" s="30">
        <v>19775.84</v>
      </c>
      <c r="P19" s="30" t="s">
        <v>18</v>
      </c>
      <c r="Q19" s="30"/>
      <c r="R19" s="30"/>
      <c r="S19" s="30"/>
      <c r="T19" s="30"/>
      <c r="U19" s="30">
        <v>20158.560000000001</v>
      </c>
      <c r="V19" s="30">
        <v>20173.178947368422</v>
      </c>
      <c r="W19" s="30">
        <v>20151.733333333334</v>
      </c>
      <c r="X19" s="30"/>
      <c r="Y19" s="30">
        <v>20093.2</v>
      </c>
      <c r="Z19" s="30">
        <v>20135.37777777778</v>
      </c>
      <c r="AA19" s="30">
        <v>20155.146666666667</v>
      </c>
      <c r="AB19" s="30">
        <v>20183.621052631577</v>
      </c>
      <c r="AC19" s="30">
        <v>20142.773333333334</v>
      </c>
      <c r="AD19" s="29"/>
      <c r="AE19" s="30" t="s">
        <v>18</v>
      </c>
      <c r="AF19" s="30">
        <v>19970.400000000001</v>
      </c>
      <c r="AG19" s="30">
        <v>19937.81818181818</v>
      </c>
      <c r="AH19" s="30">
        <v>20078.400000000001</v>
      </c>
      <c r="AI19" s="30">
        <v>19882.682352941178</v>
      </c>
      <c r="AJ19" s="30">
        <v>19928.8</v>
      </c>
      <c r="AK19" s="30">
        <v>19924.123076923075</v>
      </c>
      <c r="AL19" s="30">
        <v>19886.64347826087</v>
      </c>
      <c r="AM19" s="30">
        <v>19890.857142857141</v>
      </c>
      <c r="AN19" s="30">
        <v>19850.019047619047</v>
      </c>
      <c r="AO19" s="30">
        <v>19976.126315789475</v>
      </c>
      <c r="AP19" s="30">
        <v>19945.226666666666</v>
      </c>
      <c r="AQ19" s="30">
        <v>20065.973333333332</v>
      </c>
      <c r="AR19" s="30">
        <v>19856.48</v>
      </c>
      <c r="BD19" s="32"/>
      <c r="BE19" s="32"/>
      <c r="BF19" s="32"/>
      <c r="BG19" s="32">
        <f>I5/3</f>
        <v>290.66666666666669</v>
      </c>
      <c r="BH19" s="32"/>
      <c r="BI19" s="32"/>
      <c r="BJ19" s="32"/>
    </row>
    <row r="20" spans="1:62" x14ac:dyDescent="0.2">
      <c r="A20" s="21" t="s">
        <v>8</v>
      </c>
      <c r="B20" s="22">
        <v>114.20007856961723</v>
      </c>
      <c r="C20" s="22">
        <v>127.24360270598756</v>
      </c>
      <c r="D20" s="22">
        <v>91.483680870121404</v>
      </c>
      <c r="E20" s="22">
        <v>197.81457552290783</v>
      </c>
      <c r="F20" s="22">
        <v>105.76819269429285</v>
      </c>
      <c r="G20" s="22">
        <v>101.81593229970626</v>
      </c>
      <c r="H20" s="22">
        <v>131.43906875129531</v>
      </c>
      <c r="I20" s="22">
        <v>129.21286670335977</v>
      </c>
      <c r="J20" s="22">
        <v>131.55044201600936</v>
      </c>
      <c r="K20" s="22">
        <v>97.240730418841721</v>
      </c>
      <c r="L20" s="22">
        <v>116.35029667987419</v>
      </c>
      <c r="M20" s="22">
        <v>113.61081012300554</v>
      </c>
      <c r="N20" s="22">
        <v>121.72088657329084</v>
      </c>
      <c r="P20" s="21" t="s">
        <v>8</v>
      </c>
      <c r="Q20" s="22"/>
      <c r="R20" s="22"/>
      <c r="S20" s="22"/>
      <c r="T20" s="22"/>
      <c r="U20" s="22">
        <v>85.761807161274049</v>
      </c>
      <c r="V20" s="22">
        <v>93.097749926802081</v>
      </c>
      <c r="W20" s="22">
        <v>45.038819235135804</v>
      </c>
      <c r="X20" s="22"/>
      <c r="Y20" s="22">
        <v>80.092098884955362</v>
      </c>
      <c r="Z20" s="22">
        <v>80.884795001421409</v>
      </c>
      <c r="AA20" s="22">
        <v>70.771175483238125</v>
      </c>
      <c r="AB20" s="22">
        <v>89.372419343473751</v>
      </c>
      <c r="AC20" s="22">
        <v>111.73322152696042</v>
      </c>
      <c r="AD20" s="29"/>
      <c r="AE20" s="21" t="s">
        <v>8</v>
      </c>
      <c r="AF20" s="22">
        <v>101.24410906444457</v>
      </c>
      <c r="AG20" s="22">
        <v>130.94260700767461</v>
      </c>
      <c r="AH20" s="22">
        <v>126.55129544871059</v>
      </c>
      <c r="AI20" s="22">
        <v>134.27957790377812</v>
      </c>
      <c r="AJ20" s="22">
        <v>108.84500348021807</v>
      </c>
      <c r="AK20" s="22">
        <v>113.42391553541346</v>
      </c>
      <c r="AL20" s="22">
        <v>134.43358702768029</v>
      </c>
      <c r="AM20" s="22">
        <v>121.59546684369363</v>
      </c>
      <c r="AN20" s="22">
        <v>115.37113865130931</v>
      </c>
      <c r="AO20" s="22">
        <v>103.65811666809222</v>
      </c>
      <c r="AP20" s="22">
        <v>141.75727002028361</v>
      </c>
      <c r="AQ20" s="22">
        <v>105.96148883965867</v>
      </c>
      <c r="AR20" s="22">
        <v>131.2706467672902</v>
      </c>
      <c r="AS20" s="29"/>
      <c r="AT20" s="29"/>
      <c r="AU20" s="29"/>
      <c r="AV20" s="29"/>
      <c r="BD20" s="32">
        <f>F5</f>
        <v>19004</v>
      </c>
      <c r="BE20" s="32"/>
      <c r="BF20" s="32"/>
      <c r="BG20" s="32"/>
      <c r="BH20" s="32"/>
      <c r="BI20" s="32"/>
      <c r="BJ20" s="32">
        <f>E5</f>
        <v>20540</v>
      </c>
    </row>
    <row r="21" spans="1:62" x14ac:dyDescent="0.2">
      <c r="A21" s="21" t="s">
        <v>19</v>
      </c>
      <c r="B21" s="22">
        <v>20444</v>
      </c>
      <c r="C21" s="22">
        <v>20444</v>
      </c>
      <c r="D21" s="22">
        <v>20412</v>
      </c>
      <c r="E21" s="22">
        <v>20508</v>
      </c>
      <c r="F21" s="22">
        <v>20252</v>
      </c>
      <c r="G21" s="22">
        <v>20188</v>
      </c>
      <c r="H21" s="22">
        <v>20316</v>
      </c>
      <c r="I21" s="22">
        <v>20284</v>
      </c>
      <c r="J21" s="22">
        <v>20252</v>
      </c>
      <c r="K21" s="22">
        <v>20156</v>
      </c>
      <c r="L21" s="22">
        <v>20220</v>
      </c>
      <c r="M21" s="22">
        <v>20316</v>
      </c>
      <c r="N21" s="22">
        <v>20092</v>
      </c>
      <c r="P21" s="21" t="s">
        <v>19</v>
      </c>
      <c r="Q21" s="22"/>
      <c r="R21" s="22"/>
      <c r="S21" s="22"/>
      <c r="T21" s="22"/>
      <c r="U21" s="22">
        <v>20380</v>
      </c>
      <c r="V21" s="22">
        <v>20380</v>
      </c>
      <c r="W21" s="22">
        <v>20220</v>
      </c>
      <c r="X21" s="22"/>
      <c r="Y21" s="22">
        <v>20252</v>
      </c>
      <c r="Z21" s="22">
        <v>20284</v>
      </c>
      <c r="AA21" s="22">
        <v>20284</v>
      </c>
      <c r="AB21" s="22">
        <v>20412</v>
      </c>
      <c r="AC21" s="22">
        <v>20380</v>
      </c>
      <c r="AD21" s="29"/>
      <c r="AE21" s="21" t="s">
        <v>19</v>
      </c>
      <c r="AF21" s="22">
        <v>20220</v>
      </c>
      <c r="AG21" s="22">
        <v>20188</v>
      </c>
      <c r="AH21" s="22">
        <v>20316</v>
      </c>
      <c r="AI21" s="22">
        <v>20188</v>
      </c>
      <c r="AJ21" s="22">
        <v>20220</v>
      </c>
      <c r="AK21" s="22">
        <v>20284</v>
      </c>
      <c r="AL21" s="22">
        <v>20156</v>
      </c>
      <c r="AM21" s="22">
        <v>20156</v>
      </c>
      <c r="AN21" s="22">
        <v>20060</v>
      </c>
      <c r="AO21" s="22">
        <v>20220</v>
      </c>
      <c r="AP21" s="22">
        <v>20252</v>
      </c>
      <c r="AQ21" s="22">
        <v>20316</v>
      </c>
      <c r="AR21" s="22">
        <v>20156</v>
      </c>
      <c r="BD21" s="33">
        <f>BE21-$BG$22</f>
        <v>19999.939999999999</v>
      </c>
      <c r="BE21" s="32">
        <f>BF21-$BG$22</f>
        <v>19999.96</v>
      </c>
      <c r="BF21" s="32">
        <f>BG21-$BG$22</f>
        <v>19999.98</v>
      </c>
      <c r="BG21" s="33">
        <f>D5</f>
        <v>20000</v>
      </c>
      <c r="BH21" s="32">
        <f>BG21+$BG$22</f>
        <v>20000.02</v>
      </c>
      <c r="BI21" s="32">
        <f>BH21+$BG$22</f>
        <v>20000.04</v>
      </c>
      <c r="BJ21" s="33">
        <f>BI21+$BG$22</f>
        <v>20000.060000000001</v>
      </c>
    </row>
    <row r="22" spans="1:62" x14ac:dyDescent="0.2">
      <c r="A22" s="21" t="s">
        <v>20</v>
      </c>
      <c r="B22" s="22">
        <v>19868</v>
      </c>
      <c r="C22" s="22">
        <v>19836</v>
      </c>
      <c r="D22" s="22">
        <v>19996</v>
      </c>
      <c r="E22" s="22">
        <v>19420</v>
      </c>
      <c r="F22" s="22">
        <v>19708</v>
      </c>
      <c r="G22" s="22">
        <v>19612</v>
      </c>
      <c r="H22" s="22">
        <v>19676</v>
      </c>
      <c r="I22" s="22">
        <v>19580</v>
      </c>
      <c r="J22" s="22">
        <v>19516</v>
      </c>
      <c r="K22" s="22">
        <v>19612</v>
      </c>
      <c r="L22" s="22">
        <v>19676</v>
      </c>
      <c r="M22" s="22">
        <v>19644</v>
      </c>
      <c r="N22" s="22">
        <v>19516</v>
      </c>
      <c r="P22" s="21" t="s">
        <v>20</v>
      </c>
      <c r="Q22" s="22"/>
      <c r="R22" s="22"/>
      <c r="S22" s="22"/>
      <c r="T22" s="22"/>
      <c r="U22" s="22">
        <v>19900</v>
      </c>
      <c r="V22" s="22">
        <v>19836</v>
      </c>
      <c r="W22" s="22">
        <v>20060</v>
      </c>
      <c r="X22" s="22"/>
      <c r="Y22" s="22">
        <v>19868</v>
      </c>
      <c r="Z22" s="22">
        <v>19868</v>
      </c>
      <c r="AA22" s="22">
        <v>19996</v>
      </c>
      <c r="AB22" s="22">
        <v>19996</v>
      </c>
      <c r="AC22" s="22">
        <v>19868</v>
      </c>
      <c r="AD22" s="29"/>
      <c r="AE22" s="21" t="s">
        <v>20</v>
      </c>
      <c r="AF22" s="22">
        <v>19740</v>
      </c>
      <c r="AG22" s="22">
        <v>19580</v>
      </c>
      <c r="AH22" s="22">
        <v>19676</v>
      </c>
      <c r="AI22" s="22">
        <v>19580</v>
      </c>
      <c r="AJ22" s="22">
        <v>19676</v>
      </c>
      <c r="AK22" s="22">
        <v>19676</v>
      </c>
      <c r="AL22" s="22">
        <v>19516</v>
      </c>
      <c r="AM22" s="22">
        <v>19644</v>
      </c>
      <c r="AN22" s="22">
        <v>19580</v>
      </c>
      <c r="AO22" s="22">
        <v>19644</v>
      </c>
      <c r="AP22" s="22">
        <v>19612</v>
      </c>
      <c r="AQ22" s="22">
        <v>19868</v>
      </c>
      <c r="AR22" s="22">
        <v>19612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0.96913022180872932</v>
      </c>
      <c r="C23" s="25">
        <f>IFERROR(IF(C18="","",IF($C$25=0,((C19-$C$26)/3/C20),IF($C$26=0,(($C$25-C19)/3/C20),MIN(((($C$25)-C19)/(3*C20)),((C19-($C$26))/(3*C20)))))),"")</f>
        <v>1.0400747411141125</v>
      </c>
      <c r="D23" s="25">
        <f>IFERROR(IF(D18="","",IF($D$25=0,((D19-$D$26)/3/D20),IF($D$26=0,(($D$25-D19)/3/D20),MIN(((($D$25)-D19)/(3*D20)),((D19-($D$26))/(3*D20)))))),"")</f>
        <v>1.2758976072412489</v>
      </c>
      <c r="E23" s="25">
        <f>IFERROR(IF(E18="","",IF($E$25=0,((E19-$E$26)/3/E20),IF($E$26=0,(($E$25-E19)/3/E20),MIN(((($E$25)-E19)/(3*E20)),((E19-($E$26))/(3*E20)))))),"")</f>
        <v>0.78288804683521374</v>
      </c>
      <c r="F23" s="25">
        <f>IFERROR(IF(F18="","",IF($K$25=0,((F19-$K$26)/3/F20),IF($K$26=0,(($K$25-F19)/3/F20),MIN(((($K$25)-F19)/(3*F20)),((F19-($K$26))/(3*F20)))))),"")</f>
        <v>1.7828746409278853</v>
      </c>
      <c r="G23" s="25">
        <f>IFERROR(IF(G18="","",IF($G$25=0,((G19-$G$26)/3/G20),IF($G$26=0,(($G$25-G19)/3/G20),MIN(((($G$25)-G19)/(3*G20)),((G19-($G$26))/(3*G20)))))),"")</f>
        <v>1.8352786429393131</v>
      </c>
      <c r="H23" s="25">
        <f>IFERROR(IF(H18="","",IF($H$25=0,((H19-$H$26)/3/H20),IF($H$26=0,(($H$25-H19)/3/H20),MIN(((($H$25)-H19)/(3*H20)),((H19-($H$26))/(3*H20)))))),"")</f>
        <v>1.3543998319740398</v>
      </c>
      <c r="I23" s="25">
        <f>IFERROR(IF(I18="","",IF($I$25=0,((I19-$I$26)/3/I20),IF($I$26=0,(($I$25-I19)/3/I20),MIN(((($I$25)-I19)/(3*I20)),((I19-($I$26))/(3*I20)))))),"")</f>
        <v>1.4468459363284893</v>
      </c>
      <c r="J23" s="25">
        <f>IFERROR(IF(J18="","",IF($J$25=0,((J19-$J$26)/3/J20),IF($J$26=0,(($J$25-J19)/3/J20),MIN(((($J$25)-J19)/(3*J20)),((J19-($J$26))/(3*J20)))))),"")</f>
        <v>1.6503760001146215</v>
      </c>
      <c r="K23" s="25">
        <f>IFERROR(IF(K18="","",IF($K$25=0,((K19-$K$26)/3/K20),IF($K$26=0,(($K$25-K19)/3/K20),MIN(((($K$25)-K19)/(3*K20)),((K19-($K$26))/(3*K20)))))),"")</f>
        <v>2.2462771380757309</v>
      </c>
      <c r="L23" s="25">
        <f>IFERROR(IF(L18="","",IF($L$25=0,((L19-$L$26)/3/L20),IF($L$26=0,(($L$25-L19)/3/L20),MIN(((($L$25)-L19)/(3*L20)),((L19-($L$26))/(3*L20)))))),"")</f>
        <v>1.7809030837338575</v>
      </c>
      <c r="M23" s="25">
        <f>IFERROR(IF(M18="","",IF($M$25=0,((M19-$M$26)/3/M20),IF($M$26=0,(($M$25-M19)/3/M20),MIN(((($M$25)-M19)/(3*M20)),((M19-($M$26))/(3*M20)))))),"")</f>
        <v>1.5911743167650998</v>
      </c>
      <c r="N23" s="25">
        <f>IFERROR(IF(N18="","",IF($N$25=0,((N19-$N$26)/3/N20),IF($N$26=0,(($N$25-N19)/3/N20),MIN(((($N$25)-N19)/(3*N20)),((N19-($N$26))/(3*N20)))))),"")</f>
        <v>2.0926564632490368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1.482555823801246</v>
      </c>
      <c r="V23" s="25">
        <f>IFERROR(IF(V18="","",IF($G$25=0,((V19-$G$26)/3/V20),IF($G$26=0,(($G$25-V19)/3/V20),MIN(((($G$25)-V19)/(3*V20)),((V19-($G$26))/(3*V20)))))),"")</f>
        <v>1.3133903269054665</v>
      </c>
      <c r="W23" s="25">
        <f>IFERROR(IF(W18="","",IF($H$25=0,((W19-$H$26)/3/W20),IF($H$26=0,(($H$25-W19)/3/W20),MIN(((($H$25)-W19)/(3*W20)),((W19-($H$26))/(3*W20)))))),"")</f>
        <v>2.8735704980750678</v>
      </c>
      <c r="X23" s="25"/>
      <c r="Y23" s="25">
        <f>IFERROR(IF(Y18="","",IF($J$25=0,((Y19-$J$26)/3/Y20),IF($J$26=0,(($J$25-Y19)/3/Y20),MIN(((($J$25)-Y19)/(3*Y20)),((Y19-($J$26))/(3*Y20)))))),"")</f>
        <v>1.8595259133770683</v>
      </c>
      <c r="Z23" s="25">
        <f>IFERROR(IF(Z18="","",IF($K$25=0,((Z19-$K$26)/3/Z20),IF($K$26=0,(($K$25-Z19)/3/Z20),MIN(((($K$25)-Z19)/(3*Z20)),((Z19-($K$26))/(3*Z20)))))),"")</f>
        <v>1.6674836608252925</v>
      </c>
      <c r="AA23" s="25">
        <f>IFERROR(IF(AA18="","",IF($L$25=0,((AA19-$L$26)/3/AA20),IF($L$26=0,(($L$25-AA19)/3/AA20),MIN(((($L$25)-AA19)/(3*AA20)),((AA19-($L$26))/(3*AA20)))))),"")</f>
        <v>1.8126651644330516</v>
      </c>
      <c r="AB23" s="25">
        <f>IFERROR(IF(AB18="","",IF($M$25=0,((AB19-$M$26)/3/AB20),IF($M$26=0,(($M$25-AB19)/3/AB20),MIN(((($M$25)-AB19)/(3*AB20)),((AB19-($M$26))/(3*AB20)))))),"")</f>
        <v>1.3291906309439701</v>
      </c>
      <c r="AC23" s="25">
        <f>IFERROR(IF(AC18="","",IF($N$25=0,((AC19-$N$26)/3/AC20),IF($N$26=0,(($N$25-AC19)/3/AC20),MIN(((($N$25)-AC19)/(3*AC20)),((AC19-($N$26))/(3*AC20)))))),"")</f>
        <v>1.1850449407917518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1.8753354483648128</v>
      </c>
      <c r="AG23" s="25">
        <f t="shared" si="2"/>
        <v>1.5329408609949897</v>
      </c>
      <c r="AH23" s="25">
        <f t="shared" si="2"/>
        <v>1.2158442639492861</v>
      </c>
      <c r="AI23" s="25">
        <f t="shared" si="2"/>
        <v>1.6317141129974906</v>
      </c>
      <c r="AJ23" s="25">
        <f t="shared" si="2"/>
        <v>1.8717747881772164</v>
      </c>
      <c r="AK23" s="25">
        <f t="shared" si="2"/>
        <v>1.8099560989693704</v>
      </c>
      <c r="AL23" s="25">
        <f t="shared" si="2"/>
        <v>1.6200230319044737</v>
      </c>
      <c r="AM23" s="25">
        <f t="shared" si="2"/>
        <v>1.7795149605297576</v>
      </c>
      <c r="AN23" s="25">
        <f t="shared" si="2"/>
        <v>1.9935111457014363</v>
      </c>
      <c r="AO23" s="25">
        <f t="shared" si="2"/>
        <v>1.8132482122810769</v>
      </c>
      <c r="AP23" s="25">
        <f t="shared" si="2"/>
        <v>1.3985722054989493</v>
      </c>
      <c r="AQ23" s="25">
        <f>IFERROR(IF(AQ18="","",IF($M$25=0,((AQ19-$M$26)/3/AQ20),IF($M$26=0,(($M$25-AQ19)/3/AQ20),MIN(((($M$25)-AQ19)/(3*AQ20)),((AQ19-($M$26))/(3*AQ20)))))),"")</f>
        <v>1.4911916642468959</v>
      </c>
      <c r="AR23" s="25">
        <f>IFERROR(IF(AR18="","",IF($M$25=0,((AR19-$M$26)/3/AR20),IF($M$26=0,(($M$25-AR19)/3/AR20),MIN(((($M$25)-AR19)/(3*AR20)),((AR19-($M$26))/(3*AR20)))))),"")</f>
        <v>1.7356507765510067</v>
      </c>
    </row>
    <row r="24" spans="1:62" x14ac:dyDescent="0.2">
      <c r="A24" s="35" t="s">
        <v>10</v>
      </c>
      <c r="B24" s="32">
        <f t="shared" ref="B24:M24" si="3">$D$5</f>
        <v>20000</v>
      </c>
      <c r="C24" s="32">
        <f t="shared" si="3"/>
        <v>20000</v>
      </c>
      <c r="D24" s="32">
        <f t="shared" si="3"/>
        <v>20000</v>
      </c>
      <c r="E24" s="32">
        <f t="shared" si="3"/>
        <v>20000</v>
      </c>
      <c r="F24" s="32">
        <f t="shared" si="3"/>
        <v>20000</v>
      </c>
      <c r="G24" s="32">
        <f t="shared" si="3"/>
        <v>20000</v>
      </c>
      <c r="H24" s="32">
        <f t="shared" si="3"/>
        <v>20000</v>
      </c>
      <c r="I24" s="32">
        <f t="shared" si="3"/>
        <v>20000</v>
      </c>
      <c r="J24" s="32">
        <f t="shared" si="3"/>
        <v>20000</v>
      </c>
      <c r="K24" s="32">
        <f t="shared" si="3"/>
        <v>20000</v>
      </c>
      <c r="L24" s="32">
        <f t="shared" si="3"/>
        <v>20000</v>
      </c>
      <c r="M24" s="32">
        <f t="shared" si="3"/>
        <v>20000</v>
      </c>
      <c r="N24" s="32">
        <f>$D$5</f>
        <v>20000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4">$E$5</f>
        <v>20540</v>
      </c>
      <c r="C25" s="32">
        <f t="shared" si="4"/>
        <v>20540</v>
      </c>
      <c r="D25" s="32">
        <f t="shared" si="4"/>
        <v>20540</v>
      </c>
      <c r="E25" s="32">
        <f t="shared" si="4"/>
        <v>20540</v>
      </c>
      <c r="F25" s="32">
        <f t="shared" si="4"/>
        <v>20540</v>
      </c>
      <c r="G25" s="32">
        <f t="shared" si="4"/>
        <v>20540</v>
      </c>
      <c r="H25" s="32">
        <f t="shared" si="4"/>
        <v>20540</v>
      </c>
      <c r="I25" s="32">
        <f t="shared" si="4"/>
        <v>20540</v>
      </c>
      <c r="J25" s="32">
        <f t="shared" si="4"/>
        <v>20540</v>
      </c>
      <c r="K25" s="32">
        <f t="shared" si="4"/>
        <v>20540</v>
      </c>
      <c r="L25" s="32">
        <f t="shared" si="4"/>
        <v>20540</v>
      </c>
      <c r="M25" s="32">
        <f t="shared" si="4"/>
        <v>20540</v>
      </c>
      <c r="N25" s="32">
        <f>$E$5</f>
        <v>20540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5">$F$5</f>
        <v>19004</v>
      </c>
      <c r="C26" s="32">
        <f t="shared" si="5"/>
        <v>19004</v>
      </c>
      <c r="D26" s="32">
        <f t="shared" si="5"/>
        <v>19004</v>
      </c>
      <c r="E26" s="32">
        <f t="shared" si="5"/>
        <v>19004</v>
      </c>
      <c r="F26" s="32">
        <f t="shared" si="5"/>
        <v>19004</v>
      </c>
      <c r="G26" s="32">
        <f t="shared" si="5"/>
        <v>19004</v>
      </c>
      <c r="H26" s="32">
        <f t="shared" si="5"/>
        <v>19004</v>
      </c>
      <c r="I26" s="32">
        <f t="shared" si="5"/>
        <v>19004</v>
      </c>
      <c r="J26" s="32">
        <f t="shared" si="5"/>
        <v>19004</v>
      </c>
      <c r="K26" s="32">
        <f t="shared" si="5"/>
        <v>19004</v>
      </c>
      <c r="L26" s="32">
        <f t="shared" si="5"/>
        <v>19004</v>
      </c>
      <c r="M26" s="32">
        <f t="shared" si="5"/>
        <v>19004</v>
      </c>
      <c r="N26" s="32">
        <f>$F$5</f>
        <v>19004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151.05682055158866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1.2546999751529866</v>
      </c>
      <c r="Q37" s="40">
        <v>8</v>
      </c>
      <c r="R37" s="41">
        <f>ROUND(Q37/5,5)</f>
        <v>1.6</v>
      </c>
      <c r="T37" s="20">
        <v>20213.599999999999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69.374346843772159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1.5683030536491118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59"/>
  <dimension ref="A1:BJ85"/>
  <sheetViews>
    <sheetView showGridLines="0" topLeftCell="A4" zoomScale="75" zoomScaleNormal="75" workbookViewId="0">
      <selection activeCell="X19" sqref="X19:X23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94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4.0408357631543375</v>
      </c>
      <c r="R2" s="7">
        <f>IF(N19="","",(ABS(N19-AVERAGE(B19:M19))/STDEV(B19:M19)))</f>
        <v>2.4472150987056733</v>
      </c>
      <c r="S2" s="7">
        <f>IF(AC9="","",(ABS(AC9-AVERAGE(Q9:AB9))/STDEV(Q9:AB9)))</f>
        <v>0.86579246620223227</v>
      </c>
      <c r="T2" s="7">
        <f>IF(AC19="","",(ABS(AC19-AVERAGE(Q19:AB19))/STDEV(Q19:AB19)))</f>
        <v>0.10582421102660063</v>
      </c>
      <c r="U2" s="7">
        <f>IF(AR9="","",(ABS(AR9-AVERAGE(AF9:AQ9))/STDEV(AF9:AQ9)))</f>
        <v>0.15567365440513037</v>
      </c>
      <c r="V2" s="7">
        <f>IF(AR19="","",(ABS(AR19-AVERAGE(AF19:AQ19))/STDEV(AF19:AQ19)))</f>
        <v>1.1987366252960232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5.5927557638322852E-3</v>
      </c>
      <c r="R3" s="7">
        <f>IF(N20="","",(ABS(N20-AVERAGE(B20:M20))/STDEV(B20:M20)))</f>
        <v>1.6029332209759857</v>
      </c>
      <c r="S3" s="7">
        <f>IF(AC10="","",(ABS(AC10-AVERAGE(Q10:AB10))/STDEV(Q10:AB10)))</f>
        <v>1.7142522288106392</v>
      </c>
      <c r="T3" s="7">
        <f>IF(AC20="","",(ABS(AC20-AVERAGE(Q20:AB20))/STDEV(Q20:AB20)))</f>
        <v>6.0547888355375798</v>
      </c>
      <c r="U3" s="7">
        <f t="shared" ref="U3" si="0">IF(AR10="","",(ABS(AR10-AVERAGE(AF10:AQ10))/STDEV(AF10:AQ10)))</f>
        <v>3.2610802049493719</v>
      </c>
      <c r="V3" s="7">
        <f>IF(AR20="","",(ABS(AR20-AVERAGE(AF20:AQ20))/STDEV(AF20:AQ20)))</f>
        <v>0.55458367009335896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0.42487423283975467</v>
      </c>
      <c r="R4" s="7">
        <f>IF(N23="","",(ABS(N23-AVERAGE(B23:M23))/STDEV(B23:M23)))</f>
        <v>1.2008531965875022</v>
      </c>
      <c r="S4" s="7">
        <f>IF(AC13="","",(ABS(AC13-AVERAGE(Q13:AB13))/STDEV(Q13:AB13)))</f>
        <v>1.3010479177474359</v>
      </c>
      <c r="T4" s="7">
        <f>IF(AC23="","",(ABS(AC23-AVERAGE(Q23:AB23))/STDEV(Q23:AB23)))</f>
        <v>3.1337611453180783</v>
      </c>
      <c r="U4" s="7">
        <f>IF(AR13="","",(ABS(AR13-AVERAGE(AF13:AQ13))/STDEV(AF13:AQ13)))</f>
        <v>2.170541988634298</v>
      </c>
      <c r="V4" s="7">
        <f>IF(AR23="","",(ABS(AR23-AVERAGE(AF23:AQ23))/STDEV(AF23:AQ23)))</f>
        <v>0.13746595387707869</v>
      </c>
    </row>
    <row r="5" spans="1:44" ht="25.5" customHeight="1" x14ac:dyDescent="0.2">
      <c r="C5" s="45" t="s">
        <v>54</v>
      </c>
      <c r="D5" s="46" t="s">
        <v>54</v>
      </c>
      <c r="E5" s="46">
        <v>17.93</v>
      </c>
      <c r="F5" s="46">
        <v>-2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4.0594369529348695E-2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-0.14866222222222447</v>
      </c>
      <c r="AE7" s="14" t="s">
        <v>29</v>
      </c>
      <c r="AR7" s="16">
        <f>AR9-AQ9</f>
        <v>-0.52861666666666807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9.2424787878787917</v>
      </c>
      <c r="C9" s="20">
        <v>9.3659600000000065</v>
      </c>
      <c r="D9" s="20">
        <v>9.4808857142857139</v>
      </c>
      <c r="E9" s="20">
        <v>9.5520137931034466</v>
      </c>
      <c r="F9" s="20">
        <v>9.5252137931034486</v>
      </c>
      <c r="G9" s="20">
        <v>9.4935733333333374</v>
      </c>
      <c r="H9" s="20">
        <v>9.5450115942028937</v>
      </c>
      <c r="I9" s="20">
        <v>9.4462322580645157</v>
      </c>
      <c r="J9" s="20">
        <v>9.426163636363631</v>
      </c>
      <c r="K9" s="20">
        <v>9.3067235294117605</v>
      </c>
      <c r="L9" s="20">
        <v>9.576793939393939</v>
      </c>
      <c r="M9" s="20">
        <v>9.6216190476190508</v>
      </c>
      <c r="N9" s="20">
        <v>9.0062214285714344</v>
      </c>
      <c r="P9" s="19" t="s">
        <v>18</v>
      </c>
      <c r="Q9" s="20"/>
      <c r="R9" s="20"/>
      <c r="S9" s="20"/>
      <c r="T9" s="20"/>
      <c r="U9" s="20">
        <v>9.069700000000001</v>
      </c>
      <c r="V9" s="20">
        <v>8.8770117647058786</v>
      </c>
      <c r="W9" s="20">
        <v>8.986476923076923</v>
      </c>
      <c r="X9" s="20"/>
      <c r="Y9" s="20"/>
      <c r="Z9" s="20">
        <v>9.2249600000000029</v>
      </c>
      <c r="AA9" s="20">
        <v>9.4587857142857157</v>
      </c>
      <c r="AB9" s="20">
        <v>9.090888888888891</v>
      </c>
      <c r="AC9" s="20">
        <v>8.9422266666666665</v>
      </c>
      <c r="AE9" s="19" t="s">
        <v>18</v>
      </c>
      <c r="AF9" s="30">
        <v>9.6540800000000004</v>
      </c>
      <c r="AG9" s="30">
        <v>10.0304</v>
      </c>
      <c r="AH9" s="30">
        <v>9.7785200000000003</v>
      </c>
      <c r="AI9" s="30">
        <v>9.6248451612903256</v>
      </c>
      <c r="AJ9" s="30">
        <v>9.887333333333336</v>
      </c>
      <c r="AK9" s="30">
        <v>10.020299999999999</v>
      </c>
      <c r="AL9" s="30">
        <v>9.5114416666666735</v>
      </c>
      <c r="AM9" s="30">
        <v>9.0891800000000007</v>
      </c>
      <c r="AN9" s="30">
        <v>9.4570190476190437</v>
      </c>
      <c r="AO9" s="30">
        <v>9.3208190476190484</v>
      </c>
      <c r="AP9" s="30">
        <v>9.3097200000000022</v>
      </c>
      <c r="AQ9" s="30">
        <v>10.128666666666668</v>
      </c>
      <c r="AR9" s="30">
        <v>9.6000499999999995</v>
      </c>
    </row>
    <row r="10" spans="1:44" x14ac:dyDescent="0.2">
      <c r="A10" s="21" t="s">
        <v>8</v>
      </c>
      <c r="B10" s="22">
        <v>0.7031057893885474</v>
      </c>
      <c r="C10" s="22">
        <v>0.78076958822625109</v>
      </c>
      <c r="D10" s="22">
        <v>0.7119920114935574</v>
      </c>
      <c r="E10" s="22">
        <v>0.86226385645100678</v>
      </c>
      <c r="F10" s="22">
        <v>0.69368152501112679</v>
      </c>
      <c r="G10" s="22">
        <v>0.63945703685390931</v>
      </c>
      <c r="H10" s="22">
        <v>0.75061281931255797</v>
      </c>
      <c r="I10" s="22">
        <v>0.82664687901728862</v>
      </c>
      <c r="J10" s="22">
        <v>0.93771904815429663</v>
      </c>
      <c r="K10" s="22">
        <v>0.76231401070843563</v>
      </c>
      <c r="L10" s="22">
        <v>0.74765012765175076</v>
      </c>
      <c r="M10" s="22">
        <v>0.72279196026053771</v>
      </c>
      <c r="N10" s="22">
        <v>0.76203928473534677</v>
      </c>
      <c r="P10" s="21" t="s">
        <v>8</v>
      </c>
      <c r="Q10" s="22"/>
      <c r="R10" s="22"/>
      <c r="S10" s="22"/>
      <c r="T10" s="22"/>
      <c r="U10" s="22">
        <v>0.67013925443819733</v>
      </c>
      <c r="V10" s="22">
        <v>0.66597920198681237</v>
      </c>
      <c r="W10" s="22">
        <v>0.53985168992546884</v>
      </c>
      <c r="X10" s="22"/>
      <c r="Y10" s="22"/>
      <c r="Z10" s="22">
        <v>0.68434937418393693</v>
      </c>
      <c r="AA10" s="22">
        <v>0.57756683264343733</v>
      </c>
      <c r="AB10" s="22">
        <v>0.72160172096204211</v>
      </c>
      <c r="AC10" s="22">
        <v>0.76219609049139081</v>
      </c>
      <c r="AE10" s="21" t="s">
        <v>8</v>
      </c>
      <c r="AF10" s="22">
        <v>0.52156012739327229</v>
      </c>
      <c r="AG10" s="22">
        <v>0.61705278002236852</v>
      </c>
      <c r="AH10" s="22">
        <v>0.54919842293573828</v>
      </c>
      <c r="AI10" s="22">
        <v>0.74090616807748744</v>
      </c>
      <c r="AJ10" s="22">
        <v>0.7094868918574283</v>
      </c>
      <c r="AK10" s="22">
        <v>0.6510444072819952</v>
      </c>
      <c r="AL10" s="22">
        <v>0.74147173425767299</v>
      </c>
      <c r="AM10" s="22">
        <v>0.73789777761156172</v>
      </c>
      <c r="AN10" s="22">
        <v>0.7418618467300363</v>
      </c>
      <c r="AO10" s="22">
        <v>0.77336187644684962</v>
      </c>
      <c r="AP10" s="22">
        <v>0.73282815425819259</v>
      </c>
      <c r="AQ10" s="22">
        <v>0.79758898050197602</v>
      </c>
      <c r="AR10" s="22">
        <v>0.98103572110092441</v>
      </c>
    </row>
    <row r="11" spans="1:44" x14ac:dyDescent="0.2">
      <c r="A11" s="21" t="s">
        <v>19</v>
      </c>
      <c r="B11" s="22">
        <v>11.778</v>
      </c>
      <c r="C11" s="22">
        <v>11.045999999999999</v>
      </c>
      <c r="D11" s="22">
        <v>11.336</v>
      </c>
      <c r="E11" s="22">
        <v>11.84</v>
      </c>
      <c r="F11" s="23">
        <v>11.382999999999999</v>
      </c>
      <c r="G11" s="23">
        <v>11.019</v>
      </c>
      <c r="H11" s="23">
        <v>11.84</v>
      </c>
      <c r="I11" s="23">
        <v>12.116</v>
      </c>
      <c r="J11" s="23">
        <v>11.935</v>
      </c>
      <c r="K11" s="23">
        <v>11.398</v>
      </c>
      <c r="L11" s="23">
        <v>11.510999999999999</v>
      </c>
      <c r="M11" s="23">
        <v>11.895</v>
      </c>
      <c r="N11" s="23">
        <v>10.64</v>
      </c>
      <c r="P11" s="21" t="s">
        <v>19</v>
      </c>
      <c r="Q11" s="22"/>
      <c r="R11" s="22"/>
      <c r="S11" s="22"/>
      <c r="T11" s="22"/>
      <c r="U11" s="23">
        <v>11.301</v>
      </c>
      <c r="V11" s="23">
        <v>11.329000000000001</v>
      </c>
      <c r="W11" s="23">
        <v>10.109</v>
      </c>
      <c r="X11" s="23"/>
      <c r="Y11" s="23"/>
      <c r="Z11" s="23">
        <v>11.504</v>
      </c>
      <c r="AA11" s="23">
        <v>11.228</v>
      </c>
      <c r="AB11" s="23">
        <v>11.288</v>
      </c>
      <c r="AC11" s="23">
        <v>11.41</v>
      </c>
      <c r="AE11" s="21" t="s">
        <v>19</v>
      </c>
      <c r="AF11" s="22">
        <v>11.256</v>
      </c>
      <c r="AG11" s="22">
        <v>11.898999999999999</v>
      </c>
      <c r="AH11" s="22">
        <v>11.054</v>
      </c>
      <c r="AI11" s="22">
        <v>11.62</v>
      </c>
      <c r="AJ11" s="22">
        <v>11.923</v>
      </c>
      <c r="AK11" s="22">
        <v>12.315</v>
      </c>
      <c r="AL11" s="22">
        <v>11.605</v>
      </c>
      <c r="AM11" s="22">
        <v>10.558</v>
      </c>
      <c r="AN11" s="22">
        <v>11.034000000000001</v>
      </c>
      <c r="AO11" s="22">
        <v>11.125</v>
      </c>
      <c r="AP11" s="22">
        <v>10.87</v>
      </c>
      <c r="AQ11" s="22">
        <v>13.045</v>
      </c>
      <c r="AR11" s="22">
        <v>11.356</v>
      </c>
    </row>
    <row r="12" spans="1:44" x14ac:dyDescent="0.2">
      <c r="A12" s="21" t="s">
        <v>20</v>
      </c>
      <c r="B12" s="22">
        <v>7.4690000000000003</v>
      </c>
      <c r="C12" s="22">
        <v>6.2089999999999996</v>
      </c>
      <c r="D12" s="22">
        <v>7.4770000000000003</v>
      </c>
      <c r="E12" s="22">
        <v>7.0149999999999997</v>
      </c>
      <c r="F12" s="23">
        <v>7.915</v>
      </c>
      <c r="G12" s="23">
        <v>7.7720000000000002</v>
      </c>
      <c r="H12" s="23">
        <v>7.0149999999999997</v>
      </c>
      <c r="I12" s="23">
        <v>6.1260000000000003</v>
      </c>
      <c r="J12" s="23">
        <v>6.2030000000000003</v>
      </c>
      <c r="K12" s="23">
        <v>6.9379999999999997</v>
      </c>
      <c r="L12" s="23">
        <v>6.4189999999999996</v>
      </c>
      <c r="M12" s="23">
        <v>7.0780000000000003</v>
      </c>
      <c r="N12" s="23">
        <v>6.6559999999999997</v>
      </c>
      <c r="P12" s="21" t="s">
        <v>20</v>
      </c>
      <c r="Q12" s="22"/>
      <c r="R12" s="22"/>
      <c r="S12" s="22"/>
      <c r="T12" s="22"/>
      <c r="U12" s="23">
        <v>7.6769999999999996</v>
      </c>
      <c r="V12" s="23">
        <v>7.5650000000000004</v>
      </c>
      <c r="W12" s="23">
        <v>7.5720000000000001</v>
      </c>
      <c r="X12" s="23"/>
      <c r="Y12" s="23"/>
      <c r="Z12" s="23">
        <v>8.0380000000000003</v>
      </c>
      <c r="AA12" s="23">
        <v>8.0649999999999995</v>
      </c>
      <c r="AB12" s="23">
        <v>7.36</v>
      </c>
      <c r="AC12" s="23">
        <v>7.4809999999999999</v>
      </c>
      <c r="AE12" s="21" t="s">
        <v>20</v>
      </c>
      <c r="AF12" s="22">
        <v>8.2680000000000007</v>
      </c>
      <c r="AG12" s="22">
        <v>8.9670000000000005</v>
      </c>
      <c r="AH12" s="22">
        <v>8.4190000000000005</v>
      </c>
      <c r="AI12" s="22">
        <v>7.8170000000000002</v>
      </c>
      <c r="AJ12" s="22">
        <v>8.5850000000000009</v>
      </c>
      <c r="AK12" s="22">
        <v>9.1999999999999993</v>
      </c>
      <c r="AL12" s="22">
        <v>7.4569999999999999</v>
      </c>
      <c r="AM12" s="22">
        <v>7.1079999999999997</v>
      </c>
      <c r="AN12" s="22">
        <v>7.9329999999999998</v>
      </c>
      <c r="AO12" s="22">
        <v>7.02</v>
      </c>
      <c r="AP12" s="22">
        <v>7.9</v>
      </c>
      <c r="AQ12" s="22">
        <v>8.6780000000000008</v>
      </c>
      <c r="AR12" s="22">
        <v>6.7880000000000003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4.1186411031528509</v>
      </c>
      <c r="C13" s="25">
        <f>IFERROR(IF(C8="","",IF($C$25=0,((C9-$C$26)/3/C10),IF($C$26=0,(($C$25-C9)/3/C10),MIN(((($C$25)-C9)/(3*C10)),((C9-($C$26))/(3*C10)))))),"")</f>
        <v>3.6562387201648661</v>
      </c>
      <c r="D13" s="25">
        <f>IFERROR(IF(D8="","",IF($D$25=0,((D9-$D$26)/3/D10),IF($D$26=0,(($D$25-D9)/3/D10),MIN(((($D$25)-D9)/(3*D10)),((D9-($D$26))/(3*D10)))))),"")</f>
        <v>3.9556222304566027</v>
      </c>
      <c r="E13" s="25">
        <f>IFERROR(IF(E8="","",IF($E$25=0,((E9-$E$26)/3/E10),IF($E$26=0,(($E$25-E9)/3/E10),MIN(((($E$25)-E9)/(3*E10)),((E9-($E$26))/(3*E10)))))),"")</f>
        <v>3.2387558031944423</v>
      </c>
      <c r="F13" s="25">
        <f>IFERROR(IF(F8="","",IF($K$25=0,((F9-$K$26)/3/F10),IF($K$26=0,(($K$25-F9)/3/F10),MIN(((($K$25)-F9)/(3*F10)),((F9-($K$26))/(3*F10)))))),"")</f>
        <v>4.0387343489563348</v>
      </c>
      <c r="G13" s="25">
        <f>IFERROR(IF(G8="","",IF($G$25=0,((G9-$G$26)/3/G10),IF($G$26=0,(($G$25-G9)/3/G10),MIN(((($G$25)-G9)/(3*G10)),((G9-($G$26))/(3*G10)))))),"")</f>
        <v>4.397703145246151</v>
      </c>
      <c r="H13" s="25">
        <f>IFERROR(IF(H8="","",IF($H$25=0,((H9-$H$26)/3/H10),IF($H$26=0,(($H$25-H9)/3/H10),MIN(((($H$25)-H9)/(3*H10)),((H9-($H$26))/(3*H10)))))),"")</f>
        <v>3.7236189728620332</v>
      </c>
      <c r="I13" s="25">
        <f>IFERROR(IF(I8="","",IF($I$25=0,((I9-$I$26)/3/I10),IF($I$26=0,(($I$25-I9)/3/I10),MIN(((($I$25)-I9)/(3*I10)),((I9-($I$26))/(3*I10)))))),"")</f>
        <v>3.4209559757934049</v>
      </c>
      <c r="J13" s="25">
        <f>IFERROR(IF(J8="","",IF($J$25=0,((J9-$J$26)/3/J10),IF($J$26=0,(($J$25-J9)/3/J10),MIN(((($J$25)-J9)/(3*J10)),((J9-($J$26))/(3*J10)))))),"")</f>
        <v>3.0228799625980325</v>
      </c>
      <c r="K13" s="25">
        <f>IFERROR(IF(K8="","",IF($K$25=0,((K9-$K$26)/3/K10),IF($K$26=0,(($K$25-K9)/3/K10),MIN(((($K$25)-K9)/(3*K10)),((K9-($K$26))/(3*K10)))))),"")</f>
        <v>3.770658088160824</v>
      </c>
      <c r="L13" s="25">
        <f>IFERROR(IF(L8="","",IF($L$25=0,((L9-$L$26)/3/L10),IF($L$26=0,(($L$25-L9)/3/L10),MIN(((($L$25)-L9)/(3*L10)),((L9-($L$26))/(3*L10)))))),"")</f>
        <v>3.7242045673788362</v>
      </c>
      <c r="M13" s="25">
        <f>IFERROR(IF(M8="","",IF($M$25=0,((M9-$M$26)/3/M10),IF($M$26=0,(($M$25-M9)/3/M10),MIN(((($M$25)-M9)/(3*M10)),((M9-($M$26))/(3*M10)))))),"")</f>
        <v>3.8316147241898433</v>
      </c>
      <c r="N13" s="25">
        <f>IFERROR(IF(N8="","",IF($N$25=0,((N9-$N$26)/3/N10),IF($N$26=0,(($N$25-N9)/3/N10),MIN(((($N$25)-N9)/(3*N10)),((N9-($N$26))/(3*N10)))))),"")</f>
        <v>3.9034639246661929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4.4071934508735886</v>
      </c>
      <c r="V13" s="25">
        <f>IFERROR(IF(V8="","",IF($G$25=0,((V9-$G$26)/3/V10),IF($G$26=0,(($G$25-V9)/3/V10),MIN(((($G$25)-V9)/(3*V10)),((V9-($G$26))/(3*V10)))))),"")</f>
        <v>4.5311666431856468</v>
      </c>
      <c r="W13" s="25">
        <f>IFERROR(IF(W8="","",IF($H$25=0,((W9-$H$26)/3/W10),IF($H$26=0,(($H$25-W9)/3/W10),MIN(((($H$25)-W9)/(3*W10)),((W9-($H$26))/(3*W10)))))),"")</f>
        <v>5.5222099228510997</v>
      </c>
      <c r="X13" s="25"/>
      <c r="Y13" s="25"/>
      <c r="Z13" s="25">
        <f>IFERROR(IF(Z8="","",IF($K$25=0,((Z9-$K$26)/3/Z10),IF($K$26=0,(($K$25-Z9)/3/Z10),MIN(((($K$25)-Z9)/(3*Z10)),((Z9-($K$26))/(3*Z10)))))),"")</f>
        <v>4.2400564820566284</v>
      </c>
      <c r="AA13" s="25">
        <f>IFERROR(IF(AA8="","",IF($L$25=0,((AA9-$L$26)/3/AA10),IF($L$26=0,(($L$25-AA9)/3/AA10),MIN(((($L$25)-AA9)/(3*AA10)),((AA9-($L$26))/(3*AA10)))))),"")</f>
        <v>4.8890239806781599</v>
      </c>
      <c r="AB13" s="25">
        <f>IFERROR(IF(AB8="","",IF($M$25=0,((AB9-$M$26)/3/AB10),IF($M$26=0,(($M$25-AB9)/3/AB10),MIN(((($M$25)-AB9)/(3*AB10)),((AB9-($M$26))/(3*AB10)))))),"")</f>
        <v>4.0830977598588003</v>
      </c>
      <c r="AC13" s="25">
        <f>IFERROR(IF(AC8="","",IF($N$25=0,((AC9-$N$26)/3/AC10),IF($N$26=0,(($N$25-AC9)/3/AC10),MIN(((($N$25)-AC9)/(3*AC10)),((AC9-($N$26))/(3*AC10)))))),"")</f>
        <v>3.9306478763397488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5.2892080032795548</v>
      </c>
      <c r="AG13" s="25">
        <f t="shared" si="1"/>
        <v>4.2673821190863848</v>
      </c>
      <c r="AH13" s="25">
        <f t="shared" si="1"/>
        <v>4.9475014612668229</v>
      </c>
      <c r="AI13" s="25">
        <f t="shared" si="1"/>
        <v>3.7364852197411151</v>
      </c>
      <c r="AJ13" s="25">
        <f t="shared" si="1"/>
        <v>3.7786306127099154</v>
      </c>
      <c r="AK13" s="25">
        <f t="shared" si="1"/>
        <v>4.0497493522352874</v>
      </c>
      <c r="AL13" s="25">
        <f t="shared" si="1"/>
        <v>3.784616434395212</v>
      </c>
      <c r="AM13" s="25">
        <f t="shared" si="1"/>
        <v>3.9936968092500535</v>
      </c>
      <c r="AN13" s="25">
        <f t="shared" si="1"/>
        <v>3.8070794401626085</v>
      </c>
      <c r="AO13" s="25">
        <f t="shared" si="1"/>
        <v>3.7107168991982369</v>
      </c>
      <c r="AP13" s="25">
        <f t="shared" si="1"/>
        <v>3.9210101985987427</v>
      </c>
      <c r="AQ13" s="25">
        <f>IFERROR(IF(AQ8="","",IF($M$25=0,((AQ9-$M$26)/3/AQ10),IF($M$26=0,(($M$25-AQ9)/3/AQ10),MIN(((($M$25)-AQ9)/(3*AQ10)),((AQ9-($M$26))/(3*AQ10)))))),"")</f>
        <v>3.2603816100967324</v>
      </c>
      <c r="AR13" s="25">
        <f>IFERROR(IF(AR8="","",IF($M$25=0,((AR9-$M$26)/3/AR10),IF($M$26=0,(($M$25-AR9)/3/AR10),MIN(((($M$25)-AR9)/(3*AR10)),((AR9-($M$26))/(3*AR10)))))),"")</f>
        <v>2.830325074079898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-0.26382526315789967</v>
      </c>
      <c r="AE17" s="27" t="s">
        <v>30</v>
      </c>
      <c r="AR17" s="16">
        <f>AR19-AQ19</f>
        <v>-0.53317333333332861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9.3705999999999978</v>
      </c>
      <c r="C19" s="30">
        <v>9.4578142857142886</v>
      </c>
      <c r="D19" s="30">
        <v>10.068371428571428</v>
      </c>
      <c r="E19" s="30">
        <v>9.2918500000000055</v>
      </c>
      <c r="F19" s="30">
        <v>9.7101214285714228</v>
      </c>
      <c r="G19" s="30">
        <v>9.4702454545454504</v>
      </c>
      <c r="H19" s="30">
        <v>9.9303578947368418</v>
      </c>
      <c r="I19" s="30">
        <v>9.6855733333333358</v>
      </c>
      <c r="J19" s="30">
        <v>9.6762358974359035</v>
      </c>
      <c r="K19" s="30">
        <v>9.8826499999999964</v>
      </c>
      <c r="L19" s="30">
        <v>10.02804516129032</v>
      </c>
      <c r="M19" s="30">
        <v>9.9869285714285674</v>
      </c>
      <c r="N19" s="30">
        <v>9.0543533333333421</v>
      </c>
      <c r="P19" s="30" t="s">
        <v>18</v>
      </c>
      <c r="Q19" s="30"/>
      <c r="R19" s="30"/>
      <c r="S19" s="30"/>
      <c r="T19" s="30"/>
      <c r="U19" s="30">
        <v>9.2372800000000037</v>
      </c>
      <c r="V19" s="30">
        <v>9.3005473684210553</v>
      </c>
      <c r="W19" s="30">
        <v>9.1935333333333329</v>
      </c>
      <c r="X19" s="30"/>
      <c r="Y19" s="30">
        <v>9.6814374999999977</v>
      </c>
      <c r="Z19" s="30">
        <v>9.7666666666666675</v>
      </c>
      <c r="AA19" s="30">
        <v>9.5470533333333325</v>
      </c>
      <c r="AB19" s="30">
        <v>9.7939052631578996</v>
      </c>
      <c r="AC19" s="30">
        <v>9.5300799999999999</v>
      </c>
      <c r="AD19" s="29"/>
      <c r="AE19" s="30" t="s">
        <v>18</v>
      </c>
      <c r="AF19" s="30">
        <v>8.9591624999999961</v>
      </c>
      <c r="AG19" s="30">
        <v>8.7254000000000005</v>
      </c>
      <c r="AH19" s="30">
        <v>9.7028749999999988</v>
      </c>
      <c r="AI19" s="30">
        <v>9.0196823529411745</v>
      </c>
      <c r="AJ19" s="30">
        <v>9.9495714285714225</v>
      </c>
      <c r="AK19" s="30">
        <v>9.2661076923076919</v>
      </c>
      <c r="AL19" s="30">
        <v>9.8210347826086917</v>
      </c>
      <c r="AM19" s="30">
        <v>9.3928999999999991</v>
      </c>
      <c r="AN19" s="30">
        <v>8.9262476190476203</v>
      </c>
      <c r="AO19" s="30">
        <v>8.8323052631578953</v>
      </c>
      <c r="AP19" s="30">
        <v>9.4920400000000047</v>
      </c>
      <c r="AQ19" s="30">
        <v>9.3356133333333311</v>
      </c>
      <c r="AR19" s="30">
        <v>8.8024400000000025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0.79674152555052968</v>
      </c>
      <c r="C20" s="22">
        <v>0.8696560519626787</v>
      </c>
      <c r="D20" s="22">
        <v>0.8112761583098671</v>
      </c>
      <c r="E20" s="22">
        <v>1.00648792948606</v>
      </c>
      <c r="F20" s="22">
        <v>1.2602801131361294</v>
      </c>
      <c r="G20" s="22">
        <v>0.74648042904181489</v>
      </c>
      <c r="H20" s="22">
        <v>0.80351324358052834</v>
      </c>
      <c r="I20" s="22">
        <v>0.75660161555024708</v>
      </c>
      <c r="J20" s="22">
        <v>0.89270279150592102</v>
      </c>
      <c r="K20" s="22">
        <v>0.80771641322307164</v>
      </c>
      <c r="L20" s="22">
        <v>0.8526653957842979</v>
      </c>
      <c r="M20" s="22">
        <v>0.87274478182552917</v>
      </c>
      <c r="N20" s="22">
        <v>1.0981527572903425</v>
      </c>
      <c r="P20" s="21" t="s">
        <v>8</v>
      </c>
      <c r="Q20" s="22"/>
      <c r="R20" s="22"/>
      <c r="S20" s="22"/>
      <c r="T20" s="22"/>
      <c r="U20" s="22">
        <v>0.63977408512692979</v>
      </c>
      <c r="V20" s="22">
        <v>0.5937008124023887</v>
      </c>
      <c r="W20" s="22">
        <v>0.66103694155110448</v>
      </c>
      <c r="X20" s="22"/>
      <c r="Y20" s="22">
        <v>0.71713842110965254</v>
      </c>
      <c r="Z20" s="22">
        <v>0.70485453117104924</v>
      </c>
      <c r="AA20" s="22">
        <v>0.65862087468935926</v>
      </c>
      <c r="AB20" s="22">
        <v>0.75822961595015481</v>
      </c>
      <c r="AC20" s="22">
        <v>1.0068852528627323</v>
      </c>
      <c r="AD20" s="29"/>
      <c r="AE20" s="21" t="s">
        <v>8</v>
      </c>
      <c r="AF20" s="22">
        <v>0.67111959061337445</v>
      </c>
      <c r="AG20" s="22">
        <v>0.59113301755564673</v>
      </c>
      <c r="AH20" s="22">
        <v>0.73077906018859518</v>
      </c>
      <c r="AI20" s="22">
        <v>0.81952729132866153</v>
      </c>
      <c r="AJ20" s="22">
        <v>0.81173022525475325</v>
      </c>
      <c r="AK20" s="22">
        <v>0.61165567118776365</v>
      </c>
      <c r="AL20" s="22">
        <v>0.70898667409388971</v>
      </c>
      <c r="AM20" s="22">
        <v>0.83784004820539071</v>
      </c>
      <c r="AN20" s="22">
        <v>0.72053648256741498</v>
      </c>
      <c r="AO20" s="22">
        <v>0.64141268744101276</v>
      </c>
      <c r="AP20" s="22">
        <v>0.76626557459591704</v>
      </c>
      <c r="AQ20" s="22">
        <v>0.72749560959636184</v>
      </c>
      <c r="AR20" s="22">
        <v>0.76460143724546958</v>
      </c>
      <c r="AS20" s="29"/>
      <c r="AT20" s="29"/>
      <c r="AU20" s="29"/>
      <c r="AV20" s="29"/>
      <c r="BD20" s="32">
        <f>F5</f>
        <v>-2</v>
      </c>
      <c r="BE20" s="32"/>
      <c r="BF20" s="32"/>
      <c r="BG20" s="32"/>
      <c r="BH20" s="32"/>
      <c r="BI20" s="32"/>
      <c r="BJ20" s="32">
        <f>E5</f>
        <v>17.93</v>
      </c>
    </row>
    <row r="21" spans="1:62" x14ac:dyDescent="0.2">
      <c r="A21" s="21" t="s">
        <v>19</v>
      </c>
      <c r="B21" s="22">
        <v>11.805</v>
      </c>
      <c r="C21" s="22">
        <v>11.46</v>
      </c>
      <c r="D21" s="22">
        <v>12.510999999999999</v>
      </c>
      <c r="E21" s="22">
        <v>11.863</v>
      </c>
      <c r="F21" s="22">
        <v>13.016</v>
      </c>
      <c r="G21" s="22">
        <v>11.164999999999999</v>
      </c>
      <c r="H21" s="22">
        <v>12.019</v>
      </c>
      <c r="I21" s="22">
        <v>12.067</v>
      </c>
      <c r="J21" s="22">
        <v>12.065</v>
      </c>
      <c r="K21" s="22">
        <v>13.01</v>
      </c>
      <c r="L21" s="22">
        <v>12.724</v>
      </c>
      <c r="M21" s="22">
        <v>12.895</v>
      </c>
      <c r="N21" s="22">
        <v>12.542</v>
      </c>
      <c r="P21" s="21" t="s">
        <v>19</v>
      </c>
      <c r="Q21" s="22"/>
      <c r="R21" s="22"/>
      <c r="S21" s="22"/>
      <c r="T21" s="22"/>
      <c r="U21" s="22">
        <v>11.321</v>
      </c>
      <c r="V21" s="22">
        <v>10.718999999999999</v>
      </c>
      <c r="W21" s="22">
        <v>10.419</v>
      </c>
      <c r="X21" s="22"/>
      <c r="Y21" s="22">
        <v>12.305999999999999</v>
      </c>
      <c r="Z21" s="22">
        <v>11.445</v>
      </c>
      <c r="AA21" s="22">
        <v>11.37</v>
      </c>
      <c r="AB21" s="22">
        <v>11.962</v>
      </c>
      <c r="AC21" s="22">
        <v>11.94</v>
      </c>
      <c r="AD21" s="29"/>
      <c r="AE21" s="21" t="s">
        <v>19</v>
      </c>
      <c r="AF21" s="22">
        <v>10.537000000000001</v>
      </c>
      <c r="AG21" s="22">
        <v>9.7539999999999996</v>
      </c>
      <c r="AH21" s="22">
        <v>11.712999999999999</v>
      </c>
      <c r="AI21" s="22">
        <v>11.002000000000001</v>
      </c>
      <c r="AJ21" s="22">
        <v>11.811999999999999</v>
      </c>
      <c r="AK21" s="22">
        <v>10.657</v>
      </c>
      <c r="AL21" s="22">
        <v>12.694000000000001</v>
      </c>
      <c r="AM21" s="22">
        <v>12.234999999999999</v>
      </c>
      <c r="AN21" s="22">
        <v>11.135</v>
      </c>
      <c r="AO21" s="22">
        <v>10.436</v>
      </c>
      <c r="AP21" s="22">
        <v>11.273</v>
      </c>
      <c r="AQ21" s="22">
        <v>10.972</v>
      </c>
      <c r="AR21" s="22">
        <v>10.744999999999999</v>
      </c>
      <c r="BD21" s="33" t="e">
        <f>BE21-$BG$22</f>
        <v>#VALUE!</v>
      </c>
      <c r="BE21" s="32" t="e">
        <f>BF21-$BG$22</f>
        <v>#VALUE!</v>
      </c>
      <c r="BF21" s="32" t="e">
        <f>BG21-$BG$22</f>
        <v>#VALUE!</v>
      </c>
      <c r="BG21" s="33" t="str">
        <f>D5</f>
        <v/>
      </c>
      <c r="BH21" s="32" t="e">
        <f>BG21+$BG$22</f>
        <v>#VALUE!</v>
      </c>
      <c r="BI21" s="32" t="e">
        <f>BH21+$BG$22</f>
        <v>#VALUE!</v>
      </c>
      <c r="BJ21" s="33" t="e">
        <f>BI21+$BG$22</f>
        <v>#VALUE!</v>
      </c>
    </row>
    <row r="22" spans="1:62" x14ac:dyDescent="0.2">
      <c r="A22" s="21" t="s">
        <v>20</v>
      </c>
      <c r="B22" s="22">
        <v>6.8979999999999997</v>
      </c>
      <c r="C22" s="22">
        <v>6.726</v>
      </c>
      <c r="D22" s="22">
        <v>8.7910000000000004</v>
      </c>
      <c r="E22" s="22">
        <v>6.6319999999999997</v>
      </c>
      <c r="F22" s="22">
        <v>6.476</v>
      </c>
      <c r="G22" s="22">
        <v>7.5780000000000003</v>
      </c>
      <c r="H22" s="22">
        <v>7.54</v>
      </c>
      <c r="I22" s="22">
        <v>7.6829999999999998</v>
      </c>
      <c r="J22" s="22">
        <v>5.9989999999999997</v>
      </c>
      <c r="K22" s="22">
        <v>7.9080000000000004</v>
      </c>
      <c r="L22" s="22">
        <v>7.6420000000000003</v>
      </c>
      <c r="M22" s="22">
        <v>7.3630000000000004</v>
      </c>
      <c r="N22" s="22">
        <v>5.835</v>
      </c>
      <c r="P22" s="21" t="s">
        <v>20</v>
      </c>
      <c r="Q22" s="22"/>
      <c r="R22" s="22"/>
      <c r="S22" s="22"/>
      <c r="T22" s="22"/>
      <c r="U22" s="22">
        <v>7.9240000000000004</v>
      </c>
      <c r="V22" s="22">
        <v>7.8769999999999998</v>
      </c>
      <c r="W22" s="22">
        <v>8.1950000000000003</v>
      </c>
      <c r="X22" s="22"/>
      <c r="Y22" s="22">
        <v>7.9189999999999996</v>
      </c>
      <c r="Z22" s="22">
        <v>8.3230000000000004</v>
      </c>
      <c r="AA22" s="22">
        <v>7.867</v>
      </c>
      <c r="AB22" s="22">
        <v>8.17</v>
      </c>
      <c r="AC22" s="22">
        <v>7.4489999999999998</v>
      </c>
      <c r="AD22" s="29"/>
      <c r="AE22" s="21" t="s">
        <v>20</v>
      </c>
      <c r="AF22" s="22">
        <v>7.2960000000000003</v>
      </c>
      <c r="AG22" s="22">
        <v>6.859</v>
      </c>
      <c r="AH22" s="22">
        <v>8.2200000000000006</v>
      </c>
      <c r="AI22" s="22">
        <v>6.3070000000000004</v>
      </c>
      <c r="AJ22" s="22">
        <v>7.61</v>
      </c>
      <c r="AK22" s="22">
        <v>7.5170000000000003</v>
      </c>
      <c r="AL22" s="22">
        <v>7.8979999999999997</v>
      </c>
      <c r="AM22" s="22">
        <v>7.899</v>
      </c>
      <c r="AN22" s="22">
        <v>6.7629999999999999</v>
      </c>
      <c r="AO22" s="22">
        <v>7.1319999999999997</v>
      </c>
      <c r="AP22" s="22">
        <v>7.5910000000000002</v>
      </c>
      <c r="AQ22" s="22">
        <v>7.7990000000000004</v>
      </c>
      <c r="AR22" s="22">
        <v>7.4530000000000003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3.5810024227893553</v>
      </c>
      <c r="C23" s="25">
        <f>IFERROR(IF(C18="","",IF($C$25=0,((C19-$C$26)/3/C20),IF($C$26=0,(($C$25-C19)/3/C20),MIN(((($C$25)-C19)/(3*C20)),((C19-($C$26))/(3*C20)))))),"")</f>
        <v>3.2473319749669245</v>
      </c>
      <c r="D23" s="25">
        <f>IFERROR(IF(D18="","",IF($D$25=0,((D19-$D$26)/3/D20),IF($D$26=0,(($D$25-D19)/3/D20),MIN(((($D$25)-D19)/(3*D20)),((D19-($D$26))/(3*D20)))))),"")</f>
        <v>3.2301489823172398</v>
      </c>
      <c r="E23" s="25">
        <f>IFERROR(IF(E18="","",IF($E$25=0,((E19-$E$26)/3/E20),IF($E$26=0,(($E$25-E19)/3/E20),MIN(((($E$25)-E19)/(3*E20)),((E19-($E$26))/(3*E20)))))),"")</f>
        <v>2.8608225185607763</v>
      </c>
      <c r="F23" s="25">
        <f>IFERROR(IF(F18="","",IF($K$25=0,((F19-$K$26)/3/F20),IF($K$26=0,(($K$25-F19)/3/F20),MIN(((($K$25)-F19)/(3*F20)),((F19-($K$26))/(3*F20)))))),"")</f>
        <v>2.1740877248243691</v>
      </c>
      <c r="G23" s="25">
        <f>IFERROR(IF(G18="","",IF($G$25=0,((G19-$G$26)/3/G20),IF($G$26=0,(($G$25-G19)/3/G20),MIN(((($G$25)-G19)/(3*G20)),((G19-($G$26))/(3*G20)))))),"")</f>
        <v>3.7776183703005324</v>
      </c>
      <c r="H23" s="25">
        <f>IFERROR(IF(H18="","",IF($H$25=0,((H19-$H$26)/3/H20),IF($H$26=0,(($H$25-H19)/3/H20),MIN(((($H$25)-H19)/(3*H20)),((H19-($H$26))/(3*H20)))))),"")</f>
        <v>3.3186103523803472</v>
      </c>
      <c r="I23" s="25">
        <f>IFERROR(IF(I18="","",IF($I$25=0,((I19-$I$26)/3/I20),IF($I$26=0,(($I$25-I19)/3/I20),MIN(((($I$25)-I19)/(3*I20)),((I19-($I$26))/(3*I20)))))),"")</f>
        <v>3.6322182846828892</v>
      </c>
      <c r="J23" s="25">
        <f>IFERROR(IF(J18="","",IF($J$25=0,((J19-$J$26)/3/J20),IF($J$26=0,(($J$25-J19)/3/J20),MIN(((($J$25)-J19)/(3*J20)),((J19-($J$26))/(3*J20)))))),"")</f>
        <v>3.0819380504160216</v>
      </c>
      <c r="K23" s="25">
        <f>IFERROR(IF(K18="","",IF($K$25=0,((K19-$K$26)/3/K20),IF($K$26=0,(($K$25-K19)/3/K20),MIN(((($K$25)-K19)/(3*K20)),((K19-($K$26))/(3*K20)))))),"")</f>
        <v>3.3210294554942683</v>
      </c>
      <c r="L23" s="25">
        <f>IFERROR(IF(L18="","",IF($L$25=0,((L19-$L$26)/3/L20),IF($L$26=0,(($L$25-L19)/3/L20),MIN(((($L$25)-L19)/(3*L20)),((L19-($L$26))/(3*L20)))))),"")</f>
        <v>3.0891190838274492</v>
      </c>
      <c r="M23" s="25">
        <f>IFERROR(IF(M18="","",IF($M$25=0,((M19-$M$26)/3/M20),IF($M$26=0,(($M$25-M19)/3/M20),MIN(((($M$25)-M19)/(3*M20)),((M19-($M$26))/(3*M20)))))),"")</f>
        <v>3.0337511393104823</v>
      </c>
      <c r="N23" s="25">
        <f>IFERROR(IF(N18="","",IF($N$25=0,((N19-$N$26)/3/N20),IF($N$26=0,(($N$25-N19)/3/N20),MIN(((($N$25)-N19)/(3*N20)),((N19-($N$26))/(3*N20)))))),"")</f>
        <v>2.6941141560205275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4.5290570541919646</v>
      </c>
      <c r="V23" s="25">
        <f>IFERROR(IF(V18="","",IF($G$25=0,((V19-$G$26)/3/V20),IF($G$26=0,(($G$25-V19)/3/V20),MIN(((($G$25)-V19)/(3*V20)),((V19-($G$26))/(3*V20)))))),"")</f>
        <v>4.8450063574727587</v>
      </c>
      <c r="W23" s="25">
        <f>IFERROR(IF(W18="","",IF($H$25=0,((W19-$H$26)/3/W20),IF($H$26=0,(($H$25-W19)/3/W20),MIN(((($H$25)-W19)/(3*W20)),((W19-($H$26))/(3*W20)))))),"")</f>
        <v>4.4054354189680609</v>
      </c>
      <c r="X23" s="25"/>
      <c r="Y23" s="25">
        <f>IFERROR(IF(Y18="","",IF($J$25=0,((Y19-$J$26)/3/Y20),IF($J$26=0,(($J$25-Y19)/3/Y20),MIN(((($J$25)-Y19)/(3*Y20)),((Y19-($J$26))/(3*Y20)))))),"")</f>
        <v>3.8340169099835806</v>
      </c>
      <c r="Z23" s="25">
        <f>IFERROR(IF(Z18="","",IF($K$25=0,((Z19-$K$26)/3/Z20),IF($K$26=0,(($K$25-Z19)/3/Z20),MIN(((($K$25)-Z19)/(3*Z20)),((Z19-($K$26))/(3*Z20)))))),"")</f>
        <v>3.8605286492097051</v>
      </c>
      <c r="AA23" s="25">
        <f>IFERROR(IF(AA18="","",IF($L$25=0,((AA19-$L$26)/3/AA20),IF($L$26=0,(($L$25-AA19)/3/AA20),MIN(((($L$25)-AA19)/(3*AA20)),((AA19-($L$26))/(3*AA20)))))),"")</f>
        <v>4.2426768766986074</v>
      </c>
      <c r="AB23" s="25">
        <f>IFERROR(IF(AB18="","",IF($M$25=0,((AB19-$M$26)/3/AB20),IF($M$26=0,(($M$25-AB19)/3/AB20),MIN(((($M$25)-AB19)/(3*AB20)),((AB19-($M$26))/(3*AB20)))))),"")</f>
        <v>3.5767945776542347</v>
      </c>
      <c r="AC23" s="25">
        <f>IFERROR(IF(AC18="","",IF($N$25=0,((AC19-$N$26)/3/AC20),IF($N$26=0,(($N$25-AC19)/3/AC20),MIN(((($N$25)-AC19)/(3*AC20)),((AC19-($N$26))/(3*AC20)))))),"")</f>
        <v>2.7808266387580622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4.4556576927424834</v>
      </c>
      <c r="AG23" s="25">
        <f t="shared" si="2"/>
        <v>5.1903715557745382</v>
      </c>
      <c r="AH23" s="25">
        <f t="shared" si="2"/>
        <v>3.7526732078123097</v>
      </c>
      <c r="AI23" s="25">
        <f t="shared" si="2"/>
        <v>3.6241695838312435</v>
      </c>
      <c r="AJ23" s="25">
        <f t="shared" si="2"/>
        <v>3.2771267773206305</v>
      </c>
      <c r="AK23" s="25">
        <f t="shared" si="2"/>
        <v>4.7215520734991552</v>
      </c>
      <c r="AL23" s="25">
        <f t="shared" si="2"/>
        <v>3.8124671514476889</v>
      </c>
      <c r="AM23" s="25">
        <f t="shared" si="2"/>
        <v>3.3964716846554901</v>
      </c>
      <c r="AN23" s="25">
        <f t="shared" si="2"/>
        <v>4.1653002537175343</v>
      </c>
      <c r="AO23" s="25">
        <f t="shared" si="2"/>
        <v>4.727946564916663</v>
      </c>
      <c r="AP23" s="25">
        <f t="shared" si="2"/>
        <v>3.6705985843309716</v>
      </c>
      <c r="AQ23" s="25">
        <f>IFERROR(IF(AQ18="","",IF($M$25=0,((AQ19-$M$26)/3/AQ20),IF($M$26=0,(($M$25-AQ19)/3/AQ20),MIN(((($M$25)-AQ19)/(3*AQ20)),((AQ19-($M$26))/(3*AQ20)))))),"")</f>
        <v>3.9378870714354384</v>
      </c>
      <c r="AR23" s="25">
        <f>IFERROR(IF(AR18="","",IF($M$25=0,((AR19-$M$26)/3/AR20),IF($M$26=0,(($M$25-AR19)/3/AR20),MIN(((($M$25)-AR19)/(3*AR20)),((AR19-($M$26))/(3*AR20)))))),"")</f>
        <v>3.9792234905559312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3">$E$5</f>
        <v>17.93</v>
      </c>
      <c r="C25" s="32">
        <f t="shared" si="3"/>
        <v>17.93</v>
      </c>
      <c r="D25" s="32">
        <f t="shared" si="3"/>
        <v>17.93</v>
      </c>
      <c r="E25" s="32">
        <f t="shared" si="3"/>
        <v>17.93</v>
      </c>
      <c r="F25" s="32">
        <f t="shared" si="3"/>
        <v>17.93</v>
      </c>
      <c r="G25" s="32">
        <f t="shared" si="3"/>
        <v>17.93</v>
      </c>
      <c r="H25" s="32">
        <f t="shared" si="3"/>
        <v>17.93</v>
      </c>
      <c r="I25" s="32">
        <f t="shared" si="3"/>
        <v>17.93</v>
      </c>
      <c r="J25" s="32">
        <f t="shared" si="3"/>
        <v>17.93</v>
      </c>
      <c r="K25" s="32">
        <f t="shared" si="3"/>
        <v>17.93</v>
      </c>
      <c r="L25" s="32">
        <f t="shared" si="3"/>
        <v>17.93</v>
      </c>
      <c r="M25" s="32">
        <f t="shared" si="3"/>
        <v>17.93</v>
      </c>
      <c r="N25" s="32">
        <f>$E$5</f>
        <v>17.93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0.93771904815429663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4.397703145246151</v>
      </c>
      <c r="Q37" s="40">
        <v>8</v>
      </c>
      <c r="R37" s="41">
        <f>ROUND(Q37/5,5)</f>
        <v>1.6</v>
      </c>
      <c r="T37" s="20">
        <v>9.9641999999999999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0.42526897370958028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6.2437347439316611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0"/>
  <dimension ref="A1:BJ85"/>
  <sheetViews>
    <sheetView showGridLines="0" topLeftCell="A7" zoomScale="75" zoomScaleNormal="75" workbookViewId="0">
      <selection activeCell="X46" sqref="X46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18" width="9.28515625" style="1" bestFit="1" customWidth="1"/>
    <col min="19" max="19" width="9.140625" style="1"/>
    <col min="20" max="20" width="9.85546875" style="1" bestFit="1" customWidth="1"/>
    <col min="21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92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2.4490255336811937</v>
      </c>
      <c r="R2" s="7">
        <f>IF(N19="","",(ABS(N19-AVERAGE(B19:M19))/STDEV(B19:M19)))</f>
        <v>1.1210836045403767</v>
      </c>
      <c r="S2" s="7">
        <f>IF(AC9="","",(ABS(AC9-AVERAGE(Q9:AB9))/STDEV(Q9:AB9)))</f>
        <v>1.2736092471238036</v>
      </c>
      <c r="T2" s="7">
        <f>IF(AC19="","",(ABS(AC19-AVERAGE(Q19:AB19))/STDEV(Q19:AB19)))</f>
        <v>0.9598554851040908</v>
      </c>
      <c r="U2" s="7">
        <f>IF(AR9="","",(ABS(AR9-AVERAGE(AF9:AQ9))/STDEV(AF9:AQ9)))</f>
        <v>2.7463356003284458</v>
      </c>
      <c r="V2" s="7">
        <f>IF(AR19="","",(ABS(AR19-AVERAGE(AF19:AQ19))/STDEV(AF19:AQ19)))</f>
        <v>0.94843435405592524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0.50840824210007762</v>
      </c>
      <c r="R3" s="7">
        <f>IF(N20="","",(ABS(N20-AVERAGE(B20:M20))/STDEV(B20:M20)))</f>
        <v>0.24968190865260867</v>
      </c>
      <c r="S3" s="7">
        <f>IF(AC10="","",(ABS(AC10-AVERAGE(Q10:AB10))/STDEV(Q10:AB10)))</f>
        <v>1.2672539614412333</v>
      </c>
      <c r="T3" s="7">
        <f>IF(AC20="","",(ABS(AC20-AVERAGE(Q20:AB20))/STDEV(Q20:AB20)))</f>
        <v>1.5433977021679044</v>
      </c>
      <c r="U3" s="7">
        <f t="shared" ref="U3" si="0">IF(AR10="","",(ABS(AR10-AVERAGE(AF10:AQ10))/STDEV(AF10:AQ10)))</f>
        <v>1.9745003549815674</v>
      </c>
      <c r="V3" s="7">
        <f>IF(AR20="","",(ABS(AR20-AVERAGE(AF20:AQ20))/STDEV(AF20:AQ20)))</f>
        <v>0.75782737567344149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0.83309257507365275</v>
      </c>
      <c r="R4" s="7">
        <f>IF(N23="","",(ABS(N23-AVERAGE(B23:M23))/STDEV(B23:M23)))</f>
        <v>1.0080022231402648</v>
      </c>
      <c r="S4" s="7">
        <f>IF(AC13="","",(ABS(AC13-AVERAGE(Q13:AB13))/STDEV(Q13:AB13)))</f>
        <v>0.64420205011183496</v>
      </c>
      <c r="T4" s="7">
        <f>IF(AC23="","",(ABS(AC23-AVERAGE(Q23:AB23))/STDEV(Q23:AB23)))</f>
        <v>0.75737174133890073</v>
      </c>
      <c r="U4" s="7">
        <f>IF(AR13="","",(ABS(AR13-AVERAGE(AF13:AQ13))/STDEV(AF13:AQ13)))</f>
        <v>0.36633551165035599</v>
      </c>
      <c r="V4" s="7">
        <f>IF(AR23="","",(ABS(AR23-AVERAGE(AF23:AQ23))/STDEV(AF23:AQ23)))</f>
        <v>1.0245505473576202</v>
      </c>
    </row>
    <row r="5" spans="1:44" ht="25.5" customHeight="1" x14ac:dyDescent="0.2">
      <c r="C5" s="45" t="s">
        <v>93</v>
      </c>
      <c r="D5" s="46">
        <v>25134</v>
      </c>
      <c r="E5" s="46">
        <v>26680</v>
      </c>
      <c r="F5" s="46">
        <v>24188</v>
      </c>
      <c r="G5" s="13"/>
      <c r="H5" s="13"/>
      <c r="I5" s="13">
        <v>1336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-40.235580133903881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-5.6177777777775191</v>
      </c>
      <c r="AE7" s="14" t="s">
        <v>29</v>
      </c>
      <c r="AR7" s="16">
        <f>AR9-AQ9</f>
        <v>-230.0444444444438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25560.70303030303</v>
      </c>
      <c r="C9" s="20">
        <v>25384.48</v>
      </c>
      <c r="D9" s="20">
        <v>25451.542857142857</v>
      </c>
      <c r="E9" s="20">
        <v>25677.434482758621</v>
      </c>
      <c r="F9" s="20">
        <v>25646.537931034483</v>
      </c>
      <c r="G9" s="20">
        <v>25692.853333333333</v>
      </c>
      <c r="H9" s="20">
        <v>25677.715942028986</v>
      </c>
      <c r="I9" s="20">
        <v>25732.670967741935</v>
      </c>
      <c r="J9" s="20">
        <v>25643.709090909091</v>
      </c>
      <c r="K9" s="20">
        <v>25417.929411764704</v>
      </c>
      <c r="L9" s="20">
        <v>25329.91515151515</v>
      </c>
      <c r="M9" s="20">
        <v>25343.809523809523</v>
      </c>
      <c r="N9" s="20">
        <v>25177.485714285714</v>
      </c>
      <c r="P9" s="19" t="s">
        <v>18</v>
      </c>
      <c r="Q9" s="20"/>
      <c r="R9" s="20"/>
      <c r="S9" s="20"/>
      <c r="T9" s="20"/>
      <c r="U9" s="20">
        <v>25464.799999999999</v>
      </c>
      <c r="V9" s="20">
        <v>25550.823529411766</v>
      </c>
      <c r="W9" s="20">
        <v>25312.923076923078</v>
      </c>
      <c r="X9" s="20"/>
      <c r="Y9" s="20"/>
      <c r="Z9" s="20">
        <v>25289.653333333332</v>
      </c>
      <c r="AA9" s="20">
        <v>25294.742857142857</v>
      </c>
      <c r="AB9" s="20">
        <v>25186.044444444444</v>
      </c>
      <c r="AC9" s="20">
        <v>25180.426666666666</v>
      </c>
      <c r="AE9" s="19" t="s">
        <v>18</v>
      </c>
      <c r="AF9" s="30">
        <v>25562.720000000001</v>
      </c>
      <c r="AG9" s="30">
        <v>25793.236363636363</v>
      </c>
      <c r="AH9" s="30">
        <v>25696.48</v>
      </c>
      <c r="AI9" s="30">
        <v>25650.916129032259</v>
      </c>
      <c r="AJ9" s="30">
        <v>25883.466666666667</v>
      </c>
      <c r="AK9" s="30">
        <v>26022.400000000001</v>
      </c>
      <c r="AL9" s="30">
        <v>25782.933333333334</v>
      </c>
      <c r="AM9" s="30">
        <v>25796.959999999999</v>
      </c>
      <c r="AN9" s="30">
        <v>25731.314285714285</v>
      </c>
      <c r="AO9" s="30">
        <v>25690.17142857143</v>
      </c>
      <c r="AP9" s="30">
        <v>25645.919999999998</v>
      </c>
      <c r="AQ9" s="30">
        <v>25624.444444444445</v>
      </c>
      <c r="AR9" s="30">
        <v>25394.400000000001</v>
      </c>
    </row>
    <row r="10" spans="1:44" x14ac:dyDescent="0.2">
      <c r="A10" s="21" t="s">
        <v>8</v>
      </c>
      <c r="B10" s="22">
        <v>180.21123189334622</v>
      </c>
      <c r="C10" s="22">
        <v>172.52893067306681</v>
      </c>
      <c r="D10" s="22">
        <v>159.55814765931575</v>
      </c>
      <c r="E10" s="22">
        <v>221.15589065034786</v>
      </c>
      <c r="F10" s="22">
        <v>194.12413771324753</v>
      </c>
      <c r="G10" s="22">
        <v>230.33352394354645</v>
      </c>
      <c r="H10" s="22">
        <v>217.04318615866211</v>
      </c>
      <c r="I10" s="22">
        <v>239.05781264794177</v>
      </c>
      <c r="J10" s="22">
        <v>325.50435165486039</v>
      </c>
      <c r="K10" s="22">
        <v>303.35691043086644</v>
      </c>
      <c r="L10" s="22">
        <v>269.93317614940361</v>
      </c>
      <c r="M10" s="22">
        <v>256.51645330846503</v>
      </c>
      <c r="N10" s="22">
        <v>256.94983094329598</v>
      </c>
      <c r="P10" s="21" t="s">
        <v>8</v>
      </c>
      <c r="Q10" s="22"/>
      <c r="R10" s="22"/>
      <c r="S10" s="22"/>
      <c r="T10" s="22"/>
      <c r="U10" s="22">
        <v>200.46427468187147</v>
      </c>
      <c r="V10" s="22">
        <v>252.46580044068719</v>
      </c>
      <c r="W10" s="22">
        <v>188.99572644741104</v>
      </c>
      <c r="X10" s="22"/>
      <c r="Y10" s="22"/>
      <c r="Z10" s="22">
        <v>171.5343707842845</v>
      </c>
      <c r="AA10" s="22">
        <v>166.8108957719493</v>
      </c>
      <c r="AB10" s="22">
        <v>197.66296994604255</v>
      </c>
      <c r="AC10" s="22">
        <v>157.42738981213867</v>
      </c>
      <c r="AE10" s="21" t="s">
        <v>8</v>
      </c>
      <c r="AF10" s="22">
        <v>171.87822213195969</v>
      </c>
      <c r="AG10" s="22">
        <v>188.78931659552671</v>
      </c>
      <c r="AH10" s="22">
        <v>174.4357948662265</v>
      </c>
      <c r="AI10" s="22">
        <v>281.43170505167859</v>
      </c>
      <c r="AJ10" s="22">
        <v>209.17460605725779</v>
      </c>
      <c r="AK10" s="22">
        <v>140.25163642178055</v>
      </c>
      <c r="AL10" s="22">
        <v>235.15086283345138</v>
      </c>
      <c r="AM10" s="22">
        <v>206.58001958029695</v>
      </c>
      <c r="AN10" s="22">
        <v>220.46695698194577</v>
      </c>
      <c r="AO10" s="22">
        <v>235.01818494054305</v>
      </c>
      <c r="AP10" s="22">
        <v>217.53084135077378</v>
      </c>
      <c r="AQ10" s="22">
        <v>197.99398011458862</v>
      </c>
      <c r="AR10" s="22">
        <v>278.4300289348443</v>
      </c>
    </row>
    <row r="11" spans="1:44" x14ac:dyDescent="0.2">
      <c r="A11" s="21" t="s">
        <v>19</v>
      </c>
      <c r="B11" s="22">
        <v>25948</v>
      </c>
      <c r="C11" s="22">
        <v>25788</v>
      </c>
      <c r="D11" s="22">
        <v>25756</v>
      </c>
      <c r="E11" s="22">
        <v>26268</v>
      </c>
      <c r="F11" s="23">
        <v>26236</v>
      </c>
      <c r="G11" s="23">
        <v>26172</v>
      </c>
      <c r="H11" s="23">
        <v>26268</v>
      </c>
      <c r="I11" s="23">
        <v>26172</v>
      </c>
      <c r="J11" s="23">
        <v>26268</v>
      </c>
      <c r="K11" s="23">
        <v>26108</v>
      </c>
      <c r="L11" s="23">
        <v>25948</v>
      </c>
      <c r="M11" s="23">
        <v>25884</v>
      </c>
      <c r="N11" s="23">
        <v>25788</v>
      </c>
      <c r="P11" s="21" t="s">
        <v>19</v>
      </c>
      <c r="Q11" s="22"/>
      <c r="R11" s="22"/>
      <c r="S11" s="22"/>
      <c r="T11" s="22"/>
      <c r="U11" s="23">
        <v>25820</v>
      </c>
      <c r="V11" s="23">
        <v>26076</v>
      </c>
      <c r="W11" s="23">
        <v>25724</v>
      </c>
      <c r="X11" s="23"/>
      <c r="Y11" s="23"/>
      <c r="Z11" s="23">
        <v>25660</v>
      </c>
      <c r="AA11" s="23">
        <v>25692</v>
      </c>
      <c r="AB11" s="23">
        <v>25756</v>
      </c>
      <c r="AC11" s="23">
        <v>25692</v>
      </c>
      <c r="AE11" s="21" t="s">
        <v>19</v>
      </c>
      <c r="AF11" s="22">
        <v>25948</v>
      </c>
      <c r="AG11" s="22">
        <v>26172</v>
      </c>
      <c r="AH11" s="22">
        <v>26172</v>
      </c>
      <c r="AI11" s="22">
        <v>26172</v>
      </c>
      <c r="AJ11" s="22">
        <v>26236</v>
      </c>
      <c r="AK11" s="22">
        <v>26300</v>
      </c>
      <c r="AL11" s="22">
        <v>26172</v>
      </c>
      <c r="AM11" s="22">
        <v>26140</v>
      </c>
      <c r="AN11" s="22">
        <v>26140</v>
      </c>
      <c r="AO11" s="22">
        <v>26172</v>
      </c>
      <c r="AP11" s="22">
        <v>26108</v>
      </c>
      <c r="AQ11" s="22">
        <v>26108</v>
      </c>
      <c r="AR11" s="22">
        <v>26012</v>
      </c>
    </row>
    <row r="12" spans="1:44" x14ac:dyDescent="0.2">
      <c r="A12" s="21" t="s">
        <v>20</v>
      </c>
      <c r="B12" s="22">
        <v>25084</v>
      </c>
      <c r="C12" s="22">
        <v>24732</v>
      </c>
      <c r="D12" s="22">
        <v>25116</v>
      </c>
      <c r="E12" s="22">
        <v>25148</v>
      </c>
      <c r="F12" s="23">
        <v>25116</v>
      </c>
      <c r="G12" s="23">
        <v>25308</v>
      </c>
      <c r="H12" s="23">
        <v>25116</v>
      </c>
      <c r="I12" s="23">
        <v>24892</v>
      </c>
      <c r="J12" s="23">
        <v>24860</v>
      </c>
      <c r="K12" s="23">
        <v>24732</v>
      </c>
      <c r="L12" s="23">
        <v>24572</v>
      </c>
      <c r="M12" s="23">
        <v>24636</v>
      </c>
      <c r="N12" s="23">
        <v>24732</v>
      </c>
      <c r="P12" s="21" t="s">
        <v>20</v>
      </c>
      <c r="Q12" s="22"/>
      <c r="R12" s="22"/>
      <c r="S12" s="22"/>
      <c r="T12" s="22"/>
      <c r="U12" s="23">
        <v>25084</v>
      </c>
      <c r="V12" s="23">
        <v>24796</v>
      </c>
      <c r="W12" s="23">
        <v>24796</v>
      </c>
      <c r="X12" s="23"/>
      <c r="Y12" s="23"/>
      <c r="Z12" s="23">
        <v>24924</v>
      </c>
      <c r="AA12" s="23">
        <v>24860</v>
      </c>
      <c r="AB12" s="23">
        <v>24860</v>
      </c>
      <c r="AC12" s="23">
        <v>24764</v>
      </c>
      <c r="AE12" s="21" t="s">
        <v>20</v>
      </c>
      <c r="AF12" s="22">
        <v>25148</v>
      </c>
      <c r="AG12" s="22">
        <v>25372</v>
      </c>
      <c r="AH12" s="22">
        <v>25340</v>
      </c>
      <c r="AI12" s="22">
        <v>24924</v>
      </c>
      <c r="AJ12" s="22">
        <v>25372</v>
      </c>
      <c r="AK12" s="22">
        <v>25660</v>
      </c>
      <c r="AL12" s="22">
        <v>25244</v>
      </c>
      <c r="AM12" s="22">
        <v>25180</v>
      </c>
      <c r="AN12" s="22">
        <v>25052</v>
      </c>
      <c r="AO12" s="22">
        <v>25052</v>
      </c>
      <c r="AP12" s="22">
        <v>25244</v>
      </c>
      <c r="AQ12" s="22">
        <v>25180</v>
      </c>
      <c r="AR12" s="22">
        <v>24636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2.070342597290495</v>
      </c>
      <c r="C13" s="25">
        <f>IFERROR(IF(C8="","",IF($C$25=0,((C9-$C$26)/3/C10),IF($C$26=0,(($C$25-C9)/3/C10),MIN(((($C$25)-C9)/(3*C10)),((C9-($C$26))/(3*C10)))))),"")</f>
        <v>2.3116509510072949</v>
      </c>
      <c r="D13" s="25">
        <f>IFERROR(IF(D8="","",IF($D$25=0,((D9-$D$26)/3/D10),IF($D$26=0,(($D$25-D9)/3/D10),MIN(((($D$25)-D9)/(3*D10)),((D9-($D$26))/(3*D10)))))),"")</f>
        <v>2.5663729511327578</v>
      </c>
      <c r="E13" s="25">
        <f>IFERROR(IF(E8="","",IF($E$25=0,((E9-$E$26)/3/E10),IF($E$26=0,(($E$25-E9)/3/E10),MIN(((($E$25)-E9)/(3*E10)),((E9-($E$26))/(3*E10)))))),"")</f>
        <v>1.5110992737493274</v>
      </c>
      <c r="F13" s="25">
        <f>IFERROR(IF(F8="","",IF($K$25=0,((F9-$K$26)/3/F10),IF($K$26=0,(($K$25-F9)/3/F10),MIN(((($K$25)-F9)/(3*F10)),((F9-($K$26))/(3*F10)))))),"")</f>
        <v>1.7745724997408718</v>
      </c>
      <c r="G13" s="25">
        <f>IFERROR(IF(G8="","",IF($G$25=0,((G9-$G$26)/3/G10),IF($G$26=0,(($G$25-G9)/3/G10),MIN(((($G$25)-G9)/(3*G10)),((G9-($G$26))/(3*G10)))))),"")</f>
        <v>1.4285757594258719</v>
      </c>
      <c r="H13" s="25">
        <f>IFERROR(IF(H8="","",IF($H$25=0,((H9-$H$26)/3/H10),IF($H$26=0,(($H$25-H9)/3/H10),MIN(((($H$25)-H9)/(3*H10)),((H9-($H$26))/(3*H10)))))),"")</f>
        <v>1.5393005046751813</v>
      </c>
      <c r="I13" s="25">
        <f>IFERROR(IF(I8="","",IF($I$25=0,((I9-$I$26)/3/I10),IF($I$26=0,(($I$25-I9)/3/I10),MIN(((($I$25)-I9)/(3*I10)),((I9-($I$26))/(3*I10)))))),"")</f>
        <v>1.3209204107922738</v>
      </c>
      <c r="J13" s="25">
        <f>IFERROR(IF(J8="","",IF($J$25=0,((J9-$J$26)/3/J10),IF($J$26=0,(($J$25-J9)/3/J10),MIN(((($J$25)-J9)/(3*J10)),((J9-($J$26))/(3*J10)))))),"")</f>
        <v>1.0612156220773676</v>
      </c>
      <c r="K13" s="25">
        <f>IFERROR(IF(K8="","",IF($K$25=0,((K9-$K$26)/3/K10),IF($K$26=0,(($K$25-K9)/3/K10),MIN(((($K$25)-K9)/(3*K10)),((K9-($K$26))/(3*K10)))))),"")</f>
        <v>1.3514657371936361</v>
      </c>
      <c r="L13" s="25">
        <f>IFERROR(IF(L8="","",IF($L$25=0,((L9-$L$26)/3/L10),IF($L$26=0,(($L$25-L9)/3/L10),MIN(((($L$25)-L9)/(3*L10)),((L9-($L$26))/(3*L10)))))),"")</f>
        <v>1.4101207908868012</v>
      </c>
      <c r="M13" s="25">
        <f>IFERROR(IF(M8="","",IF($M$25=0,((M9-$M$26)/3/M10),IF($M$26=0,(($M$25-M9)/3/M10),MIN(((($M$25)-M9)/(3*M10)),((M9-($M$26))/(3*M10)))))),"")</f>
        <v>1.5019303296172899</v>
      </c>
      <c r="N13" s="25">
        <f>IFERROR(IF(N8="","",IF($N$25=0,((N9-$N$26)/3/N10),IF($N$26=0,(($N$25-N9)/3/N10),MIN(((($N$25)-N9)/(3*N10)),((N9-($N$26))/(3*N10)))))),"")</f>
        <v>1.2836302332549832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2.0206426671759394</v>
      </c>
      <c r="V13" s="25">
        <f>IFERROR(IF(V8="","",IF($G$25=0,((V9-$G$26)/3/V10),IF($G$26=0,(($G$25-V9)/3/V10),MIN(((($G$25)-V9)/(3*V10)),((V9-($G$26))/(3*V10)))))),"")</f>
        <v>1.4908639356528295</v>
      </c>
      <c r="W13" s="25">
        <f>IFERROR(IF(W8="","",IF($H$25=0,((W9-$H$26)/3/W10),IF($H$26=0,(($H$25-W9)/3/W10),MIN(((($H$25)-W9)/(3*W10)),((W9-($H$26))/(3*W10)))))),"")</f>
        <v>1.9840361791392025</v>
      </c>
      <c r="X13" s="25"/>
      <c r="Y13" s="25"/>
      <c r="Z13" s="25">
        <f>IFERROR(IF(Z8="","",IF($K$25=0,((Z9-$K$26)/3/Z10),IF($K$26=0,(($K$25-Z9)/3/Z10),MIN(((($K$25)-Z9)/(3*Z10)),((Z9-($K$26))/(3*Z10)))))),"")</f>
        <v>2.1407824921547487</v>
      </c>
      <c r="AA13" s="25">
        <f>IFERROR(IF(AA8="","",IF($L$25=0,((AA9-$L$26)/3/AA10),IF($L$26=0,(($L$25-AA9)/3/AA10),MIN(((($L$25)-AA9)/(3*AA10)),((AA9-($L$26))/(3*AA10)))))),"")</f>
        <v>2.2115718760879757</v>
      </c>
      <c r="AB13" s="25">
        <f>IFERROR(IF(AB8="","",IF($M$25=0,((AB9-$M$26)/3/AB10),IF($M$26=0,(($M$25-AB9)/3/AB10),MIN(((($M$25)-AB9)/(3*AB10)),((AB9-($M$26))/(3*AB10)))))),"")</f>
        <v>1.6830743845055836</v>
      </c>
      <c r="AC13" s="25">
        <f>IFERROR(IF(AC8="","",IF($N$25=0,((AC9-$N$26)/3/AC10),IF($N$26=0,(($N$25-AC9)/3/AC10),MIN(((($N$25)-AC9)/(3*AC10)),((AC9-($N$26))/(3*AC10)))))),"")</f>
        <v>2.1013426525311116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2.1668054396137242</v>
      </c>
      <c r="AG13" s="25">
        <f t="shared" si="1"/>
        <v>1.5657023613320449</v>
      </c>
      <c r="AH13" s="25">
        <f t="shared" si="1"/>
        <v>1.8794307685037821</v>
      </c>
      <c r="AI13" s="25">
        <f t="shared" si="1"/>
        <v>1.2188674937184409</v>
      </c>
      <c r="AJ13" s="25">
        <f t="shared" si="1"/>
        <v>1.2693276498316055</v>
      </c>
      <c r="AK13" s="25">
        <f t="shared" si="1"/>
        <v>1.5629051153513569</v>
      </c>
      <c r="AL13" s="25">
        <f t="shared" si="1"/>
        <v>1.2716186477870091</v>
      </c>
      <c r="AM13" s="25">
        <f t="shared" si="1"/>
        <v>1.4248554495477497</v>
      </c>
      <c r="AN13" s="25">
        <f t="shared" si="1"/>
        <v>1.4343581267575982</v>
      </c>
      <c r="AO13" s="25">
        <f t="shared" si="1"/>
        <v>1.4039035201736776</v>
      </c>
      <c r="AP13" s="25">
        <f t="shared" si="1"/>
        <v>1.5845722436089305</v>
      </c>
      <c r="AQ13" s="25">
        <f>IFERROR(IF(AQ8="","",IF($M$25=0,((AQ9-$M$26)/3/AQ10),IF($M$26=0,(($M$25-AQ9)/3/AQ10),MIN(((($M$25)-AQ9)/(3*AQ10)),((AQ9-($M$26))/(3*AQ10)))))),"")</f>
        <v>1.777083584299977</v>
      </c>
      <c r="AR13" s="25">
        <f>IFERROR(IF(AR8="","",IF($M$25=0,((AR9-$M$26)/3/AR10),IF($M$26=0,(($M$25-AR9)/3/AR10),MIN(((($M$25)-AR9)/(3*AR10)),((AR9-($M$26))/(3*AR10)))))),"")</f>
        <v>1.4442886597818709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-98.896842105263204</v>
      </c>
      <c r="AE17" s="27" t="s">
        <v>30</v>
      </c>
      <c r="AR17" s="16">
        <f>AR19-AQ19</f>
        <v>-314.88000000000102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25421.454545454544</v>
      </c>
      <c r="C19" s="30">
        <v>25276.228571428572</v>
      </c>
      <c r="D19" s="30">
        <v>25738.628571428573</v>
      </c>
      <c r="E19" s="30">
        <v>25359.4</v>
      </c>
      <c r="F19" s="30">
        <v>25474.17142857143</v>
      </c>
      <c r="G19" s="30">
        <v>25776.654545454545</v>
      </c>
      <c r="H19" s="30">
        <v>25758.863157894735</v>
      </c>
      <c r="I19" s="30">
        <v>25781.386666666665</v>
      </c>
      <c r="J19" s="30">
        <v>25720.717948717949</v>
      </c>
      <c r="K19" s="30">
        <v>25790.133333333335</v>
      </c>
      <c r="L19" s="30">
        <v>25640.593548387096</v>
      </c>
      <c r="M19" s="30">
        <v>25633.485714285714</v>
      </c>
      <c r="N19" s="30">
        <v>25408.693333333333</v>
      </c>
      <c r="P19" s="30" t="s">
        <v>18</v>
      </c>
      <c r="Q19" s="30"/>
      <c r="R19" s="30"/>
      <c r="S19" s="30"/>
      <c r="T19" s="30"/>
      <c r="U19" s="30">
        <v>25575.52</v>
      </c>
      <c r="V19" s="30">
        <v>25515.831578947367</v>
      </c>
      <c r="W19" s="30">
        <v>25502.133333333335</v>
      </c>
      <c r="X19" s="30"/>
      <c r="Y19" s="30">
        <v>25722</v>
      </c>
      <c r="Z19" s="30">
        <v>25629.422222222223</v>
      </c>
      <c r="AA19" s="30">
        <v>25561.013333333332</v>
      </c>
      <c r="AB19" s="30">
        <v>25615.536842105263</v>
      </c>
      <c r="AC19" s="30">
        <v>25516.639999999999</v>
      </c>
      <c r="AD19" s="29"/>
      <c r="AE19" s="30" t="s">
        <v>18</v>
      </c>
      <c r="AF19" s="30">
        <v>25282</v>
      </c>
      <c r="AG19" s="30">
        <v>25173.018181818181</v>
      </c>
      <c r="AH19" s="30">
        <v>25239.599999999999</v>
      </c>
      <c r="AI19" s="30">
        <v>25004.564705882352</v>
      </c>
      <c r="AJ19" s="30">
        <v>25568.114285714284</v>
      </c>
      <c r="AK19" s="30">
        <v>25684.123076923075</v>
      </c>
      <c r="AL19" s="30">
        <v>25703.408695652175</v>
      </c>
      <c r="AM19" s="30">
        <v>25656.342857142856</v>
      </c>
      <c r="AN19" s="30">
        <v>25599.961904761905</v>
      </c>
      <c r="AO19" s="30">
        <v>25647.873684210525</v>
      </c>
      <c r="AP19" s="30">
        <v>25532.426666666666</v>
      </c>
      <c r="AQ19" s="30">
        <v>25564.853333333333</v>
      </c>
      <c r="AR19" s="30">
        <v>25249.973333333332</v>
      </c>
      <c r="BD19" s="32"/>
      <c r="BE19" s="32"/>
      <c r="BF19" s="32"/>
      <c r="BG19" s="32">
        <f>I5/3</f>
        <v>445.33333333333331</v>
      </c>
      <c r="BH19" s="32"/>
      <c r="BI19" s="32"/>
      <c r="BJ19" s="32"/>
    </row>
    <row r="20" spans="1:62" x14ac:dyDescent="0.2">
      <c r="A20" s="21" t="s">
        <v>8</v>
      </c>
      <c r="B20" s="22">
        <v>251.70679454731865</v>
      </c>
      <c r="C20" s="22">
        <v>276.64912569199635</v>
      </c>
      <c r="D20" s="22">
        <v>162.6774299602971</v>
      </c>
      <c r="E20" s="22">
        <v>367.77630608938739</v>
      </c>
      <c r="F20" s="22">
        <v>405.6241649687276</v>
      </c>
      <c r="G20" s="22">
        <v>141.96061195318148</v>
      </c>
      <c r="H20" s="22">
        <v>163.98803740899933</v>
      </c>
      <c r="I20" s="22">
        <v>175.4787807844381</v>
      </c>
      <c r="J20" s="22">
        <v>191.75171187261887</v>
      </c>
      <c r="K20" s="22">
        <v>208.28103060407878</v>
      </c>
      <c r="L20" s="22">
        <v>180.55947312375983</v>
      </c>
      <c r="M20" s="22">
        <v>191.5123449384958</v>
      </c>
      <c r="N20" s="22">
        <v>205.49903073520736</v>
      </c>
      <c r="P20" s="21" t="s">
        <v>8</v>
      </c>
      <c r="Q20" s="22"/>
      <c r="R20" s="22"/>
      <c r="S20" s="22"/>
      <c r="T20" s="22"/>
      <c r="U20" s="22">
        <v>222.24112544224991</v>
      </c>
      <c r="V20" s="22">
        <v>210.19457311412515</v>
      </c>
      <c r="W20" s="22">
        <v>134.9358930681353</v>
      </c>
      <c r="X20" s="22"/>
      <c r="Y20" s="22">
        <v>182.11472250177559</v>
      </c>
      <c r="Z20" s="22">
        <v>171.88479142465204</v>
      </c>
      <c r="AA20" s="22">
        <v>182.25149636677318</v>
      </c>
      <c r="AB20" s="22">
        <v>205.44657174308244</v>
      </c>
      <c r="AC20" s="22">
        <v>232.03265380638211</v>
      </c>
      <c r="AD20" s="29"/>
      <c r="AE20" s="21" t="s">
        <v>8</v>
      </c>
      <c r="AF20" s="22">
        <v>161.73990685156966</v>
      </c>
      <c r="AG20" s="22">
        <v>186.55904545499104</v>
      </c>
      <c r="AH20" s="22">
        <v>204.53550959074141</v>
      </c>
      <c r="AI20" s="22">
        <v>220.79954532490851</v>
      </c>
      <c r="AJ20" s="22">
        <v>330.62573713162504</v>
      </c>
      <c r="AK20" s="22">
        <v>180.49095438659702</v>
      </c>
      <c r="AL20" s="22">
        <v>176.55752482645747</v>
      </c>
      <c r="AM20" s="22">
        <v>174.38354244531328</v>
      </c>
      <c r="AN20" s="22">
        <v>192.90531375071077</v>
      </c>
      <c r="AO20" s="22">
        <v>203.3619162502238</v>
      </c>
      <c r="AP20" s="22">
        <v>224.58569503513459</v>
      </c>
      <c r="AQ20" s="22">
        <v>165.35667373755894</v>
      </c>
      <c r="AR20" s="22">
        <v>167.49521762703526</v>
      </c>
      <c r="AS20" s="29"/>
      <c r="AT20" s="29"/>
      <c r="AU20" s="29"/>
      <c r="AV20" s="29"/>
      <c r="BD20" s="32">
        <f>F5</f>
        <v>24188</v>
      </c>
      <c r="BE20" s="32"/>
      <c r="BF20" s="32"/>
      <c r="BG20" s="32"/>
      <c r="BH20" s="32"/>
      <c r="BI20" s="32"/>
      <c r="BJ20" s="32">
        <f>E5</f>
        <v>26680</v>
      </c>
    </row>
    <row r="21" spans="1:62" x14ac:dyDescent="0.2">
      <c r="A21" s="21" t="s">
        <v>19</v>
      </c>
      <c r="B21" s="22">
        <v>26140</v>
      </c>
      <c r="C21" s="22">
        <v>26044</v>
      </c>
      <c r="D21" s="22">
        <v>26172</v>
      </c>
      <c r="E21" s="22">
        <v>26172</v>
      </c>
      <c r="F21" s="22">
        <v>26172</v>
      </c>
      <c r="G21" s="22">
        <v>26108</v>
      </c>
      <c r="H21" s="22">
        <v>26172</v>
      </c>
      <c r="I21" s="22">
        <v>26108</v>
      </c>
      <c r="J21" s="22">
        <v>26172</v>
      </c>
      <c r="K21" s="22">
        <v>26236</v>
      </c>
      <c r="L21" s="22">
        <v>26140</v>
      </c>
      <c r="M21" s="22">
        <v>26108</v>
      </c>
      <c r="N21" s="22">
        <v>25948</v>
      </c>
      <c r="P21" s="21" t="s">
        <v>19</v>
      </c>
      <c r="Q21" s="22"/>
      <c r="R21" s="22"/>
      <c r="S21" s="22"/>
      <c r="T21" s="22"/>
      <c r="U21" s="22">
        <v>26140</v>
      </c>
      <c r="V21" s="22">
        <v>26012</v>
      </c>
      <c r="W21" s="22">
        <v>25788</v>
      </c>
      <c r="X21" s="22"/>
      <c r="Y21" s="22">
        <v>26268</v>
      </c>
      <c r="Z21" s="22">
        <v>26012</v>
      </c>
      <c r="AA21" s="22">
        <v>26012</v>
      </c>
      <c r="AB21" s="22">
        <v>26108</v>
      </c>
      <c r="AC21" s="22">
        <v>25948</v>
      </c>
      <c r="AD21" s="29"/>
      <c r="AE21" s="21" t="s">
        <v>19</v>
      </c>
      <c r="AF21" s="22">
        <v>25628</v>
      </c>
      <c r="AG21" s="22">
        <v>25532</v>
      </c>
      <c r="AH21" s="22">
        <v>25916</v>
      </c>
      <c r="AI21" s="22">
        <v>25596</v>
      </c>
      <c r="AJ21" s="22">
        <v>26140</v>
      </c>
      <c r="AK21" s="22">
        <v>26108</v>
      </c>
      <c r="AL21" s="22">
        <v>26172</v>
      </c>
      <c r="AM21" s="22">
        <v>26044</v>
      </c>
      <c r="AN21" s="22">
        <v>26012</v>
      </c>
      <c r="AO21" s="22">
        <v>26108</v>
      </c>
      <c r="AP21" s="22">
        <v>26076</v>
      </c>
      <c r="AQ21" s="22">
        <v>25916</v>
      </c>
      <c r="AR21" s="22">
        <v>25532</v>
      </c>
      <c r="BD21" s="33">
        <f>BE21-$BG$22</f>
        <v>25133.94</v>
      </c>
      <c r="BE21" s="32">
        <f>BF21-$BG$22</f>
        <v>25133.96</v>
      </c>
      <c r="BF21" s="32">
        <f>BG21-$BG$22</f>
        <v>25133.98</v>
      </c>
      <c r="BG21" s="33">
        <f>D5</f>
        <v>25134</v>
      </c>
      <c r="BH21" s="32">
        <f>BG21+$BG$22</f>
        <v>25134.02</v>
      </c>
      <c r="BI21" s="32">
        <f>BH21+$BG$22</f>
        <v>25134.04</v>
      </c>
      <c r="BJ21" s="33">
        <f>BI21+$BG$22</f>
        <v>25134.06</v>
      </c>
    </row>
    <row r="22" spans="1:62" x14ac:dyDescent="0.2">
      <c r="A22" s="21" t="s">
        <v>20</v>
      </c>
      <c r="B22" s="22">
        <v>24732</v>
      </c>
      <c r="C22" s="22">
        <v>24828</v>
      </c>
      <c r="D22" s="22">
        <v>25468</v>
      </c>
      <c r="E22" s="22">
        <v>24252</v>
      </c>
      <c r="F22" s="22">
        <v>24604</v>
      </c>
      <c r="G22" s="22">
        <v>24924</v>
      </c>
      <c r="H22" s="22">
        <v>25180</v>
      </c>
      <c r="I22" s="22">
        <v>25084</v>
      </c>
      <c r="J22" s="22">
        <v>25148</v>
      </c>
      <c r="K22" s="22">
        <v>24988</v>
      </c>
      <c r="L22" s="22">
        <v>25276</v>
      </c>
      <c r="M22" s="22">
        <v>24572</v>
      </c>
      <c r="N22" s="22">
        <v>24732</v>
      </c>
      <c r="P22" s="21" t="s">
        <v>20</v>
      </c>
      <c r="Q22" s="22"/>
      <c r="R22" s="22"/>
      <c r="S22" s="22"/>
      <c r="T22" s="22"/>
      <c r="U22" s="22">
        <v>25148</v>
      </c>
      <c r="V22" s="22">
        <v>25020</v>
      </c>
      <c r="W22" s="22">
        <v>25276</v>
      </c>
      <c r="X22" s="22"/>
      <c r="Y22" s="22">
        <v>25212</v>
      </c>
      <c r="Z22" s="22">
        <v>25084</v>
      </c>
      <c r="AA22" s="22">
        <v>25148</v>
      </c>
      <c r="AB22" s="22">
        <v>24924</v>
      </c>
      <c r="AC22" s="22">
        <v>24924</v>
      </c>
      <c r="AD22" s="29"/>
      <c r="AE22" s="21" t="s">
        <v>20</v>
      </c>
      <c r="AF22" s="22">
        <v>24956</v>
      </c>
      <c r="AG22" s="22">
        <v>24732</v>
      </c>
      <c r="AH22" s="22">
        <v>24764</v>
      </c>
      <c r="AI22" s="22">
        <v>24540</v>
      </c>
      <c r="AJ22" s="22">
        <v>24764</v>
      </c>
      <c r="AK22" s="22">
        <v>25276</v>
      </c>
      <c r="AL22" s="22">
        <v>25052</v>
      </c>
      <c r="AM22" s="22">
        <v>25180</v>
      </c>
      <c r="AN22" s="22">
        <v>25116</v>
      </c>
      <c r="AO22" s="22">
        <v>25180</v>
      </c>
      <c r="AP22" s="22">
        <v>25052</v>
      </c>
      <c r="AQ22" s="22">
        <v>25180</v>
      </c>
      <c r="AR22" s="22">
        <v>24892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1.6334541778697271</v>
      </c>
      <c r="C23" s="25">
        <f>IFERROR(IF(C18="","",IF($C$25=0,((C19-$C$26)/3/C20),IF($C$26=0,(($C$25-C19)/3/C20),MIN(((($C$25)-C19)/(3*C20)),((C19-($C$26))/(3*C20)))))),"")</f>
        <v>1.3112018924170115</v>
      </c>
      <c r="D23" s="25">
        <f>IFERROR(IF(D18="","",IF($D$25=0,((D19-$D$26)/3/D20),IF($D$26=0,(($D$25-D19)/3/D20),MIN(((($D$25)-D19)/(3*D20)),((D19-($D$26))/(3*D20)))))),"")</f>
        <v>1.9289121807927443</v>
      </c>
      <c r="E23" s="25">
        <f>IFERROR(IF(E18="","",IF($E$25=0,((E19-$E$26)/3/E20),IF($E$26=0,(($E$25-E19)/3/E20),MIN(((($E$25)-E19)/(3*E20)),((E19-($E$26))/(3*E20)))))),"")</f>
        <v>1.0616960913511511</v>
      </c>
      <c r="F23" s="25">
        <f>IFERROR(IF(F18="","",IF($K$25=0,((F19-$K$26)/3/F20),IF($K$26=0,(($K$25-F19)/3/F20),MIN(((($K$25)-F19)/(3*F20)),((F19-($K$26))/(3*F20)))))),"")</f>
        <v>0.99092433798623747</v>
      </c>
      <c r="G23" s="25">
        <f>IFERROR(IF(G18="","",IF($G$25=0,((G19-$G$26)/3/G20),IF($G$26=0,(($G$25-G19)/3/G20),MIN(((($G$25)-G19)/(3*G20)),((G19-($G$26))/(3*G20)))))),"")</f>
        <v>2.1211175929169652</v>
      </c>
      <c r="H23" s="25">
        <f>IFERROR(IF(H18="","",IF($H$25=0,((H19-$H$26)/3/H20),IF($H$26=0,(($H$25-H19)/3/H20),MIN(((($H$25)-H19)/(3*H20)),((H19-($H$26))/(3*H20)))))),"")</f>
        <v>1.8723659291640393</v>
      </c>
      <c r="I23" s="25">
        <f>IFERROR(IF(I18="","",IF($I$25=0,((I19-$I$26)/3/I20),IF($I$26=0,(($I$25-I19)/3/I20),MIN(((($I$25)-I19)/(3*I20)),((I19-($I$26))/(3*I20)))))),"")</f>
        <v>1.7069743500539636</v>
      </c>
      <c r="J23" s="25">
        <f>IFERROR(IF(J18="","",IF($J$25=0,((J19-$J$26)/3/J20),IF($J$26=0,(($J$25-J19)/3/J20),MIN(((($J$25)-J19)/(3*J20)),((J19-($J$26))/(3*J20)))))),"")</f>
        <v>1.6675766836079222</v>
      </c>
      <c r="K23" s="25">
        <f>IFERROR(IF(K18="","",IF($K$25=0,((K19-$K$26)/3/K20),IF($K$26=0,(($K$25-K19)/3/K20),MIN(((($K$25)-K19)/(3*K20)),((K19-($K$26))/(3*K20)))))),"")</f>
        <v>1.4241442024841453</v>
      </c>
      <c r="L23" s="25">
        <f>IFERROR(IF(L18="","",IF($L$25=0,((L19-$L$26)/3/L20),IF($L$26=0,(($L$25-L19)/3/L20),MIN(((($L$25)-L19)/(3*L20)),((L19-($L$26))/(3*L20)))))),"")</f>
        <v>1.9188625842235547</v>
      </c>
      <c r="M23" s="25">
        <f>IFERROR(IF(M18="","",IF($M$25=0,((M19-$M$26)/3/M20),IF($M$26=0,(($M$25-M19)/3/M20),MIN(((($M$25)-M19)/(3*M20)),((M19-($M$26))/(3*M20)))))),"")</f>
        <v>1.821491431009967</v>
      </c>
      <c r="N23" s="25">
        <f>IFERROR(IF(N18="","",IF($N$25=0,((N19-$N$26)/3/N20),IF($N$26=0,(($N$25-N19)/3/N20),MIN(((($N$25)-N19)/(3*N20)),((N19-($N$26))/(3*N20)))))),"")</f>
        <v>1.9800471871912599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1.6565790839448724</v>
      </c>
      <c r="V23" s="25">
        <f>IFERROR(IF(V18="","",IF($G$25=0,((V19-$G$26)/3/V20),IF($G$26=0,(($G$25-V19)/3/V20),MIN(((($G$25)-V19)/(3*V20)),((V19-($G$26))/(3*V20)))))),"")</f>
        <v>1.8461758293834853</v>
      </c>
      <c r="W23" s="25">
        <f>IFERROR(IF(W18="","",IF($H$25=0,((W19-$H$26)/3/W20),IF($H$26=0,(($H$25-W19)/3/W20),MIN(((($H$25)-W19)/(3*W20)),((W19-($H$26))/(3*W20)))))),"")</f>
        <v>2.9096944726483471</v>
      </c>
      <c r="X23" s="25"/>
      <c r="Y23" s="25">
        <f>IFERROR(IF(Y18="","",IF($J$25=0,((Y19-$J$26)/3/Y20),IF($J$26=0,(($J$25-Y19)/3/Y20),MIN(((($J$25)-Y19)/(3*Y20)),((Y19-($J$26))/(3*Y20)))))),"")</f>
        <v>1.7534734641248999</v>
      </c>
      <c r="Z23" s="25">
        <f>IFERROR(IF(Z18="","",IF($K$25=0,((Z19-$K$26)/3/Z20),IF($K$26=0,(($K$25-Z19)/3/Z20),MIN(((($K$25)-Z19)/(3*Z20)),((Z19-($K$26))/(3*Z20)))))),"")</f>
        <v>2.0373681097091345</v>
      </c>
      <c r="AA23" s="25">
        <f>IFERROR(IF(AA18="","",IF($L$25=0,((AA19-$L$26)/3/AA20),IF($L$26=0,(($L$25-AA19)/3/AA20),MIN(((($L$25)-AA19)/(3*AA20)),((AA19-($L$26))/(3*AA20)))))),"")</f>
        <v>2.0465980416694003</v>
      </c>
      <c r="AB23" s="25">
        <f>IFERROR(IF(AB18="","",IF($M$25=0,((AB19-$M$26)/3/AB20),IF($M$26=0,(($M$25-AB19)/3/AB20),MIN(((($M$25)-AB19)/(3*AB20)),((AB19-($M$26))/(3*AB20)))))),"")</f>
        <v>1.7270721512710092</v>
      </c>
      <c r="AC23" s="25">
        <f>IFERROR(IF(AC18="","",IF($N$25=0,((AC19-$N$26)/3/AC20),IF($N$26=0,(($N$25-AC19)/3/AC20),MIN(((($N$25)-AC19)/(3*AC20)),((AC19-($N$26))/(3*AC20)))))),"")</f>
        <v>1.6712590245606227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2.2546486749329278</v>
      </c>
      <c r="AG23" s="25">
        <f t="shared" si="2"/>
        <v>1.7599757392552071</v>
      </c>
      <c r="AH23" s="25">
        <f t="shared" si="2"/>
        <v>1.7138018431846918</v>
      </c>
      <c r="AI23" s="25">
        <f t="shared" si="2"/>
        <v>1.2327391113672361</v>
      </c>
      <c r="AJ23" s="25">
        <f t="shared" si="2"/>
        <v>1.12099128955899</v>
      </c>
      <c r="AK23" s="25">
        <f t="shared" si="2"/>
        <v>1.8392000612282522</v>
      </c>
      <c r="AL23" s="25">
        <f t="shared" si="2"/>
        <v>1.8437641505372246</v>
      </c>
      <c r="AM23" s="25">
        <f t="shared" si="2"/>
        <v>1.9567158851934348</v>
      </c>
      <c r="AN23" s="25">
        <f t="shared" si="2"/>
        <v>1.8662663636002186</v>
      </c>
      <c r="AO23" s="25">
        <f t="shared" si="2"/>
        <v>1.6917725383735898</v>
      </c>
      <c r="AP23" s="25">
        <f t="shared" si="2"/>
        <v>1.7032449212074783</v>
      </c>
      <c r="AQ23" s="25">
        <f>IFERROR(IF(AQ18="","",IF($M$25=0,((AQ19-$M$26)/3/AQ20),IF($M$26=0,(($M$25-AQ19)/3/AQ20),MIN(((($M$25)-AQ19)/(3*AQ20)),((AQ19-($M$26))/(3*AQ20)))))),"")</f>
        <v>2.2479622210199595</v>
      </c>
      <c r="AR23" s="25">
        <f>IFERROR(IF(AR18="","",IF($M$25=0,((AR19-$M$26)/3/AR20),IF($M$26=0,(($M$25-AR19)/3/AR20),MIN(((($M$25)-AR19)/(3*AR20)),((AR19-($M$26))/(3*AR20)))))),"")</f>
        <v>2.1134401096713646</v>
      </c>
    </row>
    <row r="24" spans="1:62" x14ac:dyDescent="0.2">
      <c r="A24" s="35" t="s">
        <v>10</v>
      </c>
      <c r="B24" s="32">
        <f t="shared" ref="B24:M24" si="3">$D$5</f>
        <v>25134</v>
      </c>
      <c r="C24" s="32">
        <f t="shared" si="3"/>
        <v>25134</v>
      </c>
      <c r="D24" s="32">
        <f t="shared" si="3"/>
        <v>25134</v>
      </c>
      <c r="E24" s="32">
        <f t="shared" si="3"/>
        <v>25134</v>
      </c>
      <c r="F24" s="32">
        <f t="shared" si="3"/>
        <v>25134</v>
      </c>
      <c r="G24" s="32">
        <f t="shared" si="3"/>
        <v>25134</v>
      </c>
      <c r="H24" s="32">
        <f t="shared" si="3"/>
        <v>25134</v>
      </c>
      <c r="I24" s="32">
        <f t="shared" si="3"/>
        <v>25134</v>
      </c>
      <c r="J24" s="32">
        <f t="shared" si="3"/>
        <v>25134</v>
      </c>
      <c r="K24" s="32">
        <f t="shared" si="3"/>
        <v>25134</v>
      </c>
      <c r="L24" s="32">
        <f t="shared" si="3"/>
        <v>25134</v>
      </c>
      <c r="M24" s="32">
        <f t="shared" si="3"/>
        <v>25134</v>
      </c>
      <c r="N24" s="32">
        <f>$D$5</f>
        <v>25134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4">$E$5</f>
        <v>26680</v>
      </c>
      <c r="C25" s="32">
        <f t="shared" si="4"/>
        <v>26680</v>
      </c>
      <c r="D25" s="32">
        <f t="shared" si="4"/>
        <v>26680</v>
      </c>
      <c r="E25" s="32">
        <f t="shared" si="4"/>
        <v>26680</v>
      </c>
      <c r="F25" s="32">
        <f t="shared" si="4"/>
        <v>26680</v>
      </c>
      <c r="G25" s="32">
        <f t="shared" si="4"/>
        <v>26680</v>
      </c>
      <c r="H25" s="32">
        <f t="shared" si="4"/>
        <v>26680</v>
      </c>
      <c r="I25" s="32">
        <f t="shared" si="4"/>
        <v>26680</v>
      </c>
      <c r="J25" s="32">
        <f t="shared" si="4"/>
        <v>26680</v>
      </c>
      <c r="K25" s="32">
        <f t="shared" si="4"/>
        <v>26680</v>
      </c>
      <c r="L25" s="32">
        <f t="shared" si="4"/>
        <v>26680</v>
      </c>
      <c r="M25" s="32">
        <f t="shared" si="4"/>
        <v>26680</v>
      </c>
      <c r="N25" s="32">
        <f>$E$5</f>
        <v>26680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5">$F$5</f>
        <v>24188</v>
      </c>
      <c r="C26" s="32">
        <f t="shared" si="5"/>
        <v>24188</v>
      </c>
      <c r="D26" s="32">
        <f t="shared" si="5"/>
        <v>24188</v>
      </c>
      <c r="E26" s="32">
        <f t="shared" si="5"/>
        <v>24188</v>
      </c>
      <c r="F26" s="32">
        <f t="shared" si="5"/>
        <v>24188</v>
      </c>
      <c r="G26" s="32">
        <f t="shared" si="5"/>
        <v>24188</v>
      </c>
      <c r="H26" s="32">
        <f t="shared" si="5"/>
        <v>24188</v>
      </c>
      <c r="I26" s="32">
        <f t="shared" si="5"/>
        <v>24188</v>
      </c>
      <c r="J26" s="32">
        <f t="shared" si="5"/>
        <v>24188</v>
      </c>
      <c r="K26" s="32">
        <f t="shared" si="5"/>
        <v>24188</v>
      </c>
      <c r="L26" s="32">
        <f t="shared" si="5"/>
        <v>24188</v>
      </c>
      <c r="M26" s="32">
        <f t="shared" si="5"/>
        <v>24188</v>
      </c>
      <c r="N26" s="32">
        <f>$F$5</f>
        <v>24188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325.50435165486039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2.5663729511327578</v>
      </c>
      <c r="Q37" s="40">
        <v>8</v>
      </c>
      <c r="R37" s="41">
        <f>ROUND(Q37/5,5)</f>
        <v>1.6</v>
      </c>
      <c r="T37" s="20">
        <v>25493.599999999999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136.51666564928988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2.8968380145074559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61"/>
  <dimension ref="A1:BJ85"/>
  <sheetViews>
    <sheetView showGridLines="0" topLeftCell="A10" zoomScale="75" zoomScaleNormal="75" workbookViewId="0">
      <selection activeCell="Y41" sqref="Y41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91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0.95541076413869097</v>
      </c>
      <c r="R2" s="7">
        <f>IF(N19="","",(ABS(N19-AVERAGE(B19:M19))/STDEV(B19:M19)))</f>
        <v>0.43865998747266394</v>
      </c>
      <c r="S2" s="7">
        <f>IF(AC9="","",(ABS(AC9-AVERAGE(Q9:AB9))/STDEV(Q9:AB9)))</f>
        <v>0.57621160431410234</v>
      </c>
      <c r="T2" s="7">
        <f>IF(AC19="","",(ABS(AC19-AVERAGE(Q19:AB19))/STDEV(Q19:AB19)))</f>
        <v>8.5042581005321013E-2</v>
      </c>
      <c r="U2" s="7">
        <f>IF(AR9="","",(ABS(AR9-AVERAGE(AF9:AQ9))/STDEV(AF9:AQ9)))</f>
        <v>2.1817712140331236</v>
      </c>
      <c r="V2" s="7">
        <f>IF(AR19="","",(ABS(AR19-AVERAGE(AF19:AQ19))/STDEV(AF19:AQ19)))</f>
        <v>0.56864459446749205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1.5193180503313506</v>
      </c>
      <c r="R3" s="7">
        <f>IF(N20="","",(ABS(N20-AVERAGE(B20:M20))/STDEV(B20:M20)))</f>
        <v>2.6477533750835862</v>
      </c>
      <c r="S3" s="7">
        <f>IF(AC10="","",(ABS(AC10-AVERAGE(Q10:AB10))/STDEV(Q10:AB10)))</f>
        <v>0.80763844150558439</v>
      </c>
      <c r="T3" s="7">
        <f>IF(AC20="","",(ABS(AC20-AVERAGE(Q20:AB20))/STDEV(Q20:AB20)))</f>
        <v>7.5611141592522677E-2</v>
      </c>
      <c r="U3" s="7">
        <f t="shared" ref="U3" si="0">IF(AR10="","",(ABS(AR10-AVERAGE(AF10:AQ10))/STDEV(AF10:AQ10)))</f>
        <v>0.44121866273105498</v>
      </c>
      <c r="V3" s="7">
        <f>IF(AR20="","",(ABS(AR20-AVERAGE(AF20:AQ20))/STDEV(AF20:AQ20)))</f>
        <v>1.7725172981703385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1.0643813993463425</v>
      </c>
      <c r="R4" s="7">
        <f>IF(N23="","",(ABS(N23-AVERAGE(B23:M23))/STDEV(B23:M23)))</f>
        <v>2.1441045162833383</v>
      </c>
      <c r="S4" s="7">
        <f>IF(AC13="","",(ABS(AC13-AVERAGE(Q13:AB13))/STDEV(Q13:AB13)))</f>
        <v>0.58967066484561526</v>
      </c>
      <c r="T4" s="7">
        <f>IF(AC23="","",(ABS(AC23-AVERAGE(Q23:AB23))/STDEV(Q23:AB23)))</f>
        <v>6.8827607333428839E-2</v>
      </c>
      <c r="U4" s="7">
        <f>IF(AR13="","",(ABS(AR13-AVERAGE(AF13:AQ13))/STDEV(AF13:AQ13)))</f>
        <v>0.44956290648921809</v>
      </c>
      <c r="V4" s="7">
        <f>IF(AR23="","",(ABS(AR23-AVERAGE(AF23:AQ23))/STDEV(AF23:AQ23)))</f>
        <v>1.1047884355943072</v>
      </c>
    </row>
    <row r="5" spans="1:44" ht="25.5" customHeight="1" x14ac:dyDescent="0.2">
      <c r="C5" s="45" t="s">
        <v>54</v>
      </c>
      <c r="D5" s="46" t="s">
        <v>54</v>
      </c>
      <c r="E5" s="46">
        <v>24.7</v>
      </c>
      <c r="F5" s="46">
        <v>11.7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7.9280830199355501E-2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-0.16654222222221904</v>
      </c>
      <c r="AE7" s="14" t="s">
        <v>29</v>
      </c>
      <c r="AR7" s="16">
        <f>AR9-AQ9</f>
        <v>0.65265694444443767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17.554133333333326</v>
      </c>
      <c r="C9" s="20">
        <v>17.656869999999994</v>
      </c>
      <c r="D9" s="20">
        <v>17.483985714285719</v>
      </c>
      <c r="E9" s="20">
        <v>17.071248275862075</v>
      </c>
      <c r="F9" s="20">
        <v>17.402027586206895</v>
      </c>
      <c r="G9" s="20">
        <v>17.233213333333328</v>
      </c>
      <c r="H9" s="20">
        <v>17.200495652173917</v>
      </c>
      <c r="I9" s="20">
        <v>17.206167741935477</v>
      </c>
      <c r="J9" s="20">
        <v>17.688890909090905</v>
      </c>
      <c r="K9" s="20">
        <v>17.943664705882338</v>
      </c>
      <c r="L9" s="20">
        <v>17.865739393939386</v>
      </c>
      <c r="M9" s="20">
        <v>17.51934285714286</v>
      </c>
      <c r="N9" s="20">
        <v>17.748328571428583</v>
      </c>
      <c r="P9" s="19" t="s">
        <v>18</v>
      </c>
      <c r="Q9" s="20"/>
      <c r="R9" s="20"/>
      <c r="S9" s="20"/>
      <c r="T9" s="20"/>
      <c r="U9" s="20">
        <v>17.611416666666667</v>
      </c>
      <c r="V9" s="20">
        <v>16.973600000000005</v>
      </c>
      <c r="W9" s="20">
        <v>17.813846153846157</v>
      </c>
      <c r="X9" s="20"/>
      <c r="Y9" s="20"/>
      <c r="Z9" s="20">
        <v>17.753413333333331</v>
      </c>
      <c r="AA9" s="20">
        <v>17.936428571428571</v>
      </c>
      <c r="AB9" s="20">
        <v>18.086555555555559</v>
      </c>
      <c r="AC9" s="20">
        <v>17.92001333333334</v>
      </c>
      <c r="AE9" s="19" t="s">
        <v>18</v>
      </c>
      <c r="AF9" s="30">
        <v>17.374173333333328</v>
      </c>
      <c r="AG9" s="30">
        <v>16.548690909090912</v>
      </c>
      <c r="AH9" s="30">
        <v>17.099500000000003</v>
      </c>
      <c r="AI9" s="30">
        <v>17.293387096774197</v>
      </c>
      <c r="AJ9" s="30">
        <v>16.442700000000002</v>
      </c>
      <c r="AK9" s="30">
        <v>16.520874999999997</v>
      </c>
      <c r="AL9" s="30">
        <v>16.848891666666663</v>
      </c>
      <c r="AM9" s="30">
        <v>16.344020000000004</v>
      </c>
      <c r="AN9" s="30">
        <v>17.023114285714286</v>
      </c>
      <c r="AO9" s="30">
        <v>17.187009523809518</v>
      </c>
      <c r="AP9" s="30">
        <v>17.366340000000005</v>
      </c>
      <c r="AQ9" s="30">
        <v>17.095155555555557</v>
      </c>
      <c r="AR9" s="30">
        <v>17.747812499999995</v>
      </c>
    </row>
    <row r="10" spans="1:44" x14ac:dyDescent="0.2">
      <c r="A10" s="21" t="s">
        <v>8</v>
      </c>
      <c r="B10" s="22">
        <v>0.9737493012197832</v>
      </c>
      <c r="C10" s="22">
        <v>0.89567102157482392</v>
      </c>
      <c r="D10" s="22">
        <v>1.0784697491320563</v>
      </c>
      <c r="E10" s="22">
        <v>1.1163908523242465</v>
      </c>
      <c r="F10" s="22">
        <v>1.0501736360718561</v>
      </c>
      <c r="G10" s="22">
        <v>1.1092144565550119</v>
      </c>
      <c r="H10" s="22">
        <v>1.085821329690162</v>
      </c>
      <c r="I10" s="22">
        <v>1.009207029713324</v>
      </c>
      <c r="J10" s="22">
        <v>1.1125606072677838</v>
      </c>
      <c r="K10" s="22">
        <v>1.3606988064749013</v>
      </c>
      <c r="L10" s="22">
        <v>1.1976276850149483</v>
      </c>
      <c r="M10" s="22">
        <v>1.2723038578763008</v>
      </c>
      <c r="N10" s="22">
        <v>1.2975863783385457</v>
      </c>
      <c r="P10" s="21" t="s">
        <v>8</v>
      </c>
      <c r="Q10" s="22"/>
      <c r="R10" s="22"/>
      <c r="S10" s="22"/>
      <c r="T10" s="22"/>
      <c r="U10" s="22">
        <v>0.95474710985962696</v>
      </c>
      <c r="V10" s="22">
        <v>0.89152810494384416</v>
      </c>
      <c r="W10" s="22">
        <v>0.73464885810265734</v>
      </c>
      <c r="X10" s="22"/>
      <c r="Y10" s="22"/>
      <c r="Z10" s="22">
        <v>1.1962124471592572</v>
      </c>
      <c r="AA10" s="22">
        <v>1.1069306246858903</v>
      </c>
      <c r="AB10" s="22">
        <v>1.0408612154906194</v>
      </c>
      <c r="AC10" s="22">
        <v>1.1201420456899749</v>
      </c>
      <c r="AE10" s="21" t="s">
        <v>8</v>
      </c>
      <c r="AF10" s="22">
        <v>1.0590425733898765</v>
      </c>
      <c r="AG10" s="22">
        <v>0.75920633199773468</v>
      </c>
      <c r="AH10" s="22">
        <v>0.87472088259568836</v>
      </c>
      <c r="AI10" s="22">
        <v>1.2662752433970341</v>
      </c>
      <c r="AJ10" s="22">
        <v>0.82416396879360554</v>
      </c>
      <c r="AK10" s="22">
        <v>0.90640573214528097</v>
      </c>
      <c r="AL10" s="22">
        <v>1.0953497564730645</v>
      </c>
      <c r="AM10" s="22">
        <v>1.1766680646153842</v>
      </c>
      <c r="AN10" s="22">
        <v>0.89297574385919321</v>
      </c>
      <c r="AO10" s="22">
        <v>1.1230101675616686</v>
      </c>
      <c r="AP10" s="22">
        <v>1.0681825994249701</v>
      </c>
      <c r="AQ10" s="22">
        <v>0.91315574086280982</v>
      </c>
      <c r="AR10" s="22">
        <v>1.0652962634665042</v>
      </c>
    </row>
    <row r="11" spans="1:44" x14ac:dyDescent="0.2">
      <c r="A11" s="21" t="s">
        <v>19</v>
      </c>
      <c r="B11" s="22">
        <v>19.866</v>
      </c>
      <c r="C11" s="22">
        <v>19.893000000000001</v>
      </c>
      <c r="D11" s="22">
        <v>19.684000000000001</v>
      </c>
      <c r="E11" s="22">
        <v>19.439</v>
      </c>
      <c r="F11" s="23">
        <v>19.626000000000001</v>
      </c>
      <c r="G11" s="23">
        <v>19.265000000000001</v>
      </c>
      <c r="H11" s="23">
        <v>19.626000000000001</v>
      </c>
      <c r="I11" s="23">
        <v>20.306999999999999</v>
      </c>
      <c r="J11" s="23">
        <v>20.600999999999999</v>
      </c>
      <c r="K11" s="23">
        <v>21.344000000000001</v>
      </c>
      <c r="L11" s="23">
        <v>20.318000000000001</v>
      </c>
      <c r="M11" s="23">
        <v>20.306000000000001</v>
      </c>
      <c r="N11" s="23">
        <v>19.882000000000001</v>
      </c>
      <c r="P11" s="21" t="s">
        <v>19</v>
      </c>
      <c r="Q11" s="22"/>
      <c r="R11" s="22"/>
      <c r="S11" s="22"/>
      <c r="T11" s="22"/>
      <c r="U11" s="23">
        <v>19.896999999999998</v>
      </c>
      <c r="V11" s="23">
        <v>19.016999999999999</v>
      </c>
      <c r="W11" s="23">
        <v>19.943000000000001</v>
      </c>
      <c r="X11" s="23"/>
      <c r="Y11" s="23"/>
      <c r="Z11" s="23">
        <v>20.666</v>
      </c>
      <c r="AA11" s="23">
        <v>19.812000000000001</v>
      </c>
      <c r="AB11" s="23">
        <v>19.925000000000001</v>
      </c>
      <c r="AC11" s="23">
        <v>20.145</v>
      </c>
      <c r="AE11" s="21" t="s">
        <v>19</v>
      </c>
      <c r="AF11" s="22">
        <v>19.181000000000001</v>
      </c>
      <c r="AG11" s="22">
        <v>18.117000000000001</v>
      </c>
      <c r="AH11" s="22">
        <v>18.888000000000002</v>
      </c>
      <c r="AI11" s="22">
        <v>20.047000000000001</v>
      </c>
      <c r="AJ11" s="22">
        <v>18.632999999999999</v>
      </c>
      <c r="AK11" s="22">
        <v>18.791</v>
      </c>
      <c r="AL11" s="22">
        <v>19.378</v>
      </c>
      <c r="AM11" s="22">
        <v>18.456</v>
      </c>
      <c r="AN11" s="22">
        <v>19.103999999999999</v>
      </c>
      <c r="AO11" s="22">
        <v>19.288</v>
      </c>
      <c r="AP11" s="22">
        <v>19.725000000000001</v>
      </c>
      <c r="AQ11" s="22">
        <v>19.443999999999999</v>
      </c>
      <c r="AR11" s="22">
        <v>20.129000000000001</v>
      </c>
    </row>
    <row r="12" spans="1:44" x14ac:dyDescent="0.2">
      <c r="A12" s="21" t="s">
        <v>20</v>
      </c>
      <c r="B12" s="22">
        <v>12.739000000000001</v>
      </c>
      <c r="C12" s="22">
        <v>15.058</v>
      </c>
      <c r="D12" s="22">
        <v>13.750999999999999</v>
      </c>
      <c r="E12" s="22">
        <v>12.837999999999999</v>
      </c>
      <c r="F12" s="23">
        <v>13.76</v>
      </c>
      <c r="G12" s="23">
        <v>13.882</v>
      </c>
      <c r="H12" s="23">
        <v>12.837999999999999</v>
      </c>
      <c r="I12" s="23">
        <v>13.016</v>
      </c>
      <c r="J12" s="23">
        <v>13.689</v>
      </c>
      <c r="K12" s="23">
        <v>14.029</v>
      </c>
      <c r="L12" s="23">
        <v>13.79</v>
      </c>
      <c r="M12" s="23">
        <v>12.724</v>
      </c>
      <c r="N12" s="23">
        <v>13.449</v>
      </c>
      <c r="P12" s="21" t="s">
        <v>20</v>
      </c>
      <c r="Q12" s="22"/>
      <c r="R12" s="22"/>
      <c r="S12" s="22"/>
      <c r="T12" s="22"/>
      <c r="U12" s="23">
        <v>15.218999999999999</v>
      </c>
      <c r="V12" s="23">
        <v>14.255000000000001</v>
      </c>
      <c r="W12" s="23">
        <v>15.609</v>
      </c>
      <c r="X12" s="23"/>
      <c r="Y12" s="23"/>
      <c r="Z12" s="23">
        <v>14.585000000000001</v>
      </c>
      <c r="AA12" s="23">
        <v>12.904</v>
      </c>
      <c r="AB12" s="23">
        <v>14.249000000000001</v>
      </c>
      <c r="AC12" s="23">
        <v>14.329000000000001</v>
      </c>
      <c r="AE12" s="21" t="s">
        <v>20</v>
      </c>
      <c r="AF12" s="22">
        <v>13.202</v>
      </c>
      <c r="AG12" s="22">
        <v>14.693</v>
      </c>
      <c r="AH12" s="22">
        <v>13.717000000000001</v>
      </c>
      <c r="AI12" s="22">
        <v>12.231</v>
      </c>
      <c r="AJ12" s="22">
        <v>14.718999999999999</v>
      </c>
      <c r="AK12" s="22">
        <v>14.145</v>
      </c>
      <c r="AL12" s="22">
        <v>13.869</v>
      </c>
      <c r="AM12" s="22">
        <v>12.936999999999999</v>
      </c>
      <c r="AN12" s="22">
        <v>14.885</v>
      </c>
      <c r="AO12" s="22">
        <v>14.43</v>
      </c>
      <c r="AP12" s="22">
        <v>15.157999999999999</v>
      </c>
      <c r="AQ12" s="22">
        <v>14.106999999999999</v>
      </c>
      <c r="AR12" s="22">
        <v>14.641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2.0039837516015155</v>
      </c>
      <c r="C13" s="25">
        <f>IFERROR(IF(C8="","",IF($C$25=0,((C9-$C$26)/3/C10),IF($C$26=0,(($C$25-C9)/3/C10),MIN(((($C$25)-C9)/(3*C10)),((C9-($C$26))/(3*C10)))))),"")</f>
        <v>2.2169114390260014</v>
      </c>
      <c r="D13" s="25">
        <f>IFERROR(IF(D8="","",IF($D$25=0,((D9-$D$26)/3/D10),IF($D$26=0,(($D$25-D9)/3/D10),MIN(((($D$25)-D9)/(3*D10)),((D9-($D$26))/(3*D10)))))),"")</f>
        <v>1.7877137858033336</v>
      </c>
      <c r="E13" s="25">
        <f>IFERROR(IF(E8="","",IF($E$25=0,((E9-$E$26)/3/E10),IF($E$26=0,(($E$25-E9)/3/E10),MIN(((($E$25)-E9)/(3*E10)),((E9-($E$26))/(3*E10)))))),"")</f>
        <v>1.6037538181421911</v>
      </c>
      <c r="F13" s="25">
        <f>IFERROR(IF(F8="","",IF($K$25=0,((F9-$K$26)/3/F10),IF($K$26=0,(($K$25-F9)/3/F10),MIN(((($K$25)-F9)/(3*F10)),((F9-($K$26))/(3*F10)))))),"")</f>
        <v>1.8098681939668453</v>
      </c>
      <c r="G13" s="25">
        <f>IFERROR(IF(G8="","",IF($G$25=0,((G9-$G$26)/3/G10),IF($G$26=0,(($G$25-G9)/3/G10),MIN(((($G$25)-G9)/(3*G10)),((G9-($G$26))/(3*G10)))))),"")</f>
        <v>1.6628023855483973</v>
      </c>
      <c r="H13" s="25">
        <f>IFERROR(IF(H8="","",IF($H$25=0,((H9-$H$26)/3/H10),IF($H$26=0,(($H$25-H9)/3/H10),MIN(((($H$25)-H9)/(3*H10)),((H9-($H$26))/(3*H10)))))),"")</f>
        <v>1.6885821825288936</v>
      </c>
      <c r="I13" s="25">
        <f>IFERROR(IF(I8="","",IF($I$25=0,((I9-$I$26)/3/I10),IF($I$26=0,(($I$25-I9)/3/I10),MIN(((($I$25)-I9)/(3*I10)),((I9-($I$26))/(3*I10)))))),"")</f>
        <v>1.8186449294087736</v>
      </c>
      <c r="J13" s="25">
        <f>IFERROR(IF(J8="","",IF($J$25=0,((J9-$J$26)/3/J10),IF($J$26=0,(($J$25-J9)/3/J10),MIN(((($J$25)-J9)/(3*J10)),((J9-($J$26))/(3*J10)))))),"")</f>
        <v>1.794326490310902</v>
      </c>
      <c r="K13" s="25">
        <f>IFERROR(IF(K8="","",IF($K$25=0,((K9-$K$26)/3/K10),IF($K$26=0,(($K$25-K9)/3/K10),MIN(((($K$25)-K9)/(3*K10)),((K9-($K$26))/(3*K10)))))),"")</f>
        <v>1.5295240641969616</v>
      </c>
      <c r="L13" s="25">
        <f>IFERROR(IF(L8="","",IF($L$25=0,((L9-$L$26)/3/L10),IF($L$26=0,(($L$25-L9)/3/L10),MIN(((($L$25)-L9)/(3*L10)),((L9-($L$26))/(3*L10)))))),"")</f>
        <v>1.7160979913559775</v>
      </c>
      <c r="M13" s="25">
        <f>IFERROR(IF(M8="","",IF($M$25=0,((M9-$M$26)/3/M10),IF($M$26=0,(($M$25-M9)/3/M10),MIN(((($M$25)-M9)/(3*M10)),((M9-($M$26))/(3*M10)))))),"")</f>
        <v>1.524620821018958</v>
      </c>
      <c r="N13" s="25">
        <f>IFERROR(IF(N8="","",IF($N$25=0,((N9-$N$26)/3/N10),IF($N$26=0,(($N$25-N9)/3/N10),MIN(((($N$25)-N9)/(3*N10)),((N9-($N$26))/(3*N10)))))),"")</f>
        <v>1.5537381999886535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2.0638682242378654</v>
      </c>
      <c r="V13" s="25">
        <f>IFERROR(IF(V8="","",IF($G$25=0,((V9-$G$26)/3/V10),IF($G$26=0,(($G$25-V9)/3/V10),MIN(((($G$25)-V9)/(3*V10)),((V9-($G$26))/(3*V10)))))),"")</f>
        <v>1.9717456543643044</v>
      </c>
      <c r="W13" s="25">
        <f>IFERROR(IF(W8="","",IF($H$25=0,((W9-$H$26)/3/W10),IF($H$26=0,(($H$25-W9)/3/W10),MIN(((($H$25)-W9)/(3*W10)),((W9-($H$26))/(3*W10)))))),"")</f>
        <v>2.7740446275408805</v>
      </c>
      <c r="X13" s="25"/>
      <c r="Y13" s="25"/>
      <c r="Z13" s="25">
        <f>IFERROR(IF(Z8="","",IF($K$25=0,((Z9-$K$26)/3/Z10),IF($K$26=0,(($K$25-Z9)/3/Z10),MIN(((($K$25)-Z9)/(3*Z10)),((Z9-($K$26))/(3*Z10)))))),"")</f>
        <v>1.6868278283145171</v>
      </c>
      <c r="AA13" s="25">
        <f>IFERROR(IF(AA8="","",IF($L$25=0,((AA9-$L$26)/3/AA10),IF($L$26=0,(($L$25-AA9)/3/AA10),MIN(((($L$25)-AA9)/(3*AA10)),((AA9-($L$26))/(3*AA10)))))),"")</f>
        <v>1.8779944085469857</v>
      </c>
      <c r="AB13" s="25">
        <f>IFERROR(IF(AB8="","",IF($M$25=0,((AB9-$M$26)/3/AB10),IF($M$26=0,(($M$25-AB9)/3/AB10),MIN(((($M$25)-AB9)/(3*AB10)),((AB9-($M$26))/(3*AB10)))))),"")</f>
        <v>2.0452792554561654</v>
      </c>
      <c r="AC13" s="25">
        <f>IFERROR(IF(AC8="","",IF($N$25=0,((AC9-$N$26)/3/AC10),IF($N$26=0,(($N$25-AC9)/3/AC10),MIN(((($N$25)-AC9)/(3*AC10)),((AC9-($N$26))/(3*AC10)))))),"")</f>
        <v>1.8509596936883703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1.7859443601563427</v>
      </c>
      <c r="AG13" s="25">
        <f t="shared" si="1"/>
        <v>2.1288419694517602</v>
      </c>
      <c r="AH13" s="25">
        <f t="shared" si="1"/>
        <v>2.0576087402788685</v>
      </c>
      <c r="AI13" s="25">
        <f t="shared" si="1"/>
        <v>1.4723989711664975</v>
      </c>
      <c r="AJ13" s="25">
        <f t="shared" si="1"/>
        <v>1.9181862588752701</v>
      </c>
      <c r="AK13" s="25">
        <f t="shared" si="1"/>
        <v>1.7728907445565063</v>
      </c>
      <c r="AL13" s="25">
        <f t="shared" si="1"/>
        <v>1.5668942381916038</v>
      </c>
      <c r="AM13" s="25">
        <f t="shared" si="1"/>
        <v>1.315584839274671</v>
      </c>
      <c r="AN13" s="25">
        <f t="shared" si="1"/>
        <v>1.9870320563278552</v>
      </c>
      <c r="AO13" s="25">
        <f t="shared" si="1"/>
        <v>1.6286612779066718</v>
      </c>
      <c r="AP13" s="25">
        <f t="shared" si="1"/>
        <v>1.7682182812346694</v>
      </c>
      <c r="AQ13" s="25">
        <f>IFERROR(IF(AQ8="","",IF($M$25=0,((AQ9-$M$26)/3/AQ10),IF($M$26=0,(($M$25-AQ9)/3/AQ10),MIN(((($M$25)-AQ9)/(3*AQ10)),((AQ9-($M$26))/(3*AQ10)))))),"")</f>
        <v>1.9694178163803175</v>
      </c>
      <c r="AR13" s="25">
        <f>IFERROR(IF(AR8="","",IF($M$25=0,((AR9-$M$26)/3/AR10),IF($M$26=0,(($M$25-AR9)/3/AR10),MIN(((($M$25)-AR9)/(3*AR10)),((AR9-($M$26))/(3*AR10)))))),"")</f>
        <v>1.892372637673656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1.0759298245620386E-2</v>
      </c>
      <c r="AE17" s="27" t="s">
        <v>30</v>
      </c>
      <c r="AR17" s="16">
        <f>AR19-AQ19</f>
        <v>0.46491999999999933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17.816927272727277</v>
      </c>
      <c r="C19" s="30">
        <v>18.410514285714285</v>
      </c>
      <c r="D19" s="30">
        <v>17.009400000000003</v>
      </c>
      <c r="E19" s="30">
        <v>17.57881875</v>
      </c>
      <c r="F19" s="30">
        <v>17.345678571428575</v>
      </c>
      <c r="G19" s="30">
        <v>16.473481818181813</v>
      </c>
      <c r="H19" s="30">
        <v>17.094226315789466</v>
      </c>
      <c r="I19" s="30">
        <v>16.928699999999999</v>
      </c>
      <c r="J19" s="30">
        <v>17.340599999999995</v>
      </c>
      <c r="K19" s="30">
        <v>17.688950000000009</v>
      </c>
      <c r="L19" s="30">
        <v>17.66204516129033</v>
      </c>
      <c r="M19" s="30">
        <v>17.629500000000011</v>
      </c>
      <c r="N19" s="30">
        <v>17.634719999999994</v>
      </c>
      <c r="P19" s="30" t="s">
        <v>18</v>
      </c>
      <c r="Q19" s="30"/>
      <c r="R19" s="30"/>
      <c r="S19" s="30"/>
      <c r="T19" s="30"/>
      <c r="U19" s="30">
        <v>16.591333333333331</v>
      </c>
      <c r="V19" s="30">
        <v>16.682884210526318</v>
      </c>
      <c r="W19" s="30">
        <v>16.800266666666666</v>
      </c>
      <c r="X19" s="30"/>
      <c r="Y19" s="30">
        <v>17.232212500000003</v>
      </c>
      <c r="Z19" s="30">
        <v>17.640911111111105</v>
      </c>
      <c r="AA19" s="30">
        <v>17.571426666666671</v>
      </c>
      <c r="AB19" s="30">
        <v>17.115547368421048</v>
      </c>
      <c r="AC19" s="30">
        <v>17.126306666666668</v>
      </c>
      <c r="AD19" s="29"/>
      <c r="AE19" s="30" t="s">
        <v>18</v>
      </c>
      <c r="AF19" s="30">
        <v>18.672975000000001</v>
      </c>
      <c r="AG19" s="30">
        <v>18.650600000000001</v>
      </c>
      <c r="AH19" s="30">
        <v>18.705387499999997</v>
      </c>
      <c r="AI19" s="30">
        <v>18.949211764705883</v>
      </c>
      <c r="AJ19" s="30">
        <v>18.062842857142851</v>
      </c>
      <c r="AK19" s="30">
        <v>17.249799999999997</v>
      </c>
      <c r="AL19" s="30">
        <v>17.578530434782607</v>
      </c>
      <c r="AM19" s="30">
        <v>17.684542857142858</v>
      </c>
      <c r="AN19" s="30">
        <v>17.57360952380953</v>
      </c>
      <c r="AO19" s="30">
        <v>17.859284210526315</v>
      </c>
      <c r="AP19" s="30">
        <v>18.200880000000005</v>
      </c>
      <c r="AQ19" s="30">
        <v>17.938426666666661</v>
      </c>
      <c r="AR19" s="30">
        <v>18.403346666666661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1.0069855193307931</v>
      </c>
      <c r="C20" s="22">
        <v>1.24240024995547</v>
      </c>
      <c r="D20" s="22">
        <v>0.83499098973652153</v>
      </c>
      <c r="E20" s="22">
        <v>1.2573367574595142</v>
      </c>
      <c r="F20" s="22">
        <v>1.5780716411410112</v>
      </c>
      <c r="G20" s="22">
        <v>0.99816949647997433</v>
      </c>
      <c r="H20" s="22">
        <v>1.0180769850320568</v>
      </c>
      <c r="I20" s="22">
        <v>0.8729634997020671</v>
      </c>
      <c r="J20" s="22">
        <v>1.0018866758971328</v>
      </c>
      <c r="K20" s="22">
        <v>0.95018409433566664</v>
      </c>
      <c r="L20" s="22">
        <v>1.0714671901209367</v>
      </c>
      <c r="M20" s="22">
        <v>1.1234876373560441</v>
      </c>
      <c r="N20" s="22">
        <v>1.6149465888481314</v>
      </c>
      <c r="P20" s="21" t="s">
        <v>8</v>
      </c>
      <c r="Q20" s="22"/>
      <c r="R20" s="22"/>
      <c r="S20" s="22"/>
      <c r="T20" s="22"/>
      <c r="U20" s="22">
        <v>0.99475253385131079</v>
      </c>
      <c r="V20" s="22">
        <v>0.8893177741794237</v>
      </c>
      <c r="W20" s="22">
        <v>0.95566083842294036</v>
      </c>
      <c r="X20" s="22"/>
      <c r="Y20" s="22">
        <v>0.90170456996032899</v>
      </c>
      <c r="Z20" s="22">
        <v>1.0024536375218427</v>
      </c>
      <c r="AA20" s="22">
        <v>0.85567757525413324</v>
      </c>
      <c r="AB20" s="22">
        <v>0.94436220476901334</v>
      </c>
      <c r="AC20" s="22">
        <v>0.93069159076308239</v>
      </c>
      <c r="AD20" s="29"/>
      <c r="AE20" s="21" t="s">
        <v>8</v>
      </c>
      <c r="AF20" s="22">
        <v>0.76993483161674725</v>
      </c>
      <c r="AG20" s="22">
        <v>0.94510447394278407</v>
      </c>
      <c r="AH20" s="22">
        <v>1.0192081499901424</v>
      </c>
      <c r="AI20" s="22">
        <v>1.0868847147666016</v>
      </c>
      <c r="AJ20" s="22">
        <v>1.1905312982234821</v>
      </c>
      <c r="AK20" s="22">
        <v>1.0254915772447863</v>
      </c>
      <c r="AL20" s="22">
        <v>1.0063351986094573</v>
      </c>
      <c r="AM20" s="22">
        <v>0.9187968611448829</v>
      </c>
      <c r="AN20" s="22">
        <v>0.89582127655230959</v>
      </c>
      <c r="AO20" s="22">
        <v>0.91184652104371677</v>
      </c>
      <c r="AP20" s="22">
        <v>0.82231030770759661</v>
      </c>
      <c r="AQ20" s="22">
        <v>0.82026416597458529</v>
      </c>
      <c r="AR20" s="22">
        <v>1.1656113636933931</v>
      </c>
      <c r="AS20" s="29"/>
      <c r="AT20" s="29"/>
      <c r="AU20" s="29"/>
      <c r="AV20" s="29"/>
      <c r="BD20" s="32">
        <f>F5</f>
        <v>11.7</v>
      </c>
      <c r="BE20" s="32"/>
      <c r="BF20" s="32"/>
      <c r="BG20" s="32"/>
      <c r="BH20" s="32"/>
      <c r="BI20" s="32"/>
      <c r="BJ20" s="32">
        <f>E5</f>
        <v>24.7</v>
      </c>
    </row>
    <row r="21" spans="1:62" x14ac:dyDescent="0.2">
      <c r="A21" s="21" t="s">
        <v>19</v>
      </c>
      <c r="B21" s="22">
        <v>20.021000000000001</v>
      </c>
      <c r="C21" s="22">
        <v>21.242000000000001</v>
      </c>
      <c r="D21" s="22">
        <v>18.959</v>
      </c>
      <c r="E21" s="22">
        <v>21.14</v>
      </c>
      <c r="F21" s="22">
        <v>21.218</v>
      </c>
      <c r="G21" s="22">
        <v>19.038</v>
      </c>
      <c r="H21" s="22">
        <v>19.349</v>
      </c>
      <c r="I21" s="22">
        <v>18.895</v>
      </c>
      <c r="J21" s="22">
        <v>19.866</v>
      </c>
      <c r="K21" s="22">
        <v>20.128</v>
      </c>
      <c r="L21" s="22">
        <v>19.831</v>
      </c>
      <c r="M21" s="22">
        <v>20.204000000000001</v>
      </c>
      <c r="N21" s="22">
        <v>21.062000000000001</v>
      </c>
      <c r="P21" s="21" t="s">
        <v>19</v>
      </c>
      <c r="Q21" s="22"/>
      <c r="R21" s="22"/>
      <c r="S21" s="22"/>
      <c r="T21" s="22"/>
      <c r="U21" s="22">
        <v>19.042999999999999</v>
      </c>
      <c r="V21" s="22">
        <v>18.751999999999999</v>
      </c>
      <c r="W21" s="22">
        <v>18.710999999999999</v>
      </c>
      <c r="X21" s="22"/>
      <c r="Y21" s="22">
        <v>19.048999999999999</v>
      </c>
      <c r="Z21" s="22">
        <v>19.831</v>
      </c>
      <c r="AA21" s="22">
        <v>19.292999999999999</v>
      </c>
      <c r="AB21" s="22">
        <v>19.617999999999999</v>
      </c>
      <c r="AC21" s="22">
        <v>19.280999999999999</v>
      </c>
      <c r="AD21" s="29"/>
      <c r="AE21" s="21" t="s">
        <v>19</v>
      </c>
      <c r="AF21" s="22">
        <v>20.248999999999999</v>
      </c>
      <c r="AG21" s="22">
        <v>20.843</v>
      </c>
      <c r="AH21" s="22">
        <v>21.13</v>
      </c>
      <c r="AI21" s="22">
        <v>21.087</v>
      </c>
      <c r="AJ21" s="22">
        <v>20.376000000000001</v>
      </c>
      <c r="AK21" s="22">
        <v>19.690999999999999</v>
      </c>
      <c r="AL21" s="22">
        <v>20.218</v>
      </c>
      <c r="AM21" s="22">
        <v>19.780999999999999</v>
      </c>
      <c r="AN21" s="22">
        <v>19.667000000000002</v>
      </c>
      <c r="AO21" s="22">
        <v>19.988</v>
      </c>
      <c r="AP21" s="22">
        <v>20.227</v>
      </c>
      <c r="AQ21" s="22">
        <v>20.582999999999998</v>
      </c>
      <c r="AR21" s="22">
        <v>20.812000000000001</v>
      </c>
      <c r="BD21" s="33" t="e">
        <f>BE21-$BG$22</f>
        <v>#VALUE!</v>
      </c>
      <c r="BE21" s="32" t="e">
        <f>BF21-$BG$22</f>
        <v>#VALUE!</v>
      </c>
      <c r="BF21" s="32" t="e">
        <f>BG21-$BG$22</f>
        <v>#VALUE!</v>
      </c>
      <c r="BG21" s="33" t="str">
        <f>D5</f>
        <v/>
      </c>
      <c r="BH21" s="32" t="e">
        <f>BG21+$BG$22</f>
        <v>#VALUE!</v>
      </c>
      <c r="BI21" s="32" t="e">
        <f>BH21+$BG$22</f>
        <v>#VALUE!</v>
      </c>
      <c r="BJ21" s="33" t="e">
        <f>BI21+$BG$22</f>
        <v>#VALUE!</v>
      </c>
    </row>
    <row r="22" spans="1:62" x14ac:dyDescent="0.2">
      <c r="A22" s="21" t="s">
        <v>20</v>
      </c>
      <c r="B22" s="22">
        <v>15.098000000000001</v>
      </c>
      <c r="C22" s="22">
        <v>14.917999999999999</v>
      </c>
      <c r="D22" s="22">
        <v>15.13</v>
      </c>
      <c r="E22" s="22">
        <v>13.698</v>
      </c>
      <c r="F22" s="22">
        <v>13.35</v>
      </c>
      <c r="G22" s="22">
        <v>12.987</v>
      </c>
      <c r="H22" s="22">
        <v>13.843</v>
      </c>
      <c r="I22" s="22">
        <v>14.114000000000001</v>
      </c>
      <c r="J22" s="22">
        <v>13.69</v>
      </c>
      <c r="K22" s="22">
        <v>13.307</v>
      </c>
      <c r="L22" s="22">
        <v>14.167999999999999</v>
      </c>
      <c r="M22" s="22">
        <v>12.95</v>
      </c>
      <c r="N22" s="22">
        <v>11.858000000000001</v>
      </c>
      <c r="P22" s="21" t="s">
        <v>20</v>
      </c>
      <c r="Q22" s="22"/>
      <c r="R22" s="22"/>
      <c r="S22" s="22"/>
      <c r="T22" s="22"/>
      <c r="U22" s="22">
        <v>13.331</v>
      </c>
      <c r="V22" s="22">
        <v>14.295999999999999</v>
      </c>
      <c r="W22" s="22">
        <v>15.099</v>
      </c>
      <c r="X22" s="22"/>
      <c r="Y22" s="22">
        <v>14.782999999999999</v>
      </c>
      <c r="Z22" s="22">
        <v>13.552</v>
      </c>
      <c r="AA22" s="22">
        <v>15.134</v>
      </c>
      <c r="AB22" s="22">
        <v>14.742000000000001</v>
      </c>
      <c r="AC22" s="22">
        <v>14.737</v>
      </c>
      <c r="AD22" s="29"/>
      <c r="AE22" s="21" t="s">
        <v>20</v>
      </c>
      <c r="AF22" s="22">
        <v>16.649000000000001</v>
      </c>
      <c r="AG22" s="22">
        <v>15.957000000000001</v>
      </c>
      <c r="AH22" s="22">
        <v>15.439</v>
      </c>
      <c r="AI22" s="22">
        <v>15.576000000000001</v>
      </c>
      <c r="AJ22" s="22">
        <v>14.836</v>
      </c>
      <c r="AK22" s="22">
        <v>13.192</v>
      </c>
      <c r="AL22" s="22">
        <v>13.901</v>
      </c>
      <c r="AM22" s="22">
        <v>15.143000000000001</v>
      </c>
      <c r="AN22" s="22">
        <v>14.965999999999999</v>
      </c>
      <c r="AO22" s="22">
        <v>14.897</v>
      </c>
      <c r="AP22" s="22">
        <v>16.015000000000001</v>
      </c>
      <c r="AQ22" s="22">
        <v>15.077999999999999</v>
      </c>
      <c r="AR22" s="22">
        <v>16.163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2.024831259669742</v>
      </c>
      <c r="C23" s="25">
        <f>IFERROR(IF(C18="","",IF($C$25=0,((C19-$C$26)/3/C20),IF($C$26=0,(($C$25-C19)/3/C20),MIN(((($C$25)-C19)/(3*C20)),((C19-($C$26))/(3*C20)))))),"")</f>
        <v>1.6874555829897655</v>
      </c>
      <c r="D23" s="25">
        <f>IFERROR(IF(D18="","",IF($D$25=0,((D19-$D$26)/3/D20),IF($D$26=0,(($D$25-D19)/3/D20),MIN(((($D$25)-D19)/(3*D20)),((D19-($D$26))/(3*D20)))))),"")</f>
        <v>2.1195438295189932</v>
      </c>
      <c r="E23" s="25">
        <f>IFERROR(IF(E18="","",IF($E$25=0,((E19-$E$26)/3/E20),IF($E$26=0,(($E$25-E19)/3/E20),MIN(((($E$25)-E19)/(3*E20)),((E19-($E$26))/(3*E20)))))),"")</f>
        <v>1.5585373118013681</v>
      </c>
      <c r="F23" s="25">
        <f>IFERROR(IF(F18="","",IF($K$25=0,((F19-$K$26)/3/F20),IF($K$26=0,(($K$25-F19)/3/F20),MIN(((($K$25)-F19)/(3*F20)),((F19-($K$26))/(3*F20)))))),"")</f>
        <v>1.1925268841293999</v>
      </c>
      <c r="G23" s="25">
        <f>IFERROR(IF(G18="","",IF($G$25=0,((G19-$G$26)/3/G20),IF($G$26=0,(($G$25-G19)/3/G20),MIN(((($G$25)-G19)/(3*G20)),((G19-($G$26))/(3*G20)))))),"")</f>
        <v>1.5940785724987612</v>
      </c>
      <c r="H23" s="25">
        <f>IFERROR(IF(H18="","",IF($H$25=0,((H19-$H$26)/3/H20),IF($H$26=0,(($H$25-H19)/3/H20),MIN(((($H$25)-H19)/(3*H20)),((H19-($H$26))/(3*H20)))))),"")</f>
        <v>1.7661487932956974</v>
      </c>
      <c r="I23" s="25">
        <f>IFERROR(IF(I18="","",IF($I$25=0,((I19-$I$26)/3/I20),IF($I$26=0,(($I$25-I19)/3/I20),MIN(((($I$25)-I19)/(3*I20)),((I19-($I$26))/(3*I20)))))),"")</f>
        <v>1.9965325017538909</v>
      </c>
      <c r="J23" s="25">
        <f>IFERROR(IF(J18="","",IF($J$25=0,((J19-$J$26)/3/J20),IF($J$26=0,(($J$25-J19)/3/J20),MIN(((($J$25)-J19)/(3*J20)),((J19-($J$26))/(3*J20)))))),"")</f>
        <v>1.8766593520333883</v>
      </c>
      <c r="K23" s="25">
        <f>IFERROR(IF(K18="","",IF($K$25=0,((K19-$K$26)/3/K20),IF($K$26=0,(($K$25-K19)/3/K20),MIN(((($K$25)-K19)/(3*K20)),((K19-($K$26))/(3*K20)))))),"")</f>
        <v>2.1009788298576186</v>
      </c>
      <c r="L23" s="25">
        <f>IFERROR(IF(L18="","",IF($L$25=0,((L19-$L$26)/3/L20),IF($L$26=0,(($L$25-L19)/3/L20),MIN(((($L$25)-L19)/(3*L20)),((L19-($L$26))/(3*L20)))))),"")</f>
        <v>1.8547916403044171</v>
      </c>
      <c r="M23" s="25">
        <f>IFERROR(IF(M18="","",IF($M$25=0,((M19-$M$26)/3/M20),IF($M$26=0,(($M$25-M19)/3/M20),MIN(((($M$25)-M19)/(3*M20)),((M19-($M$26))/(3*M20)))))),"")</f>
        <v>1.7592538932171908</v>
      </c>
      <c r="N23" s="25">
        <f>IFERROR(IF(N18="","",IF($N$25=0,((N19-$N$26)/3/N20),IF($N$26=0,(($N$25-N19)/3/N20),MIN(((($N$25)-N19)/(3*N20)),((N19-($N$26))/(3*N20)))))),"")</f>
        <v>1.2249569203468131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1.6390452790624932</v>
      </c>
      <c r="V23" s="25">
        <f>IFERROR(IF(V18="","",IF($G$25=0,((V19-$G$26)/3/V20),IF($G$26=0,(($G$25-V19)/3/V20),MIN(((($G$25)-V19)/(3*V20)),((V19-($G$26))/(3*V20)))))),"")</f>
        <v>1.8676804307002042</v>
      </c>
      <c r="W23" s="25">
        <f>IFERROR(IF(W18="","",IF($H$25=0,((W19-$H$26)/3/W20),IF($H$26=0,(($H$25-W19)/3/W20),MIN(((($H$25)-W19)/(3*W20)),((W19-($H$26))/(3*W20)))))),"")</f>
        <v>1.7789667845910957</v>
      </c>
      <c r="X23" s="25"/>
      <c r="Y23" s="25">
        <f>IFERROR(IF(Y18="","",IF($J$25=0,((Y19-$J$26)/3/Y20),IF($J$26=0,(($J$25-Y19)/3/Y20),MIN(((($J$25)-Y19)/(3*Y20)),((Y19-($J$26))/(3*Y20)))))),"")</f>
        <v>2.0450942523386186</v>
      </c>
      <c r="Z23" s="25">
        <f>IFERROR(IF(Z18="","",IF($K$25=0,((Z19-$K$26)/3/Z20),IF($K$26=0,(($K$25-Z19)/3/Z20),MIN(((($K$25)-Z19)/(3*Z20)),((Z19-($K$26))/(3*Z20)))))),"")</f>
        <v>1.9754566491465821</v>
      </c>
      <c r="AA23" s="25">
        <f>IFERROR(IF(AA18="","",IF($L$25=0,((AA19-$L$26)/3/AA20),IF($L$26=0,(($L$25-AA19)/3/AA20),MIN(((($L$25)-AA19)/(3*AA20)),((AA19-($L$26))/(3*AA20)))))),"")</f>
        <v>2.2872426236494037</v>
      </c>
      <c r="AB23" s="25">
        <f>IFERROR(IF(AB18="","",IF($M$25=0,((AB19-$M$26)/3/AB20),IF($M$26=0,(($M$25-AB19)/3/AB20),MIN(((($M$25)-AB19)/(3*AB20)),((AB19-($M$26))/(3*AB20)))))),"")</f>
        <v>1.9115361108526032</v>
      </c>
      <c r="AC23" s="25">
        <f>IFERROR(IF(AC18="","",IF($N$25=0,((AC19-$N$26)/3/AC20),IF($N$26=0,(($N$25-AC19)/3/AC20),MIN(((($N$25)-AC19)/(3*AC20)),((AC19-($N$26))/(3*AC20)))))),"")</f>
        <v>1.9434675319305976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2.6093225696968632</v>
      </c>
      <c r="AG23" s="25">
        <f t="shared" si="2"/>
        <v>2.1335912825112091</v>
      </c>
      <c r="AH23" s="25">
        <f t="shared" si="2"/>
        <v>1.9605457105950277</v>
      </c>
      <c r="AI23" s="25">
        <f t="shared" si="2"/>
        <v>1.7636915725476445</v>
      </c>
      <c r="AJ23" s="25">
        <f t="shared" si="2"/>
        <v>1.7815135328340448</v>
      </c>
      <c r="AK23" s="25">
        <f t="shared" si="2"/>
        <v>1.8039478571863012</v>
      </c>
      <c r="AL23" s="25">
        <f t="shared" si="2"/>
        <v>1.9471744083235536</v>
      </c>
      <c r="AM23" s="25">
        <f t="shared" si="2"/>
        <v>2.1711519742915804</v>
      </c>
      <c r="AN23" s="25">
        <f t="shared" si="2"/>
        <v>2.1855585399857582</v>
      </c>
      <c r="AO23" s="25">
        <f t="shared" si="2"/>
        <v>2.2515792838602864</v>
      </c>
      <c r="AP23" s="25">
        <f t="shared" si="2"/>
        <v>2.6344961421834285</v>
      </c>
      <c r="AQ23" s="25">
        <f>IFERROR(IF(AQ18="","",IF($M$25=0,((AQ19-$M$26)/3/AQ20),IF($M$26=0,(($M$25-AQ19)/3/AQ20),MIN(((($M$25)-AQ19)/(3*AQ20)),((AQ19-($M$26))/(3*AQ20)))))),"")</f>
        <v>2.5351290984226456</v>
      </c>
      <c r="AR23" s="25">
        <f>IFERROR(IF(AR18="","",IF($M$25=0,((AR19-$M$26)/3/AR20),IF($M$26=0,(($M$25-AR19)/3/AR20),MIN(((($M$25)-AR19)/(3*AR20)),((AR19-($M$26))/(3*AR20)))))),"")</f>
        <v>1.8006725996509285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3">$E$5</f>
        <v>24.7</v>
      </c>
      <c r="C25" s="32">
        <f t="shared" si="3"/>
        <v>24.7</v>
      </c>
      <c r="D25" s="32">
        <f t="shared" si="3"/>
        <v>24.7</v>
      </c>
      <c r="E25" s="32">
        <f t="shared" si="3"/>
        <v>24.7</v>
      </c>
      <c r="F25" s="32">
        <f t="shared" si="3"/>
        <v>24.7</v>
      </c>
      <c r="G25" s="32">
        <f t="shared" si="3"/>
        <v>24.7</v>
      </c>
      <c r="H25" s="32">
        <f t="shared" si="3"/>
        <v>24.7</v>
      </c>
      <c r="I25" s="32">
        <f t="shared" si="3"/>
        <v>24.7</v>
      </c>
      <c r="J25" s="32">
        <f t="shared" si="3"/>
        <v>24.7</v>
      </c>
      <c r="K25" s="32">
        <f t="shared" si="3"/>
        <v>24.7</v>
      </c>
      <c r="L25" s="32">
        <f t="shared" si="3"/>
        <v>24.7</v>
      </c>
      <c r="M25" s="32">
        <f t="shared" si="3"/>
        <v>24.7</v>
      </c>
      <c r="N25" s="32">
        <f>$E$5</f>
        <v>24.7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4">$F$5</f>
        <v>11.7</v>
      </c>
      <c r="C26" s="32">
        <f t="shared" si="4"/>
        <v>11.7</v>
      </c>
      <c r="D26" s="32">
        <f t="shared" si="4"/>
        <v>11.7</v>
      </c>
      <c r="E26" s="32">
        <f t="shared" si="4"/>
        <v>11.7</v>
      </c>
      <c r="F26" s="32">
        <f t="shared" si="4"/>
        <v>11.7</v>
      </c>
      <c r="G26" s="32">
        <f t="shared" si="4"/>
        <v>11.7</v>
      </c>
      <c r="H26" s="32">
        <f t="shared" si="4"/>
        <v>11.7</v>
      </c>
      <c r="I26" s="32">
        <f t="shared" si="4"/>
        <v>11.7</v>
      </c>
      <c r="J26" s="32">
        <f t="shared" si="4"/>
        <v>11.7</v>
      </c>
      <c r="K26" s="32">
        <f t="shared" si="4"/>
        <v>11.7</v>
      </c>
      <c r="L26" s="32">
        <f t="shared" si="4"/>
        <v>11.7</v>
      </c>
      <c r="M26" s="32">
        <f t="shared" si="4"/>
        <v>11.7</v>
      </c>
      <c r="N26" s="32">
        <f>$F$5</f>
        <v>11.7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1.3606988064749013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2.2169114390260014</v>
      </c>
      <c r="Q37" s="40">
        <v>8</v>
      </c>
      <c r="R37" s="41">
        <f>ROUND(Q37/5,5)</f>
        <v>1.6</v>
      </c>
      <c r="T37" s="20">
        <v>18.516200000000001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1.3120459976692891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1.5710323192390268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62"/>
  <dimension ref="A1:BJ85"/>
  <sheetViews>
    <sheetView showGridLines="0" topLeftCell="A7" zoomScale="75" zoomScaleNormal="75" workbookViewId="0">
      <selection activeCell="X19" sqref="X19:X23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18" width="9.28515625" style="1" bestFit="1" customWidth="1"/>
    <col min="19" max="19" width="9.140625" style="1"/>
    <col min="20" max="20" width="9.85546875" style="1" bestFit="1" customWidth="1"/>
    <col min="21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89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1.5113017007697036</v>
      </c>
      <c r="R2" s="7">
        <f>IF(N19="","",(ABS(N19-AVERAGE(B19:M19))/STDEV(B19:M19)))</f>
        <v>0.46147855389670567</v>
      </c>
      <c r="S2" s="7">
        <f>IF(AC9="","",(ABS(AC9-AVERAGE(Q9:AB9))/STDEV(Q9:AB9)))</f>
        <v>0.74487300472604245</v>
      </c>
      <c r="T2" s="7">
        <f>IF(AC19="","",(ABS(AC19-AVERAGE(Q19:AB19))/STDEV(Q19:AB19)))</f>
        <v>2.3092648508999556</v>
      </c>
      <c r="U2" s="7">
        <f>IF(AR9="","",(ABS(AR9-AVERAGE(AF9:AQ9))/STDEV(AF9:AQ9)))</f>
        <v>0.35172741698422388</v>
      </c>
      <c r="V2" s="7">
        <f>IF(AR19="","",(ABS(AR19-AVERAGE(AF19:AQ19))/STDEV(AF19:AQ19)))</f>
        <v>0.15116350220053335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0.55713507274744456</v>
      </c>
      <c r="R3" s="7">
        <f>IF(N20="","",(ABS(N20-AVERAGE(B20:M20))/STDEV(B20:M20)))</f>
        <v>0.84771158316794459</v>
      </c>
      <c r="S3" s="7">
        <f>IF(AC10="","",(ABS(AC10-AVERAGE(Q10:AB10))/STDEV(Q10:AB10)))</f>
        <v>0.93056467982029289</v>
      </c>
      <c r="T3" s="7">
        <f>IF(AC20="","",(ABS(AC20-AVERAGE(Q20:AB20))/STDEV(Q20:AB20)))</f>
        <v>0.22530416914823923</v>
      </c>
      <c r="U3" s="7">
        <f t="shared" ref="U3" si="0">IF(AR10="","",(ABS(AR10-AVERAGE(AF10:AQ10))/STDEV(AF10:AQ10)))</f>
        <v>0.96839584055139583</v>
      </c>
      <c r="V3" s="7">
        <f>IF(AR20="","",(ABS(AR20-AVERAGE(AF20:AQ20))/STDEV(AF20:AQ20)))</f>
        <v>1.0928599354606547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1.0546740209303493</v>
      </c>
      <c r="R4" s="7">
        <f>IF(N23="","",(ABS(N23-AVERAGE(B23:M23))/STDEV(B23:M23)))</f>
        <v>0.73236482108662271</v>
      </c>
      <c r="S4" s="7">
        <f>IF(AC13="","",(ABS(AC13-AVERAGE(Q13:AB13))/STDEV(Q13:AB13)))</f>
        <v>1.1912705744180168</v>
      </c>
      <c r="T4" s="7">
        <f>IF(AC23="","",(ABS(AC23-AVERAGE(Q23:AB23))/STDEV(Q23:AB23)))</f>
        <v>1.2720336288786083</v>
      </c>
      <c r="U4" s="7">
        <f>IF(AR13="","",(ABS(AR13-AVERAGE(AF13:AQ13))/STDEV(AF13:AQ13)))</f>
        <v>0.90429849445923161</v>
      </c>
      <c r="V4" s="7">
        <f>IF(AR23="","",(ABS(AR23-AVERAGE(AF23:AQ23))/STDEV(AF23:AQ23)))</f>
        <v>1.2181042428526729</v>
      </c>
    </row>
    <row r="5" spans="1:44" ht="25.5" customHeight="1" x14ac:dyDescent="0.2">
      <c r="C5" s="45" t="s">
        <v>90</v>
      </c>
      <c r="D5" s="46">
        <v>34265</v>
      </c>
      <c r="E5" s="46">
        <v>37372</v>
      </c>
      <c r="F5" s="46">
        <v>32540</v>
      </c>
      <c r="G5" s="13"/>
      <c r="H5" s="13"/>
      <c r="I5" s="13">
        <v>3088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151.22918086962892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94.186666666668316</v>
      </c>
      <c r="AE7" s="14" t="s">
        <v>29</v>
      </c>
      <c r="AR7" s="16">
        <f>AR9-AQ9</f>
        <v>-24.622222222220444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33870.884848484849</v>
      </c>
      <c r="C9" s="20">
        <v>34064.480000000003</v>
      </c>
      <c r="D9" s="20">
        <v>34073.771428571432</v>
      </c>
      <c r="E9" s="20">
        <v>34150.841379310346</v>
      </c>
      <c r="F9" s="20">
        <v>33964</v>
      </c>
      <c r="G9" s="20">
        <v>33939.040000000001</v>
      </c>
      <c r="H9" s="20">
        <v>34051.165217391303</v>
      </c>
      <c r="I9" s="20">
        <v>34082.141935483873</v>
      </c>
      <c r="J9" s="20">
        <v>34146.02181818182</v>
      </c>
      <c r="K9" s="20">
        <v>34186.823529411762</v>
      </c>
      <c r="L9" s="20">
        <v>34048.145454545454</v>
      </c>
      <c r="M9" s="20">
        <v>33999.980952380953</v>
      </c>
      <c r="N9" s="20">
        <v>34187.942857142858</v>
      </c>
      <c r="P9" s="19" t="s">
        <v>18</v>
      </c>
      <c r="Q9" s="20"/>
      <c r="R9" s="20"/>
      <c r="S9" s="20"/>
      <c r="T9" s="20"/>
      <c r="U9" s="20">
        <v>34057.866666666669</v>
      </c>
      <c r="V9" s="20">
        <v>34355.623529411765</v>
      </c>
      <c r="W9" s="20">
        <v>34288.676923076921</v>
      </c>
      <c r="X9" s="20"/>
      <c r="Y9" s="20"/>
      <c r="Z9" s="20">
        <v>33879.360000000001</v>
      </c>
      <c r="AA9" s="20">
        <v>33818.62857142857</v>
      </c>
      <c r="AB9" s="20">
        <v>33738.933333333334</v>
      </c>
      <c r="AC9" s="20">
        <v>33833.120000000003</v>
      </c>
      <c r="AE9" s="19" t="s">
        <v>18</v>
      </c>
      <c r="AF9" s="30">
        <v>34101.120000000003</v>
      </c>
      <c r="AG9" s="30">
        <v>34347.345454545452</v>
      </c>
      <c r="AH9" s="30">
        <v>34152.400000000001</v>
      </c>
      <c r="AI9" s="30">
        <v>34080.696774193551</v>
      </c>
      <c r="AJ9" s="30">
        <v>33852.73333333333</v>
      </c>
      <c r="AK9" s="30">
        <v>33892.699999999997</v>
      </c>
      <c r="AL9" s="30">
        <v>34258.333333333336</v>
      </c>
      <c r="AM9" s="30">
        <v>34160.480000000003</v>
      </c>
      <c r="AN9" s="30">
        <v>34121.028571428571</v>
      </c>
      <c r="AO9" s="30">
        <v>34157.790476190479</v>
      </c>
      <c r="AP9" s="30">
        <v>34142.559999999998</v>
      </c>
      <c r="AQ9" s="30">
        <v>34090.222222222219</v>
      </c>
      <c r="AR9" s="30">
        <v>34065.599999999999</v>
      </c>
    </row>
    <row r="10" spans="1:44" x14ac:dyDescent="0.2">
      <c r="A10" s="21" t="s">
        <v>8</v>
      </c>
      <c r="B10" s="22">
        <v>511.66101352051083</v>
      </c>
      <c r="C10" s="22">
        <v>411.85239289744771</v>
      </c>
      <c r="D10" s="22">
        <v>627.52576415561589</v>
      </c>
      <c r="E10" s="22">
        <v>590.531383537343</v>
      </c>
      <c r="F10" s="22">
        <v>617.92664073766343</v>
      </c>
      <c r="G10" s="22">
        <v>407.9914360521455</v>
      </c>
      <c r="H10" s="22">
        <v>562.66752436292268</v>
      </c>
      <c r="I10" s="22">
        <v>495.22232235095328</v>
      </c>
      <c r="J10" s="22">
        <v>432.40226890011451</v>
      </c>
      <c r="K10" s="22">
        <v>491.53355424228079</v>
      </c>
      <c r="L10" s="22">
        <v>485.01202216109886</v>
      </c>
      <c r="M10" s="22">
        <v>510.97407645837154</v>
      </c>
      <c r="N10" s="22">
        <v>470.31010390327032</v>
      </c>
      <c r="P10" s="21" t="s">
        <v>8</v>
      </c>
      <c r="Q10" s="22"/>
      <c r="R10" s="22"/>
      <c r="S10" s="22"/>
      <c r="T10" s="22"/>
      <c r="U10" s="22">
        <v>343.25616597553801</v>
      </c>
      <c r="V10" s="22">
        <v>524.8733628779645</v>
      </c>
      <c r="W10" s="22">
        <v>390.83216937118254</v>
      </c>
      <c r="X10" s="22"/>
      <c r="Y10" s="22"/>
      <c r="Z10" s="22">
        <v>659.57989578133652</v>
      </c>
      <c r="AA10" s="22">
        <v>405.41030107203869</v>
      </c>
      <c r="AB10" s="22">
        <v>413.1052264131834</v>
      </c>
      <c r="AC10" s="22">
        <v>564.33440728281232</v>
      </c>
      <c r="AE10" s="21" t="s">
        <v>8</v>
      </c>
      <c r="AF10" s="22">
        <v>721.11851857918452</v>
      </c>
      <c r="AG10" s="22">
        <v>426.24407102129675</v>
      </c>
      <c r="AH10" s="22">
        <v>457.22588531718276</v>
      </c>
      <c r="AI10" s="22">
        <v>742.96900334037559</v>
      </c>
      <c r="AJ10" s="22">
        <v>553.69011300811383</v>
      </c>
      <c r="AK10" s="22">
        <v>573.82845758482324</v>
      </c>
      <c r="AL10" s="22">
        <v>499.5144084585578</v>
      </c>
      <c r="AM10" s="22">
        <v>548.82889196275119</v>
      </c>
      <c r="AN10" s="22">
        <v>582.76688269018825</v>
      </c>
      <c r="AO10" s="22">
        <v>466.72607052576848</v>
      </c>
      <c r="AP10" s="22">
        <v>402.95217521463297</v>
      </c>
      <c r="AQ10" s="22">
        <v>543.03896096994117</v>
      </c>
      <c r="AR10" s="22">
        <v>645.52099653072901</v>
      </c>
    </row>
    <row r="11" spans="1:44" x14ac:dyDescent="0.2">
      <c r="A11" s="21" t="s">
        <v>19</v>
      </c>
      <c r="B11" s="22">
        <v>36200</v>
      </c>
      <c r="C11" s="22">
        <v>35068</v>
      </c>
      <c r="D11" s="22">
        <v>36200</v>
      </c>
      <c r="E11" s="22">
        <v>36200</v>
      </c>
      <c r="F11" s="23">
        <v>36200</v>
      </c>
      <c r="G11" s="23">
        <v>34812</v>
      </c>
      <c r="H11" s="23">
        <v>36200</v>
      </c>
      <c r="I11" s="23">
        <v>36200</v>
      </c>
      <c r="J11" s="23">
        <v>36200</v>
      </c>
      <c r="K11" s="23">
        <v>36200</v>
      </c>
      <c r="L11" s="23">
        <v>36200</v>
      </c>
      <c r="M11" s="23">
        <v>36200</v>
      </c>
      <c r="N11" s="23">
        <v>36200</v>
      </c>
      <c r="P11" s="21" t="s">
        <v>19</v>
      </c>
      <c r="Q11" s="22"/>
      <c r="R11" s="22"/>
      <c r="S11" s="22"/>
      <c r="T11" s="22"/>
      <c r="U11" s="23">
        <v>34940</v>
      </c>
      <c r="V11" s="23">
        <v>36200</v>
      </c>
      <c r="W11" s="23">
        <v>35612</v>
      </c>
      <c r="X11" s="23"/>
      <c r="Y11" s="23"/>
      <c r="Z11" s="23">
        <v>36200</v>
      </c>
      <c r="AA11" s="23">
        <v>34748</v>
      </c>
      <c r="AB11" s="23">
        <v>34812</v>
      </c>
      <c r="AC11" s="23">
        <v>36200</v>
      </c>
      <c r="AE11" s="21" t="s">
        <v>19</v>
      </c>
      <c r="AF11" s="22">
        <v>36200</v>
      </c>
      <c r="AG11" s="22">
        <v>36200</v>
      </c>
      <c r="AH11" s="22">
        <v>36200</v>
      </c>
      <c r="AI11" s="22">
        <v>36200</v>
      </c>
      <c r="AJ11" s="22">
        <v>36200</v>
      </c>
      <c r="AK11" s="22">
        <v>36200</v>
      </c>
      <c r="AL11" s="22">
        <v>36200</v>
      </c>
      <c r="AM11" s="22">
        <v>35484</v>
      </c>
      <c r="AN11" s="22">
        <v>36200</v>
      </c>
      <c r="AO11" s="22">
        <v>36200</v>
      </c>
      <c r="AP11" s="22">
        <v>35004</v>
      </c>
      <c r="AQ11" s="22">
        <v>35324</v>
      </c>
      <c r="AR11" s="22">
        <v>35612</v>
      </c>
    </row>
    <row r="12" spans="1:44" x14ac:dyDescent="0.2">
      <c r="A12" s="21" t="s">
        <v>20</v>
      </c>
      <c r="B12" s="22">
        <v>32540</v>
      </c>
      <c r="C12" s="22">
        <v>33052</v>
      </c>
      <c r="D12" s="22">
        <v>33020</v>
      </c>
      <c r="E12" s="22">
        <v>32604</v>
      </c>
      <c r="F12" s="23">
        <v>32540</v>
      </c>
      <c r="G12" s="23">
        <v>32796</v>
      </c>
      <c r="H12" s="23">
        <v>32540</v>
      </c>
      <c r="I12" s="23">
        <v>33052</v>
      </c>
      <c r="J12" s="23">
        <v>33052</v>
      </c>
      <c r="K12" s="23">
        <v>33052</v>
      </c>
      <c r="L12" s="23">
        <v>32924</v>
      </c>
      <c r="M12" s="23">
        <v>32540</v>
      </c>
      <c r="N12" s="23">
        <v>33052</v>
      </c>
      <c r="P12" s="21" t="s">
        <v>20</v>
      </c>
      <c r="Q12" s="22"/>
      <c r="R12" s="22"/>
      <c r="S12" s="22"/>
      <c r="T12" s="22"/>
      <c r="U12" s="23">
        <v>33404</v>
      </c>
      <c r="V12" s="23">
        <v>32540</v>
      </c>
      <c r="W12" s="23">
        <v>33404</v>
      </c>
      <c r="X12" s="23"/>
      <c r="Y12" s="23"/>
      <c r="Z12" s="23">
        <v>33052</v>
      </c>
      <c r="AA12" s="23">
        <v>32604</v>
      </c>
      <c r="AB12" s="23">
        <v>32540</v>
      </c>
      <c r="AC12" s="23">
        <v>32764</v>
      </c>
      <c r="AE12" s="21" t="s">
        <v>20</v>
      </c>
      <c r="AF12" s="22">
        <v>33052</v>
      </c>
      <c r="AG12" s="22">
        <v>33468</v>
      </c>
      <c r="AH12" s="22">
        <v>33052</v>
      </c>
      <c r="AI12" s="22">
        <v>32540</v>
      </c>
      <c r="AJ12" s="22">
        <v>32540</v>
      </c>
      <c r="AK12" s="22">
        <v>33052</v>
      </c>
      <c r="AL12" s="22">
        <v>32924</v>
      </c>
      <c r="AM12" s="22">
        <v>33404</v>
      </c>
      <c r="AN12" s="22">
        <v>32764</v>
      </c>
      <c r="AO12" s="22">
        <v>33052</v>
      </c>
      <c r="AP12" s="22">
        <v>33052</v>
      </c>
      <c r="AQ12" s="22">
        <v>33052</v>
      </c>
      <c r="AR12" s="22">
        <v>32604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0.86703553936203803</v>
      </c>
      <c r="C13" s="25">
        <f>IFERROR(IF(C8="","",IF($C$25=0,((C9-$C$26)/3/C10),IF($C$26=0,(($C$25-C9)/3/C10),MIN(((($C$25)-C9)/(3*C10)),((C9-($C$26))/(3*C10)))))),"")</f>
        <v>1.2338401057354891</v>
      </c>
      <c r="D13" s="25">
        <f>IFERROR(IF(D8="","",IF($D$25=0,((D9-$D$26)/3/D10),IF($D$26=0,(($D$25-D9)/3/D10),MIN(((($D$25)-D9)/(3*D10)),((D9-($D$26))/(3*D10)))))),"")</f>
        <v>0.81471896782609354</v>
      </c>
      <c r="E13" s="25">
        <f>IFERROR(IF(E8="","",IF($E$25=0,((E9-$E$26)/3/E10),IF($E$26=0,(($E$25-E9)/3/E10),MIN(((($E$25)-E9)/(3*E10)),((E9-($E$26))/(3*E10)))))),"")</f>
        <v>0.90926094938496627</v>
      </c>
      <c r="F13" s="25">
        <f>IFERROR(IF(F8="","",IF($K$25=0,((F9-$K$26)/3/F10),IF($K$26=0,(($K$25-F9)/3/F10),MIN(((($K$25)-F9)/(3*F10)),((F9-($K$26))/(3*F10)))))),"")</f>
        <v>0.76816022384149518</v>
      </c>
      <c r="G13" s="25">
        <f>IFERROR(IF(G8="","",IF($G$25=0,((G9-$G$26)/3/G10),IF($G$26=0,(($G$25-G9)/3/G10),MIN(((($G$25)-G9)/(3*G10)),((G9-($G$26))/(3*G10)))))),"")</f>
        <v>1.1430305282365365</v>
      </c>
      <c r="H13" s="25">
        <f>IFERROR(IF(H8="","",IF($H$25=0,((H9-$H$26)/3/H10),IF($H$26=0,(($H$25-H9)/3/H10),MIN(((($H$25)-H9)/(3*H10)),((H9-($H$26))/(3*H10)))))),"")</f>
        <v>0.89523869304660952</v>
      </c>
      <c r="I13" s="25">
        <f>IFERROR(IF(I8="","",IF($I$25=0,((I9-$I$26)/3/I10),IF($I$26=0,(($I$25-I9)/3/I10),MIN(((($I$25)-I9)/(3*I10)),((I9-($I$26))/(3*I10)))))),"")</f>
        <v>1.03801320866886</v>
      </c>
      <c r="J13" s="25">
        <f>IFERROR(IF(J8="","",IF($J$25=0,((J9-$J$26)/3/J10),IF($J$26=0,(($J$25-J9)/3/J10),MIN(((($J$25)-J9)/(3*J10)),((J9-($J$26))/(3*J10)))))),"")</f>
        <v>1.2380615102282708</v>
      </c>
      <c r="K13" s="25">
        <f>IFERROR(IF(K8="","",IF($K$25=0,((K9-$K$26)/3/K10),IF($K$26=0,(($K$25-K9)/3/K10),MIN(((($K$25)-K9)/(3*K10)),((K9-($K$26))/(3*K10)))))),"")</f>
        <v>1.1167928857202898</v>
      </c>
      <c r="L13" s="25">
        <f>IFERROR(IF(L8="","",IF($L$25=0,((L9-$L$26)/3/L10),IF($L$26=0,(($L$25-L9)/3/L10),MIN(((($L$25)-L9)/(3*L10)),((L9-($L$26))/(3*L10)))))),"")</f>
        <v>1.0365003928669061</v>
      </c>
      <c r="M13" s="25">
        <f>IFERROR(IF(M8="","",IF($M$25=0,((M9-$M$26)/3/M10),IF($M$26=0,(($M$25-M9)/3/M10),MIN(((($M$25)-M9)/(3*M10)),((M9-($M$26))/(3*M10)))))),"")</f>
        <v>0.95241684437970742</v>
      </c>
      <c r="N13" s="25">
        <f>IFERROR(IF(N8="","",IF($N$25=0,((N9-$N$26)/3/N10),IF($N$26=0,(($N$25-N9)/3/N10),MIN(((($N$25)-N9)/(3*N10)),((N9-($N$26))/(3*N10)))))),"")</f>
        <v>1.16798316930751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1.4739882504881583</v>
      </c>
      <c r="V13" s="25">
        <f>IFERROR(IF(V8="","",IF($G$25=0,((V9-$G$26)/3/V10),IF($G$26=0,(($G$25-V9)/3/V10),MIN(((($G$25)-V9)/(3*V10)),((V9-($G$26))/(3*V10)))))),"")</f>
        <v>1.1530549765734039</v>
      </c>
      <c r="W13" s="25">
        <f>IFERROR(IF(W8="","",IF($H$25=0,((W9-$H$26)/3/W10),IF($H$26=0,(($H$25-W9)/3/W10),MIN(((($H$25)-W9)/(3*W10)),((W9-($H$26))/(3*W10)))))),"")</f>
        <v>1.4914133312775495</v>
      </c>
      <c r="X13" s="25"/>
      <c r="Y13" s="25"/>
      <c r="Z13" s="25">
        <f>IFERROR(IF(Z8="","",IF($K$25=0,((Z9-$K$26)/3/Z10),IF($K$26=0,(($K$25-Z9)/3/Z10),MIN(((($K$25)-Z9)/(3*Z10)),((Z9-($K$26))/(3*Z10)))))),"")</f>
        <v>0.67687529014883963</v>
      </c>
      <c r="AA13" s="25">
        <f>IFERROR(IF(AA8="","",IF($L$25=0,((AA9-$L$26)/3/AA10),IF($L$26=0,(($L$25-AA9)/3/AA10),MIN(((($L$25)-AA9)/(3*AA10)),((AA9-($L$26))/(3*AA10)))))),"")</f>
        <v>1.0513041298716004</v>
      </c>
      <c r="AB13" s="25">
        <f>IFERROR(IF(AB8="","",IF($M$25=0,((AB9-$M$26)/3/AB10),IF($M$26=0,(($M$25-AB9)/3/AB10),MIN(((($M$25)-AB9)/(3*AB10)),((AB9-($M$26))/(3*AB10)))))),"")</f>
        <v>0.96741560961207662</v>
      </c>
      <c r="AC13" s="25">
        <f>IFERROR(IF(AC8="","",IF($N$25=0,((AC9-$N$26)/3/AC10),IF($N$26=0,(($N$25-AC9)/3/AC10),MIN(((($N$25)-AC9)/(3*AC10)),((AC9-($N$26))/(3*AC10)))))),"")</f>
        <v>0.76380244485782012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0.721619705951558</v>
      </c>
      <c r="AG13" s="25">
        <f t="shared" si="1"/>
        <v>1.413388539117963</v>
      </c>
      <c r="AH13" s="25">
        <f t="shared" si="1"/>
        <v>1.175494835105017</v>
      </c>
      <c r="AI13" s="25">
        <f t="shared" si="1"/>
        <v>0.69123420908391686</v>
      </c>
      <c r="AJ13" s="25">
        <f t="shared" si="1"/>
        <v>0.79029364530365798</v>
      </c>
      <c r="AK13" s="25">
        <f t="shared" si="1"/>
        <v>0.78577490195900068</v>
      </c>
      <c r="AL13" s="25">
        <f t="shared" si="1"/>
        <v>1.1466691812660676</v>
      </c>
      <c r="AM13" s="25">
        <f t="shared" si="1"/>
        <v>0.98420474561434268</v>
      </c>
      <c r="AN13" s="25">
        <f t="shared" si="1"/>
        <v>0.90432304831174415</v>
      </c>
      <c r="AO13" s="25">
        <f t="shared" si="1"/>
        <v>1.1554175481476983</v>
      </c>
      <c r="AP13" s="25">
        <f t="shared" si="1"/>
        <v>1.3256825487593675</v>
      </c>
      <c r="AQ13" s="25">
        <f>IFERROR(IF(AQ8="","",IF($M$25=0,((AQ9-$M$26)/3/AQ10),IF($M$26=0,(($M$25-AQ9)/3/AQ10),MIN(((($M$25)-AQ9)/(3*AQ10)),((AQ9-($M$26))/(3*AQ10)))))),"")</f>
        <v>0.95157212995872464</v>
      </c>
      <c r="AR13" s="25">
        <f>IFERROR(IF(AR8="","",IF($M$25=0,((AR9-$M$26)/3/AR10),IF($M$26=0,(($M$25-AR9)/3/AR10),MIN(((($M$25)-AR9)/(3*AR10)),((AR9-($M$26))/(3*AR10)))))),"")</f>
        <v>0.78778744001570977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-84.336842105258256</v>
      </c>
      <c r="AE17" s="27" t="s">
        <v>30</v>
      </c>
      <c r="AR17" s="16">
        <f>AR19-AQ19</f>
        <v>-51.413333333337505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33920.678787878787</v>
      </c>
      <c r="C19" s="30">
        <v>33945.685714285712</v>
      </c>
      <c r="D19" s="30">
        <v>34010.171428571426</v>
      </c>
      <c r="E19" s="30">
        <v>34007.5</v>
      </c>
      <c r="F19" s="30">
        <v>34296.514285714286</v>
      </c>
      <c r="G19" s="30">
        <v>34120.800000000003</v>
      </c>
      <c r="H19" s="30">
        <v>34216.42105263158</v>
      </c>
      <c r="I19" s="30">
        <v>34092.506666666668</v>
      </c>
      <c r="J19" s="30">
        <v>33878.543589743589</v>
      </c>
      <c r="K19" s="30">
        <v>33956.26666666667</v>
      </c>
      <c r="L19" s="30">
        <v>34150.116129032256</v>
      </c>
      <c r="M19" s="30">
        <v>33981.238095238092</v>
      </c>
      <c r="N19" s="30">
        <v>34106.933333333334</v>
      </c>
      <c r="P19" s="30" t="s">
        <v>18</v>
      </c>
      <c r="Q19" s="30"/>
      <c r="R19" s="30"/>
      <c r="S19" s="30"/>
      <c r="T19" s="30"/>
      <c r="U19" s="30">
        <v>34084</v>
      </c>
      <c r="V19" s="30">
        <v>34026.27368421053</v>
      </c>
      <c r="W19" s="30">
        <v>33913.866666666669</v>
      </c>
      <c r="X19" s="30"/>
      <c r="Y19" s="30">
        <v>33923.599999999999</v>
      </c>
      <c r="Z19" s="30">
        <v>33908.311111111114</v>
      </c>
      <c r="AA19" s="30">
        <v>34043.73333333333</v>
      </c>
      <c r="AB19" s="30">
        <v>33846.73684210526</v>
      </c>
      <c r="AC19" s="30">
        <v>33762.400000000001</v>
      </c>
      <c r="AD19" s="29"/>
      <c r="AE19" s="30" t="s">
        <v>18</v>
      </c>
      <c r="AF19" s="30">
        <v>33797.4</v>
      </c>
      <c r="AG19" s="30">
        <v>33645.963636363638</v>
      </c>
      <c r="AH19" s="30">
        <v>33822.550000000003</v>
      </c>
      <c r="AI19" s="30">
        <v>33524.094117647059</v>
      </c>
      <c r="AJ19" s="30">
        <v>33741.37142857143</v>
      </c>
      <c r="AK19" s="30">
        <v>33846.953846153847</v>
      </c>
      <c r="AL19" s="30">
        <v>33779.860869565215</v>
      </c>
      <c r="AM19" s="30">
        <v>33744.742857142854</v>
      </c>
      <c r="AN19" s="30">
        <v>33699.352380952383</v>
      </c>
      <c r="AO19" s="30">
        <v>33867.284210526319</v>
      </c>
      <c r="AP19" s="30">
        <v>33943.626666666663</v>
      </c>
      <c r="AQ19" s="30">
        <v>33802.826666666668</v>
      </c>
      <c r="AR19" s="30">
        <v>33751.41333333333</v>
      </c>
      <c r="BD19" s="32"/>
      <c r="BE19" s="32"/>
      <c r="BF19" s="32"/>
      <c r="BG19" s="32">
        <f>I5/3</f>
        <v>1029.3333333333333</v>
      </c>
      <c r="BH19" s="32"/>
      <c r="BI19" s="32"/>
      <c r="BJ19" s="32"/>
    </row>
    <row r="20" spans="1:62" x14ac:dyDescent="0.2">
      <c r="A20" s="21" t="s">
        <v>8</v>
      </c>
      <c r="B20" s="22">
        <v>645.26441912125267</v>
      </c>
      <c r="C20" s="22">
        <v>662.06827752958907</v>
      </c>
      <c r="D20" s="22">
        <v>501.89695952774343</v>
      </c>
      <c r="E20" s="22">
        <v>582.93186544263267</v>
      </c>
      <c r="F20" s="22">
        <v>509.5995534048489</v>
      </c>
      <c r="G20" s="22">
        <v>522.78907634783661</v>
      </c>
      <c r="H20" s="22">
        <v>546.66588422219218</v>
      </c>
      <c r="I20" s="22">
        <v>491.55647530231266</v>
      </c>
      <c r="J20" s="22">
        <v>690.77259293634097</v>
      </c>
      <c r="K20" s="22">
        <v>581.69032825793715</v>
      </c>
      <c r="L20" s="22">
        <v>427.06958213494732</v>
      </c>
      <c r="M20" s="22">
        <v>537.1997485420809</v>
      </c>
      <c r="N20" s="22">
        <v>492.57677038240234</v>
      </c>
      <c r="P20" s="21" t="s">
        <v>8</v>
      </c>
      <c r="Q20" s="22"/>
      <c r="R20" s="22"/>
      <c r="S20" s="22"/>
      <c r="T20" s="22"/>
      <c r="U20" s="22">
        <v>561.94988715692045</v>
      </c>
      <c r="V20" s="22">
        <v>458.93332483111027</v>
      </c>
      <c r="W20" s="22">
        <v>353.34116792751581</v>
      </c>
      <c r="X20" s="22"/>
      <c r="Y20" s="22">
        <v>343.18986146542579</v>
      </c>
      <c r="Z20" s="22">
        <v>494.97764435829004</v>
      </c>
      <c r="AA20" s="22">
        <v>469.40944305076056</v>
      </c>
      <c r="AB20" s="22">
        <v>406.41421618538567</v>
      </c>
      <c r="AC20" s="22">
        <v>458.89455893071585</v>
      </c>
      <c r="AD20" s="29"/>
      <c r="AE20" s="21" t="s">
        <v>8</v>
      </c>
      <c r="AF20" s="22">
        <v>1080.8868557516596</v>
      </c>
      <c r="AG20" s="22">
        <v>921.64743728456085</v>
      </c>
      <c r="AH20" s="22">
        <v>578.79639191268211</v>
      </c>
      <c r="AI20" s="22">
        <v>469.59921167719506</v>
      </c>
      <c r="AJ20" s="22">
        <v>430.34998131546303</v>
      </c>
      <c r="AK20" s="22">
        <v>599.50866420889918</v>
      </c>
      <c r="AL20" s="22">
        <v>545.65973085470569</v>
      </c>
      <c r="AM20" s="22">
        <v>630.06171047462578</v>
      </c>
      <c r="AN20" s="22">
        <v>703.65990994547121</v>
      </c>
      <c r="AO20" s="22">
        <v>541.81506743651153</v>
      </c>
      <c r="AP20" s="22">
        <v>633.40253998358526</v>
      </c>
      <c r="AQ20" s="22">
        <v>652.53328326282769</v>
      </c>
      <c r="AR20" s="22">
        <v>850.5076877059056</v>
      </c>
      <c r="AS20" s="29"/>
      <c r="AT20" s="29"/>
      <c r="AU20" s="29"/>
      <c r="AV20" s="29"/>
      <c r="BD20" s="32">
        <f>F5</f>
        <v>32540</v>
      </c>
      <c r="BE20" s="32"/>
      <c r="BF20" s="32"/>
      <c r="BG20" s="32"/>
      <c r="BH20" s="32"/>
      <c r="BI20" s="32"/>
      <c r="BJ20" s="32">
        <f>E5</f>
        <v>37372</v>
      </c>
    </row>
    <row r="21" spans="1:62" x14ac:dyDescent="0.2">
      <c r="A21" s="21" t="s">
        <v>19</v>
      </c>
      <c r="B21" s="22">
        <v>36252</v>
      </c>
      <c r="C21" s="22">
        <v>36200</v>
      </c>
      <c r="D21" s="22">
        <v>35068</v>
      </c>
      <c r="E21" s="22">
        <v>36200</v>
      </c>
      <c r="F21" s="22">
        <v>36200</v>
      </c>
      <c r="G21" s="22">
        <v>35196</v>
      </c>
      <c r="H21" s="22">
        <v>36200</v>
      </c>
      <c r="I21" s="22">
        <v>36200</v>
      </c>
      <c r="J21" s="22">
        <v>36200</v>
      </c>
      <c r="K21" s="22">
        <v>36200</v>
      </c>
      <c r="L21" s="22">
        <v>35228</v>
      </c>
      <c r="M21" s="22">
        <v>36200</v>
      </c>
      <c r="N21" s="22">
        <v>35388</v>
      </c>
      <c r="P21" s="21" t="s">
        <v>19</v>
      </c>
      <c r="Q21" s="22"/>
      <c r="R21" s="22"/>
      <c r="S21" s="22"/>
      <c r="T21" s="22"/>
      <c r="U21" s="22">
        <v>36200</v>
      </c>
      <c r="V21" s="22">
        <v>36200</v>
      </c>
      <c r="W21" s="22">
        <v>34492</v>
      </c>
      <c r="X21" s="22"/>
      <c r="Y21" s="22">
        <v>34812</v>
      </c>
      <c r="Z21" s="22">
        <v>36200</v>
      </c>
      <c r="AA21" s="22">
        <v>36200</v>
      </c>
      <c r="AB21" s="22">
        <v>36200</v>
      </c>
      <c r="AC21" s="22">
        <v>34812</v>
      </c>
      <c r="AD21" s="29"/>
      <c r="AE21" s="21" t="s">
        <v>19</v>
      </c>
      <c r="AF21" s="22">
        <v>36200</v>
      </c>
      <c r="AG21" s="22">
        <v>36200</v>
      </c>
      <c r="AH21" s="22">
        <v>36200</v>
      </c>
      <c r="AI21" s="22">
        <v>34556</v>
      </c>
      <c r="AJ21" s="22">
        <v>34940</v>
      </c>
      <c r="AK21" s="22">
        <v>36200</v>
      </c>
      <c r="AL21" s="22">
        <v>36200</v>
      </c>
      <c r="AM21" s="22">
        <v>36200</v>
      </c>
      <c r="AN21" s="22">
        <v>36200</v>
      </c>
      <c r="AO21" s="22">
        <v>36200</v>
      </c>
      <c r="AP21" s="22">
        <v>36220</v>
      </c>
      <c r="AQ21" s="22">
        <v>36200</v>
      </c>
      <c r="AR21" s="22">
        <v>36200</v>
      </c>
      <c r="BD21" s="33">
        <f>BE21-$BG$22</f>
        <v>34264.94000000001</v>
      </c>
      <c r="BE21" s="32">
        <f>BF21-$BG$22</f>
        <v>34264.960000000006</v>
      </c>
      <c r="BF21" s="32">
        <f>BG21-$BG$22</f>
        <v>34264.980000000003</v>
      </c>
      <c r="BG21" s="33">
        <f>D5</f>
        <v>34265</v>
      </c>
      <c r="BH21" s="32">
        <f>BG21+$BG$22</f>
        <v>34265.019999999997</v>
      </c>
      <c r="BI21" s="32">
        <f>BH21+$BG$22</f>
        <v>34265.039999999994</v>
      </c>
      <c r="BJ21" s="33">
        <f>BI21+$BG$22</f>
        <v>34265.05999999999</v>
      </c>
    </row>
    <row r="22" spans="1:62" x14ac:dyDescent="0.2">
      <c r="A22" s="21" t="s">
        <v>20</v>
      </c>
      <c r="B22" s="22">
        <v>32572</v>
      </c>
      <c r="C22" s="22">
        <v>32572</v>
      </c>
      <c r="D22" s="22">
        <v>33052</v>
      </c>
      <c r="E22" s="22">
        <v>32796</v>
      </c>
      <c r="F22" s="22">
        <v>33148</v>
      </c>
      <c r="G22" s="22">
        <v>33020</v>
      </c>
      <c r="H22" s="22">
        <v>32572</v>
      </c>
      <c r="I22" s="22">
        <v>33020</v>
      </c>
      <c r="J22" s="22">
        <v>32540</v>
      </c>
      <c r="K22" s="22">
        <v>32572</v>
      </c>
      <c r="L22" s="22">
        <v>33020</v>
      </c>
      <c r="M22" s="22">
        <v>32572</v>
      </c>
      <c r="N22" s="22">
        <v>32572</v>
      </c>
      <c r="P22" s="21" t="s">
        <v>20</v>
      </c>
      <c r="Q22" s="22"/>
      <c r="R22" s="22"/>
      <c r="S22" s="22"/>
      <c r="T22" s="22"/>
      <c r="U22" s="22">
        <v>33052</v>
      </c>
      <c r="V22" s="22">
        <v>33116</v>
      </c>
      <c r="W22" s="22">
        <v>33052</v>
      </c>
      <c r="X22" s="22"/>
      <c r="Y22" s="22">
        <v>33052</v>
      </c>
      <c r="Z22" s="22">
        <v>33052</v>
      </c>
      <c r="AA22" s="22">
        <v>33052</v>
      </c>
      <c r="AB22" s="22">
        <v>33052</v>
      </c>
      <c r="AC22" s="22">
        <v>32540</v>
      </c>
      <c r="AD22" s="29"/>
      <c r="AE22" s="21" t="s">
        <v>20</v>
      </c>
      <c r="AF22" s="22">
        <v>32540</v>
      </c>
      <c r="AG22" s="22">
        <v>32572</v>
      </c>
      <c r="AH22" s="22">
        <v>32572</v>
      </c>
      <c r="AI22" s="22">
        <v>32540</v>
      </c>
      <c r="AJ22" s="22">
        <v>32892</v>
      </c>
      <c r="AK22" s="22">
        <v>33020</v>
      </c>
      <c r="AL22" s="22">
        <v>32572</v>
      </c>
      <c r="AM22" s="22">
        <v>32540</v>
      </c>
      <c r="AN22" s="22">
        <v>32572</v>
      </c>
      <c r="AO22" s="22">
        <v>32572</v>
      </c>
      <c r="AP22" s="22">
        <v>32956</v>
      </c>
      <c r="AQ22" s="22">
        <v>32572</v>
      </c>
      <c r="AR22" s="22">
        <v>32572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0.71323669644301357</v>
      </c>
      <c r="C23" s="25">
        <f>IFERROR(IF(C18="","",IF($C$25=0,((C19-$C$26)/3/C20),IF($C$26=0,(($C$25-C19)/3/C20),MIN(((($C$25)-C19)/(3*C20)),((C19-($C$26))/(3*C20)))))),"")</f>
        <v>0.70772444574791304</v>
      </c>
      <c r="D23" s="25">
        <f>IFERROR(IF(D18="","",IF($D$25=0,((D19-$D$26)/3/D20),IF($D$26=0,(($D$25-D19)/3/D20),MIN(((($D$25)-D19)/(3*D20)),((D19-($D$26))/(3*D20)))))),"")</f>
        <v>0.97640986571876831</v>
      </c>
      <c r="E23" s="25">
        <f>IFERROR(IF(E18="","",IF($E$25=0,((E19-$E$26)/3/E20),IF($E$26=0,(($E$25-E19)/3/E20),MIN(((($E$25)-E19)/(3*E20)),((E19-($E$26))/(3*E20)))))),"")</f>
        <v>0.83914895661988198</v>
      </c>
      <c r="F23" s="25">
        <f>IFERROR(IF(F18="","",IF($K$25=0,((F19-$K$26)/3/F20),IF($K$26=0,(($K$25-F19)/3/F20),MIN(((($K$25)-F19)/(3*F20)),((F19-($K$26))/(3*F20)))))),"")</f>
        <v>1.1489506966651724</v>
      </c>
      <c r="G23" s="25">
        <f>IFERROR(IF(G18="","",IF($G$25=0,((G19-$G$26)/3/G20),IF($G$26=0,(($G$25-G19)/3/G20),MIN(((($G$25)-G19)/(3*G20)),((G19-($G$26))/(3*G20)))))),"")</f>
        <v>1.0079272065408276</v>
      </c>
      <c r="H23" s="25">
        <f>IFERROR(IF(H18="","",IF($H$25=0,((H19-$H$26)/3/H20),IF($H$26=0,(($H$25-H19)/3/H20),MIN(((($H$25)-H19)/(3*H20)),((H19-($H$26))/(3*H20)))))),"")</f>
        <v>1.0222094220109281</v>
      </c>
      <c r="I23" s="25">
        <f>IFERROR(IF(I18="","",IF($I$25=0,((I19-$I$26)/3/I20),IF($I$26=0,(($I$25-I19)/3/I20),MIN(((($I$25)-I19)/(3*I20)),((I19-($I$26))/(3*I20)))))),"")</f>
        <v>1.0527828402706996</v>
      </c>
      <c r="J23" s="25">
        <f>IFERROR(IF(J18="","",IF($J$25=0,((J19-$J$26)/3/J20),IF($J$26=0,(($J$25-J19)/3/J20),MIN(((($J$25)-J19)/(3*J20)),((J19-($J$26))/(3*J20)))))),"")</f>
        <v>0.64591618304450416</v>
      </c>
      <c r="K23" s="25">
        <f>IFERROR(IF(K18="","",IF($K$25=0,((K19-$K$26)/3/K20),IF($K$26=0,(($K$25-K19)/3/K20),MIN(((($K$25)-K19)/(3*K20)),((K19-($K$26))/(3*K20)))))),"")</f>
        <v>0.81158112135492322</v>
      </c>
      <c r="L23" s="25">
        <f>IFERROR(IF(L18="","",IF($L$25=0,((L19-$L$26)/3/L20),IF($L$26=0,(($L$25-L19)/3/L20),MIN(((($L$25)-L19)/(3*L20)),((L19-($L$26))/(3*L20)))))),"")</f>
        <v>1.2567164668133513</v>
      </c>
      <c r="M23" s="25">
        <f>IFERROR(IF(M18="","",IF($M$25=0,((M19-$M$26)/3/M20),IF($M$26=0,(($M$25-M19)/3/M20),MIN(((($M$25)-M19)/(3*M20)),((M19-($M$26))/(3*M20)))))),"")</f>
        <v>0.89429062414213822</v>
      </c>
      <c r="N23" s="25">
        <f>IFERROR(IF(N18="","",IF($N$25=0,((N19-$N$26)/3/N20),IF($N$26=0,(($N$25-N19)/3/N20),MIN(((($N$25)-N19)/(3*N20)),((N19-($N$26))/(3*N20)))))),"")</f>
        <v>1.0603648862808237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0.91585865293171542</v>
      </c>
      <c r="V23" s="25">
        <f>IFERROR(IF(V18="","",IF($G$25=0,((V19-$G$26)/3/V20),IF($G$26=0,(($G$25-V19)/3/V20),MIN(((($G$25)-V19)/(3*V20)),((V19-($G$26))/(3*V20)))))),"")</f>
        <v>1.0795131549573753</v>
      </c>
      <c r="W23" s="25">
        <f>IFERROR(IF(W18="","",IF($H$25=0,((W19-$H$26)/3/W20),IF($H$26=0,(($H$25-W19)/3/W20),MIN(((($H$25)-W19)/(3*W20)),((W19-($H$26))/(3*W20)))))),"")</f>
        <v>1.29607189063659</v>
      </c>
      <c r="X23" s="25"/>
      <c r="Y23" s="25">
        <f>IFERROR(IF(Y18="","",IF($J$25=0,((Y19-$J$26)/3/Y20),IF($J$26=0,(($J$25-Y19)/3/Y20),MIN(((($J$25)-Y19)/(3*Y20)),((Y19-($J$26))/(3*Y20)))))),"")</f>
        <v>1.3438625431143818</v>
      </c>
      <c r="Z23" s="25">
        <f>IFERROR(IF(Z18="","",IF($K$25=0,((Z19-$K$26)/3/Z20),IF($K$26=0,(($K$25-Z19)/3/Z20),MIN(((($K$25)-Z19)/(3*Z20)),((Z19-($K$26))/(3*Z20)))))),"")</f>
        <v>0.92146323960755194</v>
      </c>
      <c r="AA23" s="25">
        <f>IFERROR(IF(AA18="","",IF($L$25=0,((AA19-$L$26)/3/AA20),IF($L$26=0,(($L$25-AA19)/3/AA20),MIN(((($L$25)-AA19)/(3*AA20)),((AA19-($L$26))/(3*AA20)))))),"")</f>
        <v>1.0678192607008126</v>
      </c>
      <c r="AB23" s="25">
        <f>IFERROR(IF(AB18="","",IF($M$25=0,((AB19-$M$26)/3/AB20),IF($M$26=0,(($M$25-AB19)/3/AB20),MIN(((($M$25)-AB19)/(3*AB20)),((AB19-($M$26))/(3*AB20)))))),"")</f>
        <v>1.0717610999358613</v>
      </c>
      <c r="AC23" s="25">
        <f>IFERROR(IF(AC18="","",IF($N$25=0,((AC19-$N$26)/3/AC20),IF($N$26=0,(($N$25-AC19)/3/AC20),MIN(((($N$25)-AC19)/(3*AC20)),((AC19-($N$26))/(3*AC20)))))),"")</f>
        <v>0.88793091732470664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0.38776799912314996</v>
      </c>
      <c r="AG23" s="25">
        <f t="shared" si="2"/>
        <v>0.39999519397646099</v>
      </c>
      <c r="AH23" s="25">
        <f t="shared" si="2"/>
        <v>0.73863049708016026</v>
      </c>
      <c r="AI23" s="25">
        <f t="shared" si="2"/>
        <v>0.69853475983794888</v>
      </c>
      <c r="AJ23" s="25">
        <f t="shared" si="2"/>
        <v>0.9305383065965398</v>
      </c>
      <c r="AK23" s="25">
        <f t="shared" si="2"/>
        <v>0.72668054368515234</v>
      </c>
      <c r="AL23" s="25">
        <f t="shared" si="2"/>
        <v>0.75740783706794235</v>
      </c>
      <c r="AM23" s="25">
        <f t="shared" si="2"/>
        <v>0.63736765098523451</v>
      </c>
      <c r="AN23" s="25">
        <f t="shared" si="2"/>
        <v>0.54920109585430499</v>
      </c>
      <c r="AO23" s="25">
        <f t="shared" si="2"/>
        <v>0.81656656812572348</v>
      </c>
      <c r="AP23" s="25">
        <f t="shared" si="2"/>
        <v>0.73867016000232577</v>
      </c>
      <c r="AQ23" s="25">
        <f>IFERROR(IF(AQ18="","",IF($M$25=0,((AQ19-$M$26)/3/AQ20),IF($M$26=0,(($M$25-AQ19)/3/AQ20),MIN(((($M$25)-AQ19)/(3*AQ20)),((AQ19-($M$26))/(3*AQ20)))))),"")</f>
        <v>0.64508927440054464</v>
      </c>
      <c r="AR23" s="25">
        <f>IFERROR(IF(AR18="","",IF($M$25=0,((AR19-$M$26)/3/AR20),IF($M$26=0,(($M$25-AR19)/3/AR20),MIN(((($M$25)-AR19)/(3*AR20)),((AR19-($M$26))/(3*AR20)))))),"")</f>
        <v>0.47478047556940328</v>
      </c>
    </row>
    <row r="24" spans="1:62" x14ac:dyDescent="0.2">
      <c r="A24" s="35" t="s">
        <v>10</v>
      </c>
      <c r="B24" s="32">
        <f t="shared" ref="B24:M24" si="3">$D$5</f>
        <v>34265</v>
      </c>
      <c r="C24" s="32">
        <f t="shared" si="3"/>
        <v>34265</v>
      </c>
      <c r="D24" s="32">
        <f t="shared" si="3"/>
        <v>34265</v>
      </c>
      <c r="E24" s="32">
        <f t="shared" si="3"/>
        <v>34265</v>
      </c>
      <c r="F24" s="32">
        <f t="shared" si="3"/>
        <v>34265</v>
      </c>
      <c r="G24" s="32">
        <f t="shared" si="3"/>
        <v>34265</v>
      </c>
      <c r="H24" s="32">
        <f t="shared" si="3"/>
        <v>34265</v>
      </c>
      <c r="I24" s="32">
        <f t="shared" si="3"/>
        <v>34265</v>
      </c>
      <c r="J24" s="32">
        <f t="shared" si="3"/>
        <v>34265</v>
      </c>
      <c r="K24" s="32">
        <f t="shared" si="3"/>
        <v>34265</v>
      </c>
      <c r="L24" s="32">
        <f t="shared" si="3"/>
        <v>34265</v>
      </c>
      <c r="M24" s="32">
        <f t="shared" si="3"/>
        <v>34265</v>
      </c>
      <c r="N24" s="32">
        <f>$D$5</f>
        <v>34265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4">$E$5</f>
        <v>37372</v>
      </c>
      <c r="C25" s="32">
        <f t="shared" si="4"/>
        <v>37372</v>
      </c>
      <c r="D25" s="32">
        <f t="shared" si="4"/>
        <v>37372</v>
      </c>
      <c r="E25" s="32">
        <f t="shared" si="4"/>
        <v>37372</v>
      </c>
      <c r="F25" s="32">
        <f t="shared" si="4"/>
        <v>37372</v>
      </c>
      <c r="G25" s="32">
        <f t="shared" si="4"/>
        <v>37372</v>
      </c>
      <c r="H25" s="32">
        <f t="shared" si="4"/>
        <v>37372</v>
      </c>
      <c r="I25" s="32">
        <f t="shared" si="4"/>
        <v>37372</v>
      </c>
      <c r="J25" s="32">
        <f t="shared" si="4"/>
        <v>37372</v>
      </c>
      <c r="K25" s="32">
        <f t="shared" si="4"/>
        <v>37372</v>
      </c>
      <c r="L25" s="32">
        <f t="shared" si="4"/>
        <v>37372</v>
      </c>
      <c r="M25" s="32">
        <f t="shared" si="4"/>
        <v>37372</v>
      </c>
      <c r="N25" s="32">
        <f>$E$5</f>
        <v>37372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5">$F$5</f>
        <v>32540</v>
      </c>
      <c r="C26" s="32">
        <f t="shared" si="5"/>
        <v>32540</v>
      </c>
      <c r="D26" s="32">
        <f t="shared" si="5"/>
        <v>32540</v>
      </c>
      <c r="E26" s="32">
        <f t="shared" si="5"/>
        <v>32540</v>
      </c>
      <c r="F26" s="32">
        <f t="shared" si="5"/>
        <v>32540</v>
      </c>
      <c r="G26" s="32">
        <f t="shared" si="5"/>
        <v>32540</v>
      </c>
      <c r="H26" s="32">
        <f t="shared" si="5"/>
        <v>32540</v>
      </c>
      <c r="I26" s="32">
        <f t="shared" si="5"/>
        <v>32540</v>
      </c>
      <c r="J26" s="32">
        <f t="shared" si="5"/>
        <v>32540</v>
      </c>
      <c r="K26" s="32">
        <f t="shared" si="5"/>
        <v>32540</v>
      </c>
      <c r="L26" s="32">
        <f t="shared" si="5"/>
        <v>32540</v>
      </c>
      <c r="M26" s="32">
        <f t="shared" si="5"/>
        <v>32540</v>
      </c>
      <c r="N26" s="32">
        <f>$F$5</f>
        <v>32540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627.52576415561589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1.2380615102282708</v>
      </c>
      <c r="Q37" s="40">
        <v>8</v>
      </c>
      <c r="R37" s="41">
        <f>ROUND(Q37/5,5)</f>
        <v>1.6</v>
      </c>
      <c r="T37" s="20">
        <v>34568.800000000003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194.12161136771971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3.4837268344410792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63"/>
  <dimension ref="A1:BJ85"/>
  <sheetViews>
    <sheetView showGridLines="0" topLeftCell="A7" zoomScale="75" zoomScaleNormal="75" workbookViewId="0">
      <selection activeCell="X19" sqref="X19:X23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88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0.48791103683949816</v>
      </c>
      <c r="R2" s="7">
        <f>IF(N19="","",(ABS(N19-AVERAGE(B19:M19))/STDEV(B19:M19)))</f>
        <v>1.7930335980491594</v>
      </c>
      <c r="S2" s="7">
        <f>IF(AC9="","",(ABS(AC9-AVERAGE(Q9:AB9))/STDEV(Q9:AB9)))</f>
        <v>0.75374754272043021</v>
      </c>
      <c r="T2" s="7">
        <f>IF(AC19="","",(ABS(AC19-AVERAGE(Q19:AB19))/STDEV(Q19:AB19)))</f>
        <v>0.45375360272558884</v>
      </c>
      <c r="U2" s="7">
        <f>IF(AR9="","",(ABS(AR9-AVERAGE(AF9:AQ9))/STDEV(AF9:AQ9)))</f>
        <v>0.18059807453457072</v>
      </c>
      <c r="V2" s="7">
        <f>IF(AR19="","",(ABS(AR19-AVERAGE(AF19:AQ19))/STDEV(AF19:AQ19)))</f>
        <v>0.44010853502079628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0.73660005961063868</v>
      </c>
      <c r="R3" s="7">
        <f>IF(N20="","",(ABS(N20-AVERAGE(B20:M20))/STDEV(B20:M20)))</f>
        <v>1.0688511239505307</v>
      </c>
      <c r="S3" s="7">
        <f>IF(AC10="","",(ABS(AC10-AVERAGE(Q10:AB10))/STDEV(Q10:AB10)))</f>
        <v>1.1050013573551714</v>
      </c>
      <c r="T3" s="7">
        <f>IF(AC20="","",(ABS(AC20-AVERAGE(Q20:AB20))/STDEV(Q20:AB20)))</f>
        <v>1.5654939921607656</v>
      </c>
      <c r="U3" s="7">
        <f t="shared" ref="U3" si="0">IF(AR10="","",(ABS(AR10-AVERAGE(AF10:AQ10))/STDEV(AF10:AQ10)))</f>
        <v>0.54946148401669526</v>
      </c>
      <c r="V3" s="7">
        <f>IF(AR20="","",(ABS(AR20-AVERAGE(AF20:AQ20))/STDEV(AF20:AQ20)))</f>
        <v>0.73274767545830999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0.26480047676842144</v>
      </c>
      <c r="R4" s="7">
        <f>IF(N23="","",(ABS(N23-AVERAGE(B23:M23))/STDEV(B23:M23)))</f>
        <v>0.39163618086046326</v>
      </c>
      <c r="S4" s="7">
        <f>IF(AC13="","",(ABS(AC13-AVERAGE(Q13:AB13))/STDEV(Q13:AB13)))</f>
        <v>1.0027522999875738</v>
      </c>
      <c r="T4" s="7">
        <f>IF(AC23="","",(ABS(AC23-AVERAGE(Q23:AB23))/STDEV(Q23:AB23)))</f>
        <v>1.2413001971065385</v>
      </c>
      <c r="U4" s="7">
        <f>IF(AR13="","",(ABS(AR13-AVERAGE(AF13:AQ13))/STDEV(AF13:AQ13)))</f>
        <v>0.66429168160555374</v>
      </c>
      <c r="V4" s="7">
        <f>IF(AR23="","",(ABS(AR23-AVERAGE(AF23:AQ23))/STDEV(AF23:AQ23)))</f>
        <v>0.60863371550663581</v>
      </c>
    </row>
    <row r="5" spans="1:44" ht="25.5" customHeight="1" x14ac:dyDescent="0.2">
      <c r="C5" s="45" t="s">
        <v>54</v>
      </c>
      <c r="D5" s="46" t="s">
        <v>54</v>
      </c>
      <c r="E5" s="46">
        <v>16.7</v>
      </c>
      <c r="F5" s="46">
        <v>-2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0.34847982897922103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-0.15087555555555454</v>
      </c>
      <c r="AE7" s="14" t="s">
        <v>29</v>
      </c>
      <c r="AR7" s="16">
        <f>AR9-AQ9</f>
        <v>-0.49658055555555691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7.3601454545454548</v>
      </c>
      <c r="C9" s="20">
        <v>6.7125600000000007</v>
      </c>
      <c r="D9" s="20">
        <v>5.8261142857142882</v>
      </c>
      <c r="E9" s="20">
        <v>5.0125103448275867</v>
      </c>
      <c r="F9" s="20">
        <v>5.4233724137931043</v>
      </c>
      <c r="G9" s="20">
        <v>6.0371600000000001</v>
      </c>
      <c r="H9" s="20">
        <v>5.3705275362318847</v>
      </c>
      <c r="I9" s="20">
        <v>6.4018774193548396</v>
      </c>
      <c r="J9" s="20">
        <v>6.1548654545454573</v>
      </c>
      <c r="K9" s="20">
        <v>6.016752941176474</v>
      </c>
      <c r="L9" s="20">
        <v>6.334460606060607</v>
      </c>
      <c r="M9" s="20">
        <v>6.2820904761904774</v>
      </c>
      <c r="N9" s="20">
        <v>6.386214285714285</v>
      </c>
      <c r="P9" s="19" t="s">
        <v>18</v>
      </c>
      <c r="Q9" s="20"/>
      <c r="R9" s="20"/>
      <c r="S9" s="20"/>
      <c r="T9" s="20"/>
      <c r="U9" s="20">
        <v>5.4092333333333347</v>
      </c>
      <c r="V9" s="20">
        <v>4.5930941176470599</v>
      </c>
      <c r="W9" s="20">
        <v>5.3819230769230781</v>
      </c>
      <c r="X9" s="20"/>
      <c r="Y9" s="20"/>
      <c r="Z9" s="20">
        <v>6.5460933333333342</v>
      </c>
      <c r="AA9" s="20">
        <v>7.2702571428571403</v>
      </c>
      <c r="AB9" s="20">
        <v>6.9757555555555557</v>
      </c>
      <c r="AC9" s="20">
        <v>6.8248800000000012</v>
      </c>
      <c r="AE9" s="19" t="s">
        <v>18</v>
      </c>
      <c r="AF9" s="30">
        <v>5.2649466666666669</v>
      </c>
      <c r="AG9" s="30">
        <v>4.0953090909090921</v>
      </c>
      <c r="AH9" s="30">
        <v>5.0433599999999998</v>
      </c>
      <c r="AI9" s="30">
        <v>5.061477419354838</v>
      </c>
      <c r="AJ9" s="30">
        <v>6.0975999999999972</v>
      </c>
      <c r="AK9" s="30">
        <v>5.3420374999999982</v>
      </c>
      <c r="AL9" s="30">
        <v>5.385349999999999</v>
      </c>
      <c r="AM9" s="30">
        <v>5.0765199999999995</v>
      </c>
      <c r="AN9" s="30">
        <v>5.1163904761904755</v>
      </c>
      <c r="AO9" s="30">
        <v>5.4937142857142849</v>
      </c>
      <c r="AP9" s="30">
        <v>5.9077000000000002</v>
      </c>
      <c r="AQ9" s="30">
        <v>5.908155555555556</v>
      </c>
      <c r="AR9" s="30">
        <v>5.4115749999999991</v>
      </c>
    </row>
    <row r="10" spans="1:44" x14ac:dyDescent="0.2">
      <c r="A10" s="21" t="s">
        <v>8</v>
      </c>
      <c r="B10" s="22">
        <v>2.1317267255378916</v>
      </c>
      <c r="C10" s="22">
        <v>1.7216333700907611</v>
      </c>
      <c r="D10" s="22">
        <v>1.8970428439987466</v>
      </c>
      <c r="E10" s="22">
        <v>1.7253539456411437</v>
      </c>
      <c r="F10" s="22">
        <v>1.813034162456324</v>
      </c>
      <c r="G10" s="22">
        <v>1.4595879929586968</v>
      </c>
      <c r="H10" s="22">
        <v>1.7116121820068271</v>
      </c>
      <c r="I10" s="22">
        <v>2.0480672591161118</v>
      </c>
      <c r="J10" s="22">
        <v>1.9139151298234733</v>
      </c>
      <c r="K10" s="22">
        <v>1.8040039452447694</v>
      </c>
      <c r="L10" s="22">
        <v>1.7849856783498979</v>
      </c>
      <c r="M10" s="22">
        <v>2.0893001681739762</v>
      </c>
      <c r="N10" s="22">
        <v>1.7025244133966733</v>
      </c>
      <c r="P10" s="21" t="s">
        <v>8</v>
      </c>
      <c r="Q10" s="22"/>
      <c r="R10" s="22"/>
      <c r="S10" s="22"/>
      <c r="T10" s="22"/>
      <c r="U10" s="22">
        <v>1.1125914377455108</v>
      </c>
      <c r="V10" s="22">
        <v>1.7746241360833963</v>
      </c>
      <c r="W10" s="22">
        <v>1.3730748375872934</v>
      </c>
      <c r="X10" s="22"/>
      <c r="Y10" s="22"/>
      <c r="Z10" s="22">
        <v>2.4586895717210928</v>
      </c>
      <c r="AA10" s="22">
        <v>1.7327154418670447</v>
      </c>
      <c r="AB10" s="22">
        <v>1.8841416029653812</v>
      </c>
      <c r="AC10" s="22">
        <v>2.2326214319446023</v>
      </c>
      <c r="AE10" s="21" t="s">
        <v>8</v>
      </c>
      <c r="AF10" s="22">
        <v>2.2044514785863285</v>
      </c>
      <c r="AG10" s="22">
        <v>1.5947547689422223</v>
      </c>
      <c r="AH10" s="22">
        <v>2.0205855663694154</v>
      </c>
      <c r="AI10" s="22">
        <v>2.1334955170424048</v>
      </c>
      <c r="AJ10" s="22">
        <v>1.790005522195834</v>
      </c>
      <c r="AK10" s="22">
        <v>1.8491093952327429</v>
      </c>
      <c r="AL10" s="22">
        <v>1.7062721055914127</v>
      </c>
      <c r="AM10" s="22">
        <v>1.8827253285748147</v>
      </c>
      <c r="AN10" s="22">
        <v>1.8204252223843322</v>
      </c>
      <c r="AO10" s="22">
        <v>1.6608973693243609</v>
      </c>
      <c r="AP10" s="22">
        <v>1.6229508304194498</v>
      </c>
      <c r="AQ10" s="22">
        <v>1.3075503285212988</v>
      </c>
      <c r="AR10" s="22">
        <v>1.9357818606509685</v>
      </c>
    </row>
    <row r="11" spans="1:44" x14ac:dyDescent="0.2">
      <c r="A11" s="21" t="s">
        <v>19</v>
      </c>
      <c r="B11" s="22">
        <v>16.396999999999998</v>
      </c>
      <c r="C11" s="22">
        <v>10.486000000000001</v>
      </c>
      <c r="D11" s="22">
        <v>12.132</v>
      </c>
      <c r="E11" s="22">
        <v>10.401999999999999</v>
      </c>
      <c r="F11" s="23">
        <v>9.89</v>
      </c>
      <c r="G11" s="23">
        <v>10.664</v>
      </c>
      <c r="H11" s="23">
        <v>10.664</v>
      </c>
      <c r="I11" s="23">
        <v>10.657999999999999</v>
      </c>
      <c r="J11" s="23">
        <v>13.061</v>
      </c>
      <c r="K11" s="23">
        <v>10.705</v>
      </c>
      <c r="L11" s="23">
        <v>10.148</v>
      </c>
      <c r="M11" s="23">
        <v>13.143000000000001</v>
      </c>
      <c r="N11" s="23">
        <v>9.9250000000000007</v>
      </c>
      <c r="P11" s="21" t="s">
        <v>19</v>
      </c>
      <c r="Q11" s="22"/>
      <c r="R11" s="22"/>
      <c r="S11" s="22"/>
      <c r="T11" s="22"/>
      <c r="U11" s="23">
        <v>7.3449999999999998</v>
      </c>
      <c r="V11" s="23">
        <v>8.8339999999999996</v>
      </c>
      <c r="W11" s="23">
        <v>8.7119999999999997</v>
      </c>
      <c r="X11" s="23"/>
      <c r="Y11" s="23"/>
      <c r="Z11" s="23">
        <v>11.625</v>
      </c>
      <c r="AA11" s="23">
        <v>11.637</v>
      </c>
      <c r="AB11" s="23">
        <v>11.29</v>
      </c>
      <c r="AC11" s="23">
        <v>11.903</v>
      </c>
      <c r="AE11" s="21" t="s">
        <v>19</v>
      </c>
      <c r="AF11" s="22">
        <v>9.6120000000000001</v>
      </c>
      <c r="AG11" s="22">
        <v>7.7910000000000004</v>
      </c>
      <c r="AH11" s="22">
        <v>9.0570000000000004</v>
      </c>
      <c r="AI11" s="22">
        <v>9.9079999999999995</v>
      </c>
      <c r="AJ11" s="22">
        <v>9.7070000000000007</v>
      </c>
      <c r="AK11" s="22">
        <v>10.128</v>
      </c>
      <c r="AL11" s="22">
        <v>9.7330000000000005</v>
      </c>
      <c r="AM11" s="22">
        <v>8.7390000000000008</v>
      </c>
      <c r="AN11" s="22">
        <v>10.515000000000001</v>
      </c>
      <c r="AO11" s="22">
        <v>10.862</v>
      </c>
      <c r="AP11" s="22">
        <v>10.779</v>
      </c>
      <c r="AQ11" s="22">
        <v>9.016</v>
      </c>
      <c r="AR11" s="22">
        <v>12.36</v>
      </c>
    </row>
    <row r="12" spans="1:44" x14ac:dyDescent="0.2">
      <c r="A12" s="21" t="s">
        <v>20</v>
      </c>
      <c r="B12" s="22">
        <v>0</v>
      </c>
      <c r="C12" s="22">
        <v>1.7230000000000001</v>
      </c>
      <c r="D12" s="22">
        <v>0</v>
      </c>
      <c r="E12" s="22">
        <v>0</v>
      </c>
      <c r="F12" s="23">
        <v>0</v>
      </c>
      <c r="G12" s="23">
        <v>2.9969999999999999</v>
      </c>
      <c r="H12" s="23">
        <v>0</v>
      </c>
      <c r="I12" s="23">
        <v>0</v>
      </c>
      <c r="J12" s="23">
        <v>0</v>
      </c>
      <c r="K12" s="23">
        <v>0</v>
      </c>
      <c r="L12" s="23">
        <v>0</v>
      </c>
      <c r="M12" s="23">
        <v>0</v>
      </c>
      <c r="N12" s="23">
        <v>0</v>
      </c>
      <c r="P12" s="21" t="s">
        <v>20</v>
      </c>
      <c r="Q12" s="22"/>
      <c r="R12" s="22"/>
      <c r="S12" s="22"/>
      <c r="T12" s="22"/>
      <c r="U12" s="23">
        <v>3.5680000000000001</v>
      </c>
      <c r="V12" s="23">
        <v>0</v>
      </c>
      <c r="W12" s="23">
        <v>2.5409999999999999</v>
      </c>
      <c r="X12" s="23"/>
      <c r="Y12" s="23"/>
      <c r="Z12" s="23">
        <v>0</v>
      </c>
      <c r="AA12" s="23">
        <v>3.3029999999999999</v>
      </c>
      <c r="AB12" s="23">
        <v>3.2690000000000001</v>
      </c>
      <c r="AC12" s="23">
        <v>0</v>
      </c>
      <c r="AE12" s="21" t="s">
        <v>20</v>
      </c>
      <c r="AF12" s="22">
        <v>0</v>
      </c>
      <c r="AG12" s="22">
        <v>0</v>
      </c>
      <c r="AH12" s="22">
        <v>0</v>
      </c>
      <c r="AI12" s="22">
        <v>0</v>
      </c>
      <c r="AJ12" s="22">
        <v>0</v>
      </c>
      <c r="AK12" s="22">
        <v>0</v>
      </c>
      <c r="AL12" s="22">
        <v>0</v>
      </c>
      <c r="AM12" s="22">
        <v>1.044</v>
      </c>
      <c r="AN12" s="22">
        <v>0</v>
      </c>
      <c r="AO12" s="22">
        <v>0</v>
      </c>
      <c r="AP12" s="22">
        <v>2.1890000000000001</v>
      </c>
      <c r="AQ12" s="22">
        <v>3.6539999999999999</v>
      </c>
      <c r="AR12" s="22">
        <v>1.948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1.4604521354393039</v>
      </c>
      <c r="C13" s="25">
        <f>IFERROR(IF(C8="","",IF($C$25=0,((C9-$C$26)/3/C10),IF($C$26=0,(($C$25-C9)/3/C10),MIN(((($C$25)-C9)/(3*C10)),((C9-($C$26))/(3*C10)))))),"")</f>
        <v>1.9337140674098112</v>
      </c>
      <c r="D13" s="25">
        <f>IFERROR(IF(D8="","",IF($D$25=0,((D9-$D$26)/3/D10),IF($D$26=0,(($D$25-D9)/3/D10),MIN(((($D$25)-D9)/(3*D10)),((D9-($D$26))/(3*D10)))))),"")</f>
        <v>1.9106730155805407</v>
      </c>
      <c r="E13" s="25">
        <f>IFERROR(IF(E8="","",IF($E$25=0,((E9-$E$26)/3/E10),IF($E$26=0,(($E$25-E9)/3/E10),MIN(((($E$25)-E9)/(3*E10)),((E9-($E$26))/(3*E10)))))),"")</f>
        <v>2.2579887998631931</v>
      </c>
      <c r="F13" s="25">
        <f>IFERROR(IF(F8="","",IF($K$25=0,((F9-$K$26)/3/F10),IF($K$26=0,(($K$25-F9)/3/F10),MIN(((($K$25)-F9)/(3*F10)),((F9-($K$26))/(3*F10)))))),"")</f>
        <v>2.0732515359646548</v>
      </c>
      <c r="G13" s="25">
        <f>IFERROR(IF(G8="","",IF($G$25=0,((G9-$G$26)/3/G10),IF($G$26=0,(($G$25-G9)/3/G10),MIN(((($G$25)-G9)/(3*G10)),((G9-($G$26))/(3*G10)))))),"")</f>
        <v>2.4351255403212804</v>
      </c>
      <c r="H13" s="25">
        <f>IFERROR(IF(H8="","",IF($H$25=0,((H9-$H$26)/3/H10),IF($H$26=0,(($H$25-H9)/3/H10),MIN(((($H$25)-H9)/(3*H10)),((H9-($H$26))/(3*H10)))))),"")</f>
        <v>2.2063939839620601</v>
      </c>
      <c r="I13" s="25">
        <f>IFERROR(IF(I8="","",IF($I$25=0,((I9-$I$26)/3/I10),IF($I$26=0,(($I$25-I9)/3/I10),MIN(((($I$25)-I9)/(3*I10)),((I9-($I$26))/(3*I10)))))),"")</f>
        <v>1.6760716776279994</v>
      </c>
      <c r="J13" s="25">
        <f>IFERROR(IF(J8="","",IF($J$25=0,((J9-$J$26)/3/J10),IF($J$26=0,(($J$25-J9)/3/J10),MIN(((($J$25)-J9)/(3*J10)),((J9-($J$26))/(3*J10)))))),"")</f>
        <v>1.8365729983069057</v>
      </c>
      <c r="K13" s="25">
        <f>IFERROR(IF(K8="","",IF($K$25=0,((K9-$K$26)/3/K10),IF($K$26=0,(($K$25-K9)/3/K10),MIN(((($K$25)-K9)/(3*K10)),((K9-($K$26))/(3*K10)))))),"")</f>
        <v>1.9739881181124599</v>
      </c>
      <c r="L13" s="25">
        <f>IFERROR(IF(L8="","",IF($L$25=0,((L9-$L$26)/3/L10),IF($L$26=0,(($L$25-L9)/3/L10),MIN(((($L$25)-L9)/(3*L10)),((L9-($L$26))/(3*L10)))))),"")</f>
        <v>1.9356904875415497</v>
      </c>
      <c r="M13" s="25">
        <f>IFERROR(IF(M8="","",IF($M$25=0,((M9-$M$26)/3/M10),IF($M$26=0,(($M$25-M9)/3/M10),MIN(((($M$25)-M9)/(3*M10)),((M9-($M$26))/(3*M10)))))),"")</f>
        <v>1.6621051205732447</v>
      </c>
      <c r="N13" s="25">
        <f>IFERROR(IF(N8="","",IF($N$25=0,((N9-$N$26)/3/N10),IF($N$26=0,(($N$25-N9)/3/N10),MIN(((($N$25)-N9)/(3*N10)),((N9-($N$26))/(3*N10)))))),"")</f>
        <v>2.0193123484024684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3.3827232182508982</v>
      </c>
      <c r="V13" s="25">
        <f>IFERROR(IF(V8="","",IF($G$25=0,((V9-$G$26)/3/V10),IF($G$26=0,(($G$25-V9)/3/V10),MIN(((($G$25)-V9)/(3*V10)),((V9-($G$26))/(3*V10)))))),"")</f>
        <v>2.2740788948268857</v>
      </c>
      <c r="W13" s="25">
        <f>IFERROR(IF(W8="","",IF($H$25=0,((W9-$H$26)/3/W10),IF($H$26=0,(($H$25-W9)/3/W10),MIN(((($H$25)-W9)/(3*W10)),((W9-($H$26))/(3*W10)))))),"")</f>
        <v>2.7476232208300573</v>
      </c>
      <c r="X13" s="25"/>
      <c r="Y13" s="25"/>
      <c r="Z13" s="25">
        <f>IFERROR(IF(Z8="","",IF($K$25=0,((Z9-$K$26)/3/Z10),IF($K$26=0,(($K$25-Z9)/3/Z10),MIN(((($K$25)-Z9)/(3*Z10)),((Z9-($K$26))/(3*Z10)))))),"")</f>
        <v>1.3766014199125984</v>
      </c>
      <c r="AA13" s="25">
        <f>IFERROR(IF(AA8="","",IF($L$25=0,((AA9-$L$26)/3/AA10),IF($L$26=0,(($L$25-AA9)/3/AA10),MIN(((($L$25)-AA9)/(3*AA10)),((AA9-($L$26))/(3*AA10)))))),"")</f>
        <v>1.8140587560417252</v>
      </c>
      <c r="AB13" s="25">
        <f>IFERROR(IF(AB8="","",IF($M$25=0,((AB9-$M$26)/3/AB10),IF($M$26=0,(($M$25-AB9)/3/AB10),MIN(((($M$25)-AB9)/(3*AB10)),((AB9-($M$26))/(3*AB10)))))),"")</f>
        <v>1.7203668820396891</v>
      </c>
      <c r="AC13" s="25">
        <f>IFERROR(IF(AC8="","",IF($N$25=0,((AC9-$N$26)/3/AC10),IF($N$26=0,(($N$25-AC9)/3/AC10),MIN(((($N$25)-AC9)/(3*AC10)),((AC9-($N$26))/(3*AC10)))))),"")</f>
        <v>1.4743684798365506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1.7290852084840636</v>
      </c>
      <c r="AG13" s="25">
        <f t="shared" si="1"/>
        <v>2.6346142480266552</v>
      </c>
      <c r="AH13" s="25">
        <f t="shared" si="1"/>
        <v>1.9229805118563772</v>
      </c>
      <c r="AI13" s="25">
        <f t="shared" si="1"/>
        <v>1.8183809133378239</v>
      </c>
      <c r="AJ13" s="25">
        <f t="shared" si="1"/>
        <v>1.9743700728911415</v>
      </c>
      <c r="AK13" s="25">
        <f t="shared" si="1"/>
        <v>2.0474653959148088</v>
      </c>
      <c r="AL13" s="25">
        <f t="shared" si="1"/>
        <v>2.2104035971992517</v>
      </c>
      <c r="AM13" s="25">
        <f t="shared" si="1"/>
        <v>2.0579174638640718</v>
      </c>
      <c r="AN13" s="25">
        <f t="shared" si="1"/>
        <v>2.1210446477696565</v>
      </c>
      <c r="AO13" s="25">
        <f t="shared" si="1"/>
        <v>2.2490423793904331</v>
      </c>
      <c r="AP13" s="25">
        <f t="shared" si="1"/>
        <v>2.2166003220218204</v>
      </c>
      <c r="AQ13" s="25">
        <f>IFERROR(IF(AQ8="","",IF($M$25=0,((AQ9-$M$26)/3/AQ10),IF($M$26=0,(($M$25-AQ9)/3/AQ10),MIN(((($M$25)-AQ9)/(3*AQ10)),((AQ9-($M$26))/(3*AQ10)))))),"")</f>
        <v>2.7511610092665619</v>
      </c>
      <c r="AR13" s="25">
        <f>IFERROR(IF(AR8="","",IF($M$25=0,((AR9-$M$26)/3/AR10),IF($M$26=0,(($M$25-AR9)/3/AR10),MIN(((($M$25)-AR9)/(3*AR10)),((AR9-($M$26))/(3*AR10)))))),"")</f>
        <v>1.9438183660156672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1.2299277192982476</v>
      </c>
      <c r="AE17" s="27" t="s">
        <v>30</v>
      </c>
      <c r="AR17" s="16">
        <f>AR19-AQ19</f>
        <v>-1.3127866666666668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6.2023939393939411</v>
      </c>
      <c r="C19" s="30">
        <v>5.9977214285714284</v>
      </c>
      <c r="D19" s="30">
        <v>5.075342857142858</v>
      </c>
      <c r="E19" s="30">
        <v>5.5676187500000021</v>
      </c>
      <c r="F19" s="30">
        <v>5.4757785714285712</v>
      </c>
      <c r="G19" s="30">
        <v>5.636718181818182</v>
      </c>
      <c r="H19" s="30">
        <v>5.5187999999999979</v>
      </c>
      <c r="I19" s="30">
        <v>5.9743866666666667</v>
      </c>
      <c r="J19" s="30">
        <v>6.5906512820512804</v>
      </c>
      <c r="K19" s="30">
        <v>5.9556722222222218</v>
      </c>
      <c r="L19" s="30">
        <v>6.0699548387096778</v>
      </c>
      <c r="M19" s="30">
        <v>6.3431476190476177</v>
      </c>
      <c r="N19" s="30">
        <v>6.6288799999999988</v>
      </c>
      <c r="P19" s="30" t="s">
        <v>18</v>
      </c>
      <c r="Q19" s="30"/>
      <c r="R19" s="30"/>
      <c r="S19" s="30"/>
      <c r="T19" s="30"/>
      <c r="U19" s="30">
        <v>5.66364</v>
      </c>
      <c r="V19" s="30">
        <v>6.5027578947368401</v>
      </c>
      <c r="W19" s="30">
        <v>7.737466666666668</v>
      </c>
      <c r="X19" s="30"/>
      <c r="Y19" s="30">
        <v>5.5535749999999995</v>
      </c>
      <c r="Z19" s="30">
        <v>5.3392888888888894</v>
      </c>
      <c r="AA19" s="30">
        <v>4.6596000000000002</v>
      </c>
      <c r="AB19" s="30">
        <v>5.0229789473684203</v>
      </c>
      <c r="AC19" s="30">
        <v>6.2529066666666679</v>
      </c>
      <c r="AD19" s="29"/>
      <c r="AE19" s="30" t="s">
        <v>18</v>
      </c>
      <c r="AF19" s="30">
        <v>6.958800000000001</v>
      </c>
      <c r="AG19" s="30">
        <v>7.3166545454545462</v>
      </c>
      <c r="AH19" s="30">
        <v>6.8710625000000007</v>
      </c>
      <c r="AI19" s="30">
        <v>7.3579411764705904</v>
      </c>
      <c r="AJ19" s="30">
        <v>6.5172428571428567</v>
      </c>
      <c r="AK19" s="30">
        <v>6.2888000000000011</v>
      </c>
      <c r="AL19" s="30">
        <v>7.4916608695652149</v>
      </c>
      <c r="AM19" s="30">
        <v>6.9302142857142854</v>
      </c>
      <c r="AN19" s="30">
        <v>7.5964476190476216</v>
      </c>
      <c r="AO19" s="30">
        <v>7.2929368421052612</v>
      </c>
      <c r="AP19" s="30">
        <v>6.2534666666666654</v>
      </c>
      <c r="AQ19" s="30">
        <v>8.1511866666666695</v>
      </c>
      <c r="AR19" s="30">
        <v>6.8384000000000027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1.9727240566337585</v>
      </c>
      <c r="C20" s="22">
        <v>2.0612659763933445</v>
      </c>
      <c r="D20" s="22">
        <v>1.9200079801129646</v>
      </c>
      <c r="E20" s="22">
        <v>2.0771797246389738</v>
      </c>
      <c r="F20" s="22">
        <v>2.202480158797635</v>
      </c>
      <c r="G20" s="22">
        <v>2.168630748541486</v>
      </c>
      <c r="H20" s="22">
        <v>1.7732588395858446</v>
      </c>
      <c r="I20" s="22">
        <v>2.0694562032094859</v>
      </c>
      <c r="J20" s="22">
        <v>2.6688331172379227</v>
      </c>
      <c r="K20" s="22">
        <v>2.0370498709844429</v>
      </c>
      <c r="L20" s="22">
        <v>1.7248193142408772</v>
      </c>
      <c r="M20" s="22">
        <v>2.0106693313229167</v>
      </c>
      <c r="N20" s="22">
        <v>1.8018479251132515</v>
      </c>
      <c r="P20" s="21" t="s">
        <v>8</v>
      </c>
      <c r="Q20" s="22"/>
      <c r="R20" s="22"/>
      <c r="S20" s="22"/>
      <c r="T20" s="22"/>
      <c r="U20" s="22">
        <v>1.5578805651060534</v>
      </c>
      <c r="V20" s="22">
        <v>1.8942862391030364</v>
      </c>
      <c r="W20" s="22">
        <v>1.5843806751565397</v>
      </c>
      <c r="X20" s="22"/>
      <c r="Y20" s="22">
        <v>1.2824286569344074</v>
      </c>
      <c r="Z20" s="22">
        <v>1.6878206894248056</v>
      </c>
      <c r="AA20" s="22">
        <v>1.7271001629821499</v>
      </c>
      <c r="AB20" s="22">
        <v>1.5443818427279661</v>
      </c>
      <c r="AC20" s="22">
        <v>1.907910843951689</v>
      </c>
      <c r="AD20" s="29"/>
      <c r="AE20" s="21" t="s">
        <v>8</v>
      </c>
      <c r="AF20" s="22">
        <v>3.3620259654566951</v>
      </c>
      <c r="AG20" s="22">
        <v>2.7420459461948754</v>
      </c>
      <c r="AH20" s="22">
        <v>2.3611068223238103</v>
      </c>
      <c r="AI20" s="22">
        <v>2.03202903143479</v>
      </c>
      <c r="AJ20" s="22">
        <v>1.4987953175579953</v>
      </c>
      <c r="AK20" s="22">
        <v>2.1748694156201616</v>
      </c>
      <c r="AL20" s="22">
        <v>2.720040646906555</v>
      </c>
      <c r="AM20" s="22">
        <v>1.9024545540505642</v>
      </c>
      <c r="AN20" s="22">
        <v>2.3540049832513352</v>
      </c>
      <c r="AO20" s="22">
        <v>1.9047895668133543</v>
      </c>
      <c r="AP20" s="22">
        <v>2.3031198777248183</v>
      </c>
      <c r="AQ20" s="22">
        <v>2.5709286874660631</v>
      </c>
      <c r="AR20" s="22">
        <v>2.6844221432634616</v>
      </c>
      <c r="AS20" s="29"/>
      <c r="AT20" s="29"/>
      <c r="AU20" s="29"/>
      <c r="AV20" s="29"/>
      <c r="BD20" s="32">
        <f>F5</f>
        <v>-2</v>
      </c>
      <c r="BE20" s="32"/>
      <c r="BF20" s="32"/>
      <c r="BG20" s="32"/>
      <c r="BH20" s="32"/>
      <c r="BI20" s="32"/>
      <c r="BJ20" s="32">
        <f>E5</f>
        <v>16.7</v>
      </c>
    </row>
    <row r="21" spans="1:62" x14ac:dyDescent="0.2">
      <c r="A21" s="21" t="s">
        <v>19</v>
      </c>
      <c r="B21" s="22">
        <v>11.119</v>
      </c>
      <c r="C21" s="22">
        <v>12.089</v>
      </c>
      <c r="D21" s="22">
        <v>9.9280000000000008</v>
      </c>
      <c r="E21" s="22">
        <v>11.346</v>
      </c>
      <c r="F21" s="22">
        <v>14.002000000000001</v>
      </c>
      <c r="G21" s="22">
        <v>11.916</v>
      </c>
      <c r="H21" s="22">
        <v>11.814</v>
      </c>
      <c r="I21" s="22">
        <v>13.401999999999999</v>
      </c>
      <c r="J21" s="22">
        <v>15.598000000000001</v>
      </c>
      <c r="K21" s="22">
        <v>11.196999999999999</v>
      </c>
      <c r="L21" s="22">
        <v>10.798999999999999</v>
      </c>
      <c r="M21" s="22">
        <v>12.365</v>
      </c>
      <c r="N21" s="22">
        <v>12.933</v>
      </c>
      <c r="P21" s="21" t="s">
        <v>19</v>
      </c>
      <c r="Q21" s="22"/>
      <c r="R21" s="22"/>
      <c r="S21" s="22"/>
      <c r="T21" s="22"/>
      <c r="U21" s="22">
        <v>11.003</v>
      </c>
      <c r="V21" s="22">
        <v>11.378</v>
      </c>
      <c r="W21" s="22">
        <v>11.456</v>
      </c>
      <c r="X21" s="22"/>
      <c r="Y21" s="22">
        <v>8.234</v>
      </c>
      <c r="Z21" s="22">
        <v>9.3829999999999991</v>
      </c>
      <c r="AA21" s="22">
        <v>9.1890000000000001</v>
      </c>
      <c r="AB21" s="22">
        <v>8.327</v>
      </c>
      <c r="AC21" s="22">
        <v>12.141999999999999</v>
      </c>
      <c r="AD21" s="29"/>
      <c r="AE21" s="21" t="s">
        <v>19</v>
      </c>
      <c r="AF21" s="22">
        <v>12.58</v>
      </c>
      <c r="AG21" s="22">
        <v>11.246</v>
      </c>
      <c r="AH21" s="22">
        <v>11.253</v>
      </c>
      <c r="AI21" s="22">
        <v>12.455</v>
      </c>
      <c r="AJ21" s="22">
        <v>10.27</v>
      </c>
      <c r="AK21" s="22">
        <v>13.43</v>
      </c>
      <c r="AL21" s="22">
        <v>15.398</v>
      </c>
      <c r="AM21" s="22">
        <v>11.653</v>
      </c>
      <c r="AN21" s="22">
        <v>16.216999999999999</v>
      </c>
      <c r="AO21" s="22">
        <v>12.673</v>
      </c>
      <c r="AP21" s="22">
        <v>12.715</v>
      </c>
      <c r="AQ21" s="22">
        <v>14.759</v>
      </c>
      <c r="AR21" s="22">
        <v>12.826000000000001</v>
      </c>
      <c r="BD21" s="33" t="e">
        <f>BE21-$BG$22</f>
        <v>#VALUE!</v>
      </c>
      <c r="BE21" s="32" t="e">
        <f>BF21-$BG$22</f>
        <v>#VALUE!</v>
      </c>
      <c r="BF21" s="32" t="e">
        <f>BG21-$BG$22</f>
        <v>#VALUE!</v>
      </c>
      <c r="BG21" s="33" t="str">
        <f>D5</f>
        <v/>
      </c>
      <c r="BH21" s="32" t="e">
        <f>BG21+$BG$22</f>
        <v>#VALUE!</v>
      </c>
      <c r="BI21" s="32" t="e">
        <f>BH21+$BG$22</f>
        <v>#VALUE!</v>
      </c>
      <c r="BJ21" s="33" t="e">
        <f>BI21+$BG$22</f>
        <v>#VALUE!</v>
      </c>
    </row>
    <row r="22" spans="1:62" x14ac:dyDescent="0.2">
      <c r="A22" s="21" t="s">
        <v>20</v>
      </c>
      <c r="B22" s="22">
        <v>0</v>
      </c>
      <c r="C22" s="22">
        <v>0</v>
      </c>
      <c r="D22" s="22">
        <v>2.1749999999999998</v>
      </c>
      <c r="E22" s="22">
        <v>0</v>
      </c>
      <c r="F22" s="22">
        <v>0</v>
      </c>
      <c r="G22" s="22">
        <v>1.7150000000000001</v>
      </c>
      <c r="H22" s="22">
        <v>0</v>
      </c>
      <c r="I22" s="22">
        <v>0</v>
      </c>
      <c r="J22" s="22">
        <v>0</v>
      </c>
      <c r="K22" s="22">
        <v>0</v>
      </c>
      <c r="L22" s="22">
        <v>1.629</v>
      </c>
      <c r="M22" s="22">
        <v>0</v>
      </c>
      <c r="N22" s="22">
        <v>1.381</v>
      </c>
      <c r="P22" s="21" t="s">
        <v>20</v>
      </c>
      <c r="Q22" s="22"/>
      <c r="R22" s="22"/>
      <c r="S22" s="22"/>
      <c r="T22" s="22"/>
      <c r="U22" s="22">
        <v>0</v>
      </c>
      <c r="V22" s="22">
        <v>0</v>
      </c>
      <c r="W22" s="22">
        <v>5.3109999999999999</v>
      </c>
      <c r="X22" s="22"/>
      <c r="Y22" s="22">
        <v>2.4980000000000002</v>
      </c>
      <c r="Z22" s="22">
        <v>0</v>
      </c>
      <c r="AA22" s="22">
        <v>0</v>
      </c>
      <c r="AB22" s="22">
        <v>0</v>
      </c>
      <c r="AC22" s="22">
        <v>2.8109999999999999</v>
      </c>
      <c r="AD22" s="29"/>
      <c r="AE22" s="21" t="s">
        <v>20</v>
      </c>
      <c r="AF22" s="22">
        <v>0</v>
      </c>
      <c r="AG22" s="22">
        <v>0</v>
      </c>
      <c r="AH22" s="22">
        <v>0</v>
      </c>
      <c r="AI22" s="22">
        <v>3.11</v>
      </c>
      <c r="AJ22" s="22">
        <v>3.2109999999999999</v>
      </c>
      <c r="AK22" s="22">
        <v>0</v>
      </c>
      <c r="AL22" s="22">
        <v>0</v>
      </c>
      <c r="AM22" s="22">
        <v>0</v>
      </c>
      <c r="AN22" s="22">
        <v>0</v>
      </c>
      <c r="AO22" s="22">
        <v>0</v>
      </c>
      <c r="AP22" s="22">
        <v>0</v>
      </c>
      <c r="AQ22" s="22">
        <v>0</v>
      </c>
      <c r="AR22" s="22">
        <v>0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1.7737919342723643</v>
      </c>
      <c r="C23" s="25">
        <f>IFERROR(IF(C18="","",IF($C$25=0,((C19-$C$26)/3/C20),IF($C$26=0,(($C$25-C19)/3/C20),MIN(((($C$25)-C19)/(3*C20)),((C19-($C$26))/(3*C20)))))),"")</f>
        <v>1.7306966841407907</v>
      </c>
      <c r="D23" s="25">
        <f>IFERROR(IF(D18="","",IF($D$25=0,((D19-$D$26)/3/D20),IF($D$26=0,(($D$25-D19)/3/D20),MIN(((($D$25)-D19)/(3*D20)),((D19-($D$26))/(3*D20)))))),"")</f>
        <v>2.0181612547556878</v>
      </c>
      <c r="E23" s="25">
        <f>IFERROR(IF(E18="","",IF($E$25=0,((E19-$E$26)/3/E20),IF($E$26=0,(($E$25-E19)/3/E20),MIN(((($E$25)-E19)/(3*E20)),((E19-($E$26))/(3*E20)))))),"")</f>
        <v>1.7864577176368104</v>
      </c>
      <c r="F23" s="25">
        <f>IFERROR(IF(F18="","",IF($K$25=0,((F19-$K$26)/3/F20),IF($K$26=0,(($K$25-F19)/3/F20),MIN(((($K$25)-F19)/(3*F20)),((F19-($K$26))/(3*F20)))))),"")</f>
        <v>1.6987245619046258</v>
      </c>
      <c r="G23" s="25">
        <f>IFERROR(IF(G18="","",IF($G$25=0,((G19-$G$26)/3/G20),IF($G$26=0,(($G$25-G19)/3/G20),MIN(((($G$25)-G19)/(3*G20)),((G19-($G$26))/(3*G20)))))),"")</f>
        <v>1.7005018528584506</v>
      </c>
      <c r="H23" s="25">
        <f>IFERROR(IF(H18="","",IF($H$25=0,((H19-$H$26)/3/H20),IF($H$26=0,(($H$25-H19)/3/H20),MIN(((($H$25)-H19)/(3*H20)),((H19-($H$26))/(3*H20)))))),"")</f>
        <v>2.101817615942152</v>
      </c>
      <c r="I23" s="25">
        <f>IFERROR(IF(I18="","",IF($I$25=0,((I19-$I$26)/3/I20),IF($I$26=0,(($I$25-I19)/3/I20),MIN(((($I$25)-I19)/(3*I20)),((I19-($I$26))/(3*I20)))))),"")</f>
        <v>1.727605754062211</v>
      </c>
      <c r="J23" s="25">
        <f>IFERROR(IF(J18="","",IF($J$25=0,((J19-$J$26)/3/J20),IF($J$26=0,(($J$25-J19)/3/J20),MIN(((($J$25)-J19)/(3*J20)),((J19-($J$26))/(3*J20)))))),"")</f>
        <v>1.262642794792064</v>
      </c>
      <c r="K23" s="25">
        <f>IFERROR(IF(K18="","",IF($K$25=0,((K19-$K$26)/3/K20),IF($K$26=0,(($K$25-K19)/3/K20),MIN(((($K$25)-K19)/(3*K20)),((K19-($K$26))/(3*K20)))))),"")</f>
        <v>1.7581516503873282</v>
      </c>
      <c r="L23" s="25">
        <f>IFERROR(IF(L18="","",IF($L$25=0,((L19-$L$26)/3/L20),IF($L$26=0,(($L$25-L19)/3/L20),MIN(((($L$25)-L19)/(3*L20)),((L19-($L$26))/(3*L20)))))),"")</f>
        <v>2.0543301885834131</v>
      </c>
      <c r="M23" s="25">
        <f>IFERROR(IF(M18="","",IF($M$25=0,((M19-$M$26)/3/M20),IF($M$26=0,(($M$25-M19)/3/M20),MIN(((($M$25)-M19)/(3*M20)),((M19-($M$26))/(3*M20)))))),"")</f>
        <v>1.7169825357174482</v>
      </c>
      <c r="N23" s="25">
        <f>IFERROR(IF(N18="","",IF($N$25=0,((N19-$N$26)/3/N20),IF($N$26=0,(($N$25-N19)/3/N20),MIN(((($N$25)-N19)/(3*N20)),((N19-($N$26))/(3*N20)))))),"")</f>
        <v>1.8631095073070609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2.3614048143775586</v>
      </c>
      <c r="V23" s="25">
        <f>IFERROR(IF(V18="","",IF($G$25=0,((V19-$G$26)/3/V20),IF($G$26=0,(($G$25-V19)/3/V20),MIN(((($G$25)-V19)/(3*V20)),((V19-($G$26))/(3*V20)))))),"")</f>
        <v>1.794385996998999</v>
      </c>
      <c r="W23" s="25">
        <f>IFERROR(IF(W18="","",IF($H$25=0,((W19-$H$26)/3/W20),IF($H$26=0,(($H$25-W19)/3/W20),MIN(((($H$25)-W19)/(3*W20)),((W19-($H$26))/(3*W20)))))),"")</f>
        <v>1.8856018367024951</v>
      </c>
      <c r="X23" s="25"/>
      <c r="Y23" s="25">
        <f>IFERROR(IF(Y18="","",IF($J$25=0,((Y19-$J$26)/3/Y20),IF($J$26=0,(($J$25-Y19)/3/Y20),MIN(((($J$25)-Y19)/(3*Y20)),((Y19-($J$26))/(3*Y20)))))),"")</f>
        <v>2.8972176969919632</v>
      </c>
      <c r="Z23" s="25">
        <f>IFERROR(IF(Z18="","",IF($K$25=0,((Z19-$K$26)/3/Z20),IF($K$26=0,(($K$25-Z19)/3/Z20),MIN(((($K$25)-Z19)/(3*Z20)),((Z19-($K$26))/(3*Z20)))))),"")</f>
        <v>2.2436647017250673</v>
      </c>
      <c r="AA23" s="25">
        <f>IFERROR(IF(AA18="","",IF($L$25=0,((AA19-$L$26)/3/AA20),IF($L$26=0,(($L$25-AA19)/3/AA20),MIN(((($L$25)-AA19)/(3*AA20)),((AA19-($L$26))/(3*AA20)))))),"")</f>
        <v>2.3238181274539933</v>
      </c>
      <c r="AB23" s="25">
        <f>IFERROR(IF(AB18="","",IF($M$25=0,((AB19-$M$26)/3/AB20),IF($M$26=0,(($M$25-AB19)/3/AB20),MIN(((($M$25)-AB19)/(3*AB20)),((AB19-($M$26))/(3*AB20)))))),"")</f>
        <v>2.5203225285282032</v>
      </c>
      <c r="AC23" s="25">
        <f>IFERROR(IF(AC18="","",IF($N$25=0,((AC19-$N$26)/3/AC20),IF($N$26=0,(($N$25-AC19)/3/AC20),MIN(((($N$25)-AC19)/(3*AC20)),((AC19-($N$26))/(3*AC20)))))),"")</f>
        <v>1.8252238858455916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0.9658065404695908</v>
      </c>
      <c r="AG23" s="25">
        <f t="shared" si="2"/>
        <v>1.1406744742998294</v>
      </c>
      <c r="AH23" s="25">
        <f t="shared" si="2"/>
        <v>1.3876172263885291</v>
      </c>
      <c r="AI23" s="25">
        <f t="shared" si="2"/>
        <v>1.5324680699292799</v>
      </c>
      <c r="AJ23" s="25">
        <f t="shared" si="2"/>
        <v>2.2646537130117776</v>
      </c>
      <c r="AK23" s="25">
        <f t="shared" si="2"/>
        <v>1.5956820097221418</v>
      </c>
      <c r="AL23" s="25">
        <f t="shared" si="2"/>
        <v>1.1284560693247034</v>
      </c>
      <c r="AM23" s="25">
        <f t="shared" si="2"/>
        <v>1.7117860876947304</v>
      </c>
      <c r="AN23" s="25">
        <f t="shared" si="2"/>
        <v>1.2890871013051999</v>
      </c>
      <c r="AO23" s="25">
        <f t="shared" si="2"/>
        <v>1.6462121453889214</v>
      </c>
      <c r="AP23" s="25">
        <f t="shared" si="2"/>
        <v>1.5119394398253014</v>
      </c>
      <c r="AQ23" s="25">
        <f>IFERROR(IF(AQ18="","",IF($M$25=0,((AQ19-$M$26)/3/AQ20),IF($M$26=0,(($M$25-AQ19)/3/AQ20),MIN(((($M$25)-AQ19)/(3*AQ20)),((AQ19-($M$26))/(3*AQ20)))))),"")</f>
        <v>1.1083949774013555</v>
      </c>
      <c r="AR23" s="25">
        <f>IFERROR(IF(AR18="","",IF($M$25=0,((AR19-$M$26)/3/AR20),IF($M$26=0,(($M$25-AR19)/3/AR20),MIN(((($M$25)-AR19)/(3*AR20)),((AR19-($M$26))/(3*AR20)))))),"")</f>
        <v>1.2245465968343332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3">$E$5</f>
        <v>16.7</v>
      </c>
      <c r="C25" s="32">
        <f t="shared" si="3"/>
        <v>16.7</v>
      </c>
      <c r="D25" s="32">
        <f t="shared" si="3"/>
        <v>16.7</v>
      </c>
      <c r="E25" s="32">
        <f t="shared" si="3"/>
        <v>16.7</v>
      </c>
      <c r="F25" s="32">
        <f t="shared" si="3"/>
        <v>16.7</v>
      </c>
      <c r="G25" s="32">
        <f t="shared" si="3"/>
        <v>16.7</v>
      </c>
      <c r="H25" s="32">
        <f t="shared" si="3"/>
        <v>16.7</v>
      </c>
      <c r="I25" s="32">
        <f t="shared" si="3"/>
        <v>16.7</v>
      </c>
      <c r="J25" s="32">
        <f t="shared" si="3"/>
        <v>16.7</v>
      </c>
      <c r="K25" s="32">
        <f t="shared" si="3"/>
        <v>16.7</v>
      </c>
      <c r="L25" s="32">
        <f t="shared" si="3"/>
        <v>16.7</v>
      </c>
      <c r="M25" s="32">
        <f t="shared" si="3"/>
        <v>16.7</v>
      </c>
      <c r="N25" s="32">
        <f>$E$5</f>
        <v>16.7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2.1317267255378916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2.4351255403212804</v>
      </c>
      <c r="Q37" s="40">
        <v>8</v>
      </c>
      <c r="R37" s="41">
        <f>ROUND(Q37/5,5)</f>
        <v>1.6</v>
      </c>
      <c r="T37" s="20">
        <v>6.2628000000000004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0.96663343621043474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3.5991582086234377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64"/>
  <dimension ref="A1:BJ85"/>
  <sheetViews>
    <sheetView showGridLines="0" topLeftCell="A7" zoomScale="75" zoomScaleNormal="75" workbookViewId="0">
      <selection activeCell="X19" sqref="X19:X23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18" width="9.28515625" style="1" bestFit="1" customWidth="1"/>
    <col min="19" max="19" width="9.140625" style="1"/>
    <col min="20" max="20" width="9.85546875" style="1" bestFit="1" customWidth="1"/>
    <col min="21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86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0.44200385541258019</v>
      </c>
      <c r="R2" s="7">
        <f>IF(N19="","",(ABS(N19-AVERAGE(B19:M19))/STDEV(B19:M19)))</f>
        <v>1.2865354303807659</v>
      </c>
      <c r="S2" s="7">
        <f>IF(AC9="","",(ABS(AC9-AVERAGE(Q9:AB9))/STDEV(Q9:AB9)))</f>
        <v>0.34602175423046699</v>
      </c>
      <c r="T2" s="7">
        <f>IF(AC19="","",(ABS(AC19-AVERAGE(Q19:AB19))/STDEV(Q19:AB19)))</f>
        <v>1.0839598966470791</v>
      </c>
      <c r="U2" s="7">
        <f>IF(AR9="","",(ABS(AR9-AVERAGE(AF9:AQ9))/STDEV(AF9:AQ9)))</f>
        <v>0.18167269498186916</v>
      </c>
      <c r="V2" s="7">
        <f>IF(AR19="","",(ABS(AR19-AVERAGE(AF19:AQ19))/STDEV(AF19:AQ19)))</f>
        <v>1.3302317853869901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2.2141401777919585</v>
      </c>
      <c r="R3" s="7">
        <f>IF(N20="","",(ABS(N20-AVERAGE(B20:M20))/STDEV(B20:M20)))</f>
        <v>0.20808711915384601</v>
      </c>
      <c r="S3" s="7">
        <f>IF(AC10="","",(ABS(AC10-AVERAGE(Q10:AB10))/STDEV(Q10:AB10)))</f>
        <v>1.2037544585836166</v>
      </c>
      <c r="T3" s="7">
        <f>IF(AC20="","",(ABS(AC20-AVERAGE(Q20:AB20))/STDEV(Q20:AB20)))</f>
        <v>0.52913550630924677</v>
      </c>
      <c r="U3" s="7">
        <f t="shared" ref="U3" si="0">IF(AR10="","",(ABS(AR10-AVERAGE(AF10:AQ10))/STDEV(AF10:AQ10)))</f>
        <v>3.5594927067051834</v>
      </c>
      <c r="V3" s="7">
        <f>IF(AR20="","",(ABS(AR20-AVERAGE(AF20:AQ20))/STDEV(AF20:AQ20)))</f>
        <v>0.89751284260531095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1.8769936473366808</v>
      </c>
      <c r="R4" s="7">
        <f>IF(N23="","",(ABS(N23-AVERAGE(B23:M23))/STDEV(B23:M23)))</f>
        <v>1.5364825076792656</v>
      </c>
      <c r="S4" s="7">
        <f>IF(AC13="","",(ABS(AC13-AVERAGE(Q13:AB13))/STDEV(Q13:AB13)))</f>
        <v>0.36662454445952836</v>
      </c>
      <c r="T4" s="7">
        <f>IF(AC23="","",(ABS(AC23-AVERAGE(Q23:AB23))/STDEV(Q23:AB23)))</f>
        <v>2.8183162909530698E-2</v>
      </c>
      <c r="U4" s="7">
        <f>IF(AR13="","",(ABS(AR13-AVERAGE(AF13:AQ13))/STDEV(AF13:AQ13)))</f>
        <v>3.0269307282196096</v>
      </c>
      <c r="V4" s="7">
        <f>IF(AR23="","",(ABS(AR23-AVERAGE(AF23:AQ23))/STDEV(AF23:AQ23)))</f>
        <v>0.15069005642606914</v>
      </c>
    </row>
    <row r="5" spans="1:44" ht="25.5" customHeight="1" x14ac:dyDescent="0.2">
      <c r="C5" s="45" t="s">
        <v>87</v>
      </c>
      <c r="D5" s="46">
        <v>41129</v>
      </c>
      <c r="E5" s="46">
        <v>44412</v>
      </c>
      <c r="F5" s="46">
        <v>38570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89.470674457481437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-201.59999999999854</v>
      </c>
      <c r="AE7" s="14" t="s">
        <v>29</v>
      </c>
      <c r="AR7" s="16">
        <f>AR9-AQ9</f>
        <v>-616.84444444443943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40395.321212121213</v>
      </c>
      <c r="C9" s="20">
        <v>40349.599999999999</v>
      </c>
      <c r="D9" s="20">
        <v>39984.114285714284</v>
      </c>
      <c r="E9" s="20">
        <v>40364.551724137928</v>
      </c>
      <c r="F9" s="20">
        <v>40376.689655172413</v>
      </c>
      <c r="G9" s="20">
        <v>40329.653333333335</v>
      </c>
      <c r="H9" s="20">
        <v>40343.91884057971</v>
      </c>
      <c r="I9" s="20">
        <v>40490.864516129033</v>
      </c>
      <c r="J9" s="20">
        <v>40887.810909090906</v>
      </c>
      <c r="K9" s="20">
        <v>41049.74117647059</v>
      </c>
      <c r="L9" s="20">
        <v>40351.684848484845</v>
      </c>
      <c r="M9" s="20">
        <v>40609.028571428571</v>
      </c>
      <c r="N9" s="20">
        <v>40584.314285714288</v>
      </c>
      <c r="P9" s="19" t="s">
        <v>18</v>
      </c>
      <c r="Q9" s="20"/>
      <c r="R9" s="20"/>
      <c r="S9" s="20"/>
      <c r="T9" s="20"/>
      <c r="U9" s="20">
        <v>40048.800000000003</v>
      </c>
      <c r="V9" s="20">
        <v>40408.611764705885</v>
      </c>
      <c r="W9" s="20">
        <v>40439.56923076923</v>
      </c>
      <c r="X9" s="20"/>
      <c r="Y9" s="20"/>
      <c r="Z9" s="20">
        <v>41460.32</v>
      </c>
      <c r="AA9" s="20">
        <v>41542.971428571429</v>
      </c>
      <c r="AB9" s="20">
        <v>41287.73333333333</v>
      </c>
      <c r="AC9" s="20">
        <v>41086.133333333331</v>
      </c>
      <c r="AE9" s="19" t="s">
        <v>18</v>
      </c>
      <c r="AF9" s="30">
        <v>40872.800000000003</v>
      </c>
      <c r="AG9" s="30">
        <v>40554.545454545456</v>
      </c>
      <c r="AH9" s="30">
        <v>40481.120000000003</v>
      </c>
      <c r="AI9" s="30">
        <v>40377.93548387097</v>
      </c>
      <c r="AJ9" s="30">
        <v>40284</v>
      </c>
      <c r="AK9" s="30">
        <v>40745.199999999997</v>
      </c>
      <c r="AL9" s="30">
        <v>40588.533333333333</v>
      </c>
      <c r="AM9" s="30">
        <v>40717.919999999998</v>
      </c>
      <c r="AN9" s="30">
        <v>40764</v>
      </c>
      <c r="AO9" s="30">
        <v>40807.885714285716</v>
      </c>
      <c r="AP9" s="30">
        <v>40822.879999999997</v>
      </c>
      <c r="AQ9" s="30">
        <v>41259.644444444442</v>
      </c>
      <c r="AR9" s="30">
        <v>40642.800000000003</v>
      </c>
    </row>
    <row r="10" spans="1:44" x14ac:dyDescent="0.2">
      <c r="A10" s="21" t="s">
        <v>8</v>
      </c>
      <c r="B10" s="22">
        <v>710.06336017424258</v>
      </c>
      <c r="C10" s="22">
        <v>827.12948920903057</v>
      </c>
      <c r="D10" s="22">
        <v>606.08507421340232</v>
      </c>
      <c r="E10" s="22">
        <v>678.32057656959012</v>
      </c>
      <c r="F10" s="22">
        <v>648.11218933274677</v>
      </c>
      <c r="G10" s="22">
        <v>613.93796441020322</v>
      </c>
      <c r="H10" s="22">
        <v>640.96761366397743</v>
      </c>
      <c r="I10" s="22">
        <v>754.33097628605105</v>
      </c>
      <c r="J10" s="22">
        <v>924.3912460603284</v>
      </c>
      <c r="K10" s="22">
        <v>784.74507454476998</v>
      </c>
      <c r="L10" s="22">
        <v>669.86332612232604</v>
      </c>
      <c r="M10" s="22">
        <v>825.60312832229386</v>
      </c>
      <c r="N10" s="22">
        <v>944.64665911959764</v>
      </c>
      <c r="P10" s="21" t="s">
        <v>8</v>
      </c>
      <c r="Q10" s="22"/>
      <c r="R10" s="22"/>
      <c r="S10" s="22"/>
      <c r="T10" s="22"/>
      <c r="U10" s="22">
        <v>601.58110320123387</v>
      </c>
      <c r="V10" s="22">
        <v>644.82039016630813</v>
      </c>
      <c r="W10" s="22">
        <v>941.06113591969222</v>
      </c>
      <c r="X10" s="22"/>
      <c r="Y10" s="22"/>
      <c r="Z10" s="22">
        <v>844.42841950971535</v>
      </c>
      <c r="AA10" s="22">
        <v>748.30566046949218</v>
      </c>
      <c r="AB10" s="22">
        <v>835.44248922890461</v>
      </c>
      <c r="AC10" s="22">
        <v>924.91316368638604</v>
      </c>
      <c r="AE10" s="21" t="s">
        <v>8</v>
      </c>
      <c r="AF10" s="22">
        <v>585.2470949625997</v>
      </c>
      <c r="AG10" s="22">
        <v>554.18160608707717</v>
      </c>
      <c r="AH10" s="22">
        <v>532.03101950383098</v>
      </c>
      <c r="AI10" s="22">
        <v>571.01074292688554</v>
      </c>
      <c r="AJ10" s="22">
        <v>499.61286707725264</v>
      </c>
      <c r="AK10" s="22">
        <v>610.28099774000134</v>
      </c>
      <c r="AL10" s="22">
        <v>620.5859921634293</v>
      </c>
      <c r="AM10" s="22">
        <v>594.25617509004746</v>
      </c>
      <c r="AN10" s="22">
        <v>705.34137943159237</v>
      </c>
      <c r="AO10" s="22">
        <v>627.24610729830704</v>
      </c>
      <c r="AP10" s="22">
        <v>688.03751202909268</v>
      </c>
      <c r="AQ10" s="22">
        <v>633.14960014329654</v>
      </c>
      <c r="AR10" s="22">
        <v>813.88168828868811</v>
      </c>
    </row>
    <row r="11" spans="1:44" x14ac:dyDescent="0.2">
      <c r="A11" s="21" t="s">
        <v>19</v>
      </c>
      <c r="B11" s="22">
        <v>44316</v>
      </c>
      <c r="C11" s="22">
        <v>44380</v>
      </c>
      <c r="D11" s="22">
        <v>41980</v>
      </c>
      <c r="E11" s="22">
        <v>42204</v>
      </c>
      <c r="F11" s="23">
        <v>41980</v>
      </c>
      <c r="G11" s="23">
        <v>41564</v>
      </c>
      <c r="H11" s="23">
        <v>42012</v>
      </c>
      <c r="I11" s="23">
        <v>44188</v>
      </c>
      <c r="J11" s="23">
        <v>44380</v>
      </c>
      <c r="K11" s="23">
        <v>43644</v>
      </c>
      <c r="L11" s="23">
        <v>43260</v>
      </c>
      <c r="M11" s="23">
        <v>44380</v>
      </c>
      <c r="N11" s="23">
        <v>44412</v>
      </c>
      <c r="P11" s="21" t="s">
        <v>19</v>
      </c>
      <c r="Q11" s="22"/>
      <c r="R11" s="22"/>
      <c r="S11" s="22"/>
      <c r="T11" s="22"/>
      <c r="U11" s="23">
        <v>41532</v>
      </c>
      <c r="V11" s="23">
        <v>43004</v>
      </c>
      <c r="W11" s="23">
        <v>44028</v>
      </c>
      <c r="X11" s="23"/>
      <c r="Y11" s="23"/>
      <c r="Z11" s="23">
        <v>44316</v>
      </c>
      <c r="AA11" s="23">
        <v>44380</v>
      </c>
      <c r="AB11" s="23">
        <v>44188</v>
      </c>
      <c r="AC11" s="23">
        <v>44188</v>
      </c>
      <c r="AE11" s="21" t="s">
        <v>19</v>
      </c>
      <c r="AF11" s="22">
        <v>42204</v>
      </c>
      <c r="AG11" s="22">
        <v>41564</v>
      </c>
      <c r="AH11" s="22">
        <v>41404</v>
      </c>
      <c r="AI11" s="22">
        <v>42300</v>
      </c>
      <c r="AJ11" s="22">
        <v>41628</v>
      </c>
      <c r="AK11" s="22">
        <v>42300</v>
      </c>
      <c r="AL11" s="22">
        <v>42812</v>
      </c>
      <c r="AM11" s="22">
        <v>41820</v>
      </c>
      <c r="AN11" s="22">
        <v>44412</v>
      </c>
      <c r="AO11" s="22">
        <v>42908</v>
      </c>
      <c r="AP11" s="22">
        <v>42172</v>
      </c>
      <c r="AQ11" s="22">
        <v>42172</v>
      </c>
      <c r="AR11" s="22">
        <v>42428</v>
      </c>
    </row>
    <row r="12" spans="1:44" x14ac:dyDescent="0.2">
      <c r="A12" s="21" t="s">
        <v>20</v>
      </c>
      <c r="B12" s="22">
        <v>38780</v>
      </c>
      <c r="C12" s="22">
        <v>39100</v>
      </c>
      <c r="D12" s="22">
        <v>38972</v>
      </c>
      <c r="E12" s="22">
        <v>39036</v>
      </c>
      <c r="F12" s="23">
        <v>38972</v>
      </c>
      <c r="G12" s="23">
        <v>39196</v>
      </c>
      <c r="H12" s="23">
        <v>38972</v>
      </c>
      <c r="I12" s="23">
        <v>39196</v>
      </c>
      <c r="J12" s="23">
        <v>39196</v>
      </c>
      <c r="K12" s="23">
        <v>39260</v>
      </c>
      <c r="L12" s="23">
        <v>39100</v>
      </c>
      <c r="M12" s="23">
        <v>38972</v>
      </c>
      <c r="N12" s="23">
        <v>39132</v>
      </c>
      <c r="P12" s="21" t="s">
        <v>20</v>
      </c>
      <c r="Q12" s="22"/>
      <c r="R12" s="22"/>
      <c r="S12" s="22"/>
      <c r="T12" s="22"/>
      <c r="U12" s="23">
        <v>38972</v>
      </c>
      <c r="V12" s="23">
        <v>39196</v>
      </c>
      <c r="W12" s="23">
        <v>39100</v>
      </c>
      <c r="X12" s="23"/>
      <c r="Y12" s="23"/>
      <c r="Z12" s="23">
        <v>39644</v>
      </c>
      <c r="AA12" s="23">
        <v>39452</v>
      </c>
      <c r="AB12" s="23">
        <v>39260</v>
      </c>
      <c r="AC12" s="23">
        <v>39260</v>
      </c>
      <c r="AE12" s="21" t="s">
        <v>20</v>
      </c>
      <c r="AF12" s="22">
        <v>39292</v>
      </c>
      <c r="AG12" s="22">
        <v>39260</v>
      </c>
      <c r="AH12" s="22">
        <v>39484</v>
      </c>
      <c r="AI12" s="22">
        <v>39356</v>
      </c>
      <c r="AJ12" s="22">
        <v>39356</v>
      </c>
      <c r="AK12" s="22">
        <v>39196</v>
      </c>
      <c r="AL12" s="22">
        <v>39612</v>
      </c>
      <c r="AM12" s="22">
        <v>39580</v>
      </c>
      <c r="AN12" s="22">
        <v>39644</v>
      </c>
      <c r="AO12" s="22">
        <v>39676</v>
      </c>
      <c r="AP12" s="22">
        <v>39484</v>
      </c>
      <c r="AQ12" s="22">
        <v>39740</v>
      </c>
      <c r="AR12" s="22">
        <v>39036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0.85688184768623876</v>
      </c>
      <c r="C13" s="25">
        <f>IFERROR(IF(C8="","",IF($C$25=0,((C9-$C$26)/3/C10),IF($C$26=0,(($C$25-C9)/3/C10),MIN(((($C$25)-C9)/(3*C10)),((C9-($C$26))/(3*C10)))))),"")</f>
        <v>0.71717912097084857</v>
      </c>
      <c r="D13" s="25">
        <f>IFERROR(IF(D8="","",IF($D$25=0,((D9-$D$26)/3/D10),IF($D$26=0,(($D$25-D9)/3/D10),MIN(((($D$25)-D9)/(3*D10)),((D9-($D$26))/(3*D10)))))),"")</f>
        <v>0.7777314582168019</v>
      </c>
      <c r="E13" s="25">
        <f>IFERROR(IF(E8="","",IF($E$25=0,((E9-$E$26)/3/E10),IF($E$26=0,(($E$25-E9)/3/E10),MIN(((($E$25)-E9)/(3*E10)),((E9-($E$26))/(3*E10)))))),"")</f>
        <v>0.88186018338278604</v>
      </c>
      <c r="F13" s="25">
        <f>IFERROR(IF(F8="","",IF($K$25=0,((F9-$K$26)/3/F10),IF($K$26=0,(($K$25-F9)/3/F10),MIN(((($K$25)-F9)/(3*F10)),((F9-($K$26))/(3*F10)))))),"")</f>
        <v>0.92920623152835136</v>
      </c>
      <c r="G13" s="25">
        <f>IFERROR(IF(G8="","",IF($G$25=0,((G9-$G$26)/3/G10),IF($G$26=0,(($G$25-G9)/3/G10),MIN(((($G$25)-G9)/(3*G10)),((G9-($G$26))/(3*G10)))))),"")</f>
        <v>0.95539149737156037</v>
      </c>
      <c r="H13" s="25">
        <f>IFERROR(IF(H8="","",IF($H$25=0,((H9-$H$26)/3/H10),IF($H$26=0,(($H$25-H9)/3/H10),MIN(((($H$25)-H9)/(3*H10)),((H9-($H$26))/(3*H10)))))),"")</f>
        <v>0.92252130620631445</v>
      </c>
      <c r="I13" s="25">
        <f>IFERROR(IF(I8="","",IF($I$25=0,((I9-$I$26)/3/I10),IF($I$26=0,(($I$25-I9)/3/I10),MIN(((($I$25)-I9)/(3*I10)),((I9-($I$26))/(3*I10)))))),"")</f>
        <v>0.84881596033013273</v>
      </c>
      <c r="J13" s="25">
        <f>IFERROR(IF(J8="","",IF($J$25=0,((J9-$J$26)/3/J10),IF($J$26=0,(($J$25-J9)/3/J10),MIN(((($J$25)-J9)/(3*J10)),((J9-($J$26))/(3*J10)))))),"")</f>
        <v>0.83579722293606928</v>
      </c>
      <c r="K13" s="25">
        <f>IFERROR(IF(K8="","",IF($K$25=0,((K9-$K$26)/3/K10),IF($K$26=0,(($K$25-K9)/3/K10),MIN(((($K$25)-K9)/(3*K10)),((K9-($K$26))/(3*K10)))))),"")</f>
        <v>1.0533107106615001</v>
      </c>
      <c r="L13" s="25">
        <f>IFERROR(IF(L8="","",IF($L$25=0,((L9-$L$26)/3/L10),IF($L$26=0,(($L$25-L9)/3/L10),MIN(((($L$25)-L9)/(3*L10)),((L9-($L$26))/(3*L10)))))),"")</f>
        <v>0.88659122888972008</v>
      </c>
      <c r="M13" s="25">
        <f>IFERROR(IF(M8="","",IF($M$25=0,((M9-$M$26)/3/M10),IF($M$26=0,(($M$25-M9)/3/M10),MIN(((($M$25)-M9)/(3*M10)),((M9-($M$26))/(3*M10)))))),"")</f>
        <v>0.82324808029417074</v>
      </c>
      <c r="N13" s="25">
        <f>IFERROR(IF(N8="","",IF($N$25=0,((N9-$N$26)/3/N10),IF($N$26=0,(($N$25-N9)/3/N10),MIN(((($N$25)-N9)/(3*N10)),((N9-($N$26))/(3*N10)))))),"")</f>
        <v>0.71078226843449643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0.81939630535310215</v>
      </c>
      <c r="V13" s="25">
        <f>IFERROR(IF(V8="","",IF($G$25=0,((V9-$G$26)/3/V10),IF($G$26=0,(($G$25-V9)/3/V10),MIN(((($G$25)-V9)/(3*V10)),((V9-($G$26))/(3*V10)))))),"")</f>
        <v>0.950451625881786</v>
      </c>
      <c r="W13" s="25">
        <f>IFERROR(IF(W8="","",IF($H$25=0,((W9-$H$26)/3/W10),IF($H$26=0,(($H$25-W9)/3/W10),MIN(((($H$25)-W9)/(3*W10)),((W9-($H$26))/(3*W10)))))),"")</f>
        <v>0.66222025307708032</v>
      </c>
      <c r="X13" s="25"/>
      <c r="Y13" s="25"/>
      <c r="Z13" s="25">
        <f>IFERROR(IF(Z8="","",IF($K$25=0,((Z9-$K$26)/3/Z10),IF($K$26=0,(($K$25-Z9)/3/Z10),MIN(((($K$25)-Z9)/(3*Z10)),((Z9-($K$26))/(3*Z10)))))),"")</f>
        <v>1.1409374409252877</v>
      </c>
      <c r="AA13" s="25">
        <f>IFERROR(IF(AA8="","",IF($L$25=0,((AA9-$L$26)/3/AA10),IF($L$26=0,(($L$25-AA9)/3/AA10),MIN(((($L$25)-AA9)/(3*AA10)),((AA9-($L$26))/(3*AA10)))))),"")</f>
        <v>1.2780109889090518</v>
      </c>
      <c r="AB13" s="25">
        <f>IFERROR(IF(AB8="","",IF($M$25=0,((AB9-$M$26)/3/AB10),IF($M$26=0,(($M$25-AB9)/3/AB10),MIN(((($M$25)-AB9)/(3*AB10)),((AB9-($M$26))/(3*AB10)))))),"")</f>
        <v>1.0843488603832518</v>
      </c>
      <c r="AC13" s="25">
        <f>IFERROR(IF(AC8="","",IF($N$25=0,((AC9-$N$26)/3/AC10),IF($N$26=0,(($N$25-AC9)/3/AC10),MIN(((($N$25)-AC9)/(3*AC10)),((AC9-($N$26))/(3*AC10)))))),"")</f>
        <v>0.90679984245039402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1.3115827598410454</v>
      </c>
      <c r="AG13" s="25">
        <f t="shared" si="1"/>
        <v>1.1936793719768637</v>
      </c>
      <c r="AH13" s="25">
        <f t="shared" si="1"/>
        <v>1.1973737933440434</v>
      </c>
      <c r="AI13" s="25">
        <f t="shared" si="1"/>
        <v>1.0554007411511841</v>
      </c>
      <c r="AJ13" s="25">
        <f t="shared" si="1"/>
        <v>1.1435520799847434</v>
      </c>
      <c r="AK13" s="25">
        <f t="shared" si="1"/>
        <v>1.18808658528078</v>
      </c>
      <c r="AL13" s="25">
        <f t="shared" si="1"/>
        <v>1.0842082369581634</v>
      </c>
      <c r="AM13" s="25">
        <f t="shared" si="1"/>
        <v>1.2048227066800636</v>
      </c>
      <c r="AN13" s="25">
        <f t="shared" si="1"/>
        <v>1.036850175900196</v>
      </c>
      <c r="AO13" s="25">
        <f t="shared" si="1"/>
        <v>1.1892651003844956</v>
      </c>
      <c r="AP13" s="25">
        <f t="shared" si="1"/>
        <v>1.0914521183377657</v>
      </c>
      <c r="AQ13" s="25">
        <f>IFERROR(IF(AQ8="","",IF($M$25=0,((AQ9-$M$26)/3/AQ10),IF($M$26=0,(($M$25-AQ9)/3/AQ10),MIN(((($M$25)-AQ9)/(3*AQ10)),((AQ9-($M$26))/(3*AQ10)))))),"")</f>
        <v>1.416013131723115</v>
      </c>
      <c r="AR13" s="25">
        <f>IFERROR(IF(AR8="","",IF($M$25=0,((AR9-$M$26)/3/AR10),IF($M$26=0,(($M$25-AR9)/3/AR10),MIN(((($M$25)-AR9)/(3*AR10)),((AR9-($M$26))/(3*AR10)))))),"")</f>
        <v>0.84893583831100594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68.64842105263233</v>
      </c>
      <c r="AE17" s="27" t="s">
        <v>30</v>
      </c>
      <c r="AR17" s="16">
        <f>AR19-AQ19</f>
        <v>331.5199999999968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40425.769696969699</v>
      </c>
      <c r="C19" s="30">
        <v>40350.057142857142</v>
      </c>
      <c r="D19" s="30">
        <v>40508</v>
      </c>
      <c r="E19" s="30">
        <v>40376.800000000003</v>
      </c>
      <c r="F19" s="30">
        <v>40171.314285714288</v>
      </c>
      <c r="G19" s="30">
        <v>40399.490909090906</v>
      </c>
      <c r="H19" s="30">
        <v>40301.010526315789</v>
      </c>
      <c r="I19" s="30">
        <v>40686.559999999998</v>
      </c>
      <c r="J19" s="30">
        <v>40813.558974358974</v>
      </c>
      <c r="K19" s="30">
        <v>40865.511111111111</v>
      </c>
      <c r="L19" s="30">
        <v>40456.5935483871</v>
      </c>
      <c r="M19" s="30">
        <v>40294.81904761905</v>
      </c>
      <c r="N19" s="30">
        <v>40196.106666666667</v>
      </c>
      <c r="P19" s="30" t="s">
        <v>18</v>
      </c>
      <c r="Q19" s="30"/>
      <c r="R19" s="30"/>
      <c r="S19" s="30"/>
      <c r="T19" s="30"/>
      <c r="U19" s="30">
        <v>40545.973333333335</v>
      </c>
      <c r="V19" s="30">
        <v>40457.473684210527</v>
      </c>
      <c r="W19" s="30">
        <v>40429.066666666666</v>
      </c>
      <c r="X19" s="30"/>
      <c r="Y19" s="30">
        <v>41015.599999999999</v>
      </c>
      <c r="Z19" s="30">
        <v>41022.133333333331</v>
      </c>
      <c r="AA19" s="30">
        <v>41038.773333333331</v>
      </c>
      <c r="AB19" s="30">
        <v>41048.631578947367</v>
      </c>
      <c r="AC19" s="30">
        <v>41117.279999999999</v>
      </c>
      <c r="AD19" s="29"/>
      <c r="AE19" s="30" t="s">
        <v>18</v>
      </c>
      <c r="AF19" s="30">
        <v>41355.199999999997</v>
      </c>
      <c r="AG19" s="30">
        <v>41030.472727272725</v>
      </c>
      <c r="AH19" s="30">
        <v>40602.800000000003</v>
      </c>
      <c r="AI19" s="30">
        <v>40791.482352941173</v>
      </c>
      <c r="AJ19" s="30">
        <v>40588.457142857143</v>
      </c>
      <c r="AK19" s="30">
        <v>40605.476923076923</v>
      </c>
      <c r="AL19" s="30">
        <v>40712.800000000003</v>
      </c>
      <c r="AM19" s="30">
        <v>40945.485714285714</v>
      </c>
      <c r="AN19" s="30">
        <v>40869.752380952385</v>
      </c>
      <c r="AO19" s="30">
        <v>41082.989473684211</v>
      </c>
      <c r="AP19" s="30">
        <v>40845.919999999998</v>
      </c>
      <c r="AQ19" s="30">
        <v>40824.160000000003</v>
      </c>
      <c r="AR19" s="30">
        <v>41155.68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637.65643345371132</v>
      </c>
      <c r="C20" s="22">
        <v>633.63988787210155</v>
      </c>
      <c r="D20" s="22">
        <v>662.24857604270335</v>
      </c>
      <c r="E20" s="22">
        <v>666.08671126080787</v>
      </c>
      <c r="F20" s="22">
        <v>701.32092311902545</v>
      </c>
      <c r="G20" s="22">
        <v>594.03520955565114</v>
      </c>
      <c r="H20" s="22">
        <v>622.00875297498771</v>
      </c>
      <c r="I20" s="22">
        <v>793.9964370281657</v>
      </c>
      <c r="J20" s="22">
        <v>701.70304639393601</v>
      </c>
      <c r="K20" s="22">
        <v>783.82818269540758</v>
      </c>
      <c r="L20" s="22">
        <v>721.49682701081792</v>
      </c>
      <c r="M20" s="22">
        <v>626.51827118852668</v>
      </c>
      <c r="N20" s="22">
        <v>665.48131793388131</v>
      </c>
      <c r="P20" s="21" t="s">
        <v>8</v>
      </c>
      <c r="Q20" s="22"/>
      <c r="R20" s="22"/>
      <c r="S20" s="22"/>
      <c r="T20" s="22"/>
      <c r="U20" s="22">
        <v>464.31134630364829</v>
      </c>
      <c r="V20" s="22">
        <v>509.06775125118821</v>
      </c>
      <c r="W20" s="22">
        <v>810.34379535272967</v>
      </c>
      <c r="X20" s="22"/>
      <c r="Y20" s="22">
        <v>555.30166507989736</v>
      </c>
      <c r="Z20" s="22">
        <v>623.51441780722541</v>
      </c>
      <c r="AA20" s="22">
        <v>670.49702366135716</v>
      </c>
      <c r="AB20" s="22">
        <v>523.91401464061073</v>
      </c>
      <c r="AC20" s="22">
        <v>656.4468352940454</v>
      </c>
      <c r="AD20" s="29"/>
      <c r="AE20" s="21" t="s">
        <v>8</v>
      </c>
      <c r="AF20" s="22">
        <v>492.25141255719808</v>
      </c>
      <c r="AG20" s="22">
        <v>356.07364274436128</v>
      </c>
      <c r="AH20" s="22">
        <v>604.70673716660679</v>
      </c>
      <c r="AI20" s="22">
        <v>512.95513151422767</v>
      </c>
      <c r="AJ20" s="22">
        <v>496.93019034737148</v>
      </c>
      <c r="AK20" s="22">
        <v>578.45119467020254</v>
      </c>
      <c r="AL20" s="22">
        <v>627.10948147383829</v>
      </c>
      <c r="AM20" s="22">
        <v>610.51431733991171</v>
      </c>
      <c r="AN20" s="22">
        <v>500.35062285116231</v>
      </c>
      <c r="AO20" s="22">
        <v>613.46618098079944</v>
      </c>
      <c r="AP20" s="22">
        <v>671.98434988211341</v>
      </c>
      <c r="AQ20" s="22">
        <v>580.04489667797441</v>
      </c>
      <c r="AR20" s="22">
        <v>630.58677436178436</v>
      </c>
      <c r="AS20" s="29"/>
      <c r="AT20" s="29"/>
      <c r="AU20" s="29"/>
      <c r="AV20" s="29"/>
      <c r="BD20" s="32">
        <f>F5</f>
        <v>38570</v>
      </c>
      <c r="BE20" s="32"/>
      <c r="BF20" s="32"/>
      <c r="BG20" s="32"/>
      <c r="BH20" s="32"/>
      <c r="BI20" s="32"/>
      <c r="BJ20" s="32">
        <f>E5</f>
        <v>44412</v>
      </c>
    </row>
    <row r="21" spans="1:62" x14ac:dyDescent="0.2">
      <c r="A21" s="21" t="s">
        <v>19</v>
      </c>
      <c r="B21" s="22">
        <v>41692</v>
      </c>
      <c r="C21" s="22">
        <v>41628</v>
      </c>
      <c r="D21" s="22">
        <v>42044</v>
      </c>
      <c r="E21" s="22">
        <v>41820</v>
      </c>
      <c r="F21" s="22">
        <v>43356</v>
      </c>
      <c r="G21" s="22">
        <v>42396</v>
      </c>
      <c r="H21" s="22">
        <v>41916</v>
      </c>
      <c r="I21" s="22">
        <v>44316</v>
      </c>
      <c r="J21" s="22">
        <v>42844</v>
      </c>
      <c r="K21" s="22">
        <v>44412</v>
      </c>
      <c r="L21" s="22">
        <v>44220</v>
      </c>
      <c r="M21" s="22">
        <v>43516</v>
      </c>
      <c r="N21" s="22">
        <v>43388</v>
      </c>
      <c r="P21" s="21" t="s">
        <v>19</v>
      </c>
      <c r="Q21" s="22"/>
      <c r="R21" s="22"/>
      <c r="S21" s="22"/>
      <c r="T21" s="22"/>
      <c r="U21" s="22">
        <v>41436</v>
      </c>
      <c r="V21" s="22">
        <v>42524</v>
      </c>
      <c r="W21" s="22">
        <v>42396</v>
      </c>
      <c r="X21" s="22"/>
      <c r="Y21" s="22">
        <v>43260</v>
      </c>
      <c r="Z21" s="22">
        <v>44188</v>
      </c>
      <c r="AA21" s="22">
        <v>44188</v>
      </c>
      <c r="AB21" s="22">
        <v>43484</v>
      </c>
      <c r="AC21" s="22">
        <v>43004</v>
      </c>
      <c r="AD21" s="29"/>
      <c r="AE21" s="21" t="s">
        <v>19</v>
      </c>
      <c r="AF21" s="22">
        <v>42556</v>
      </c>
      <c r="AG21" s="22">
        <v>41948</v>
      </c>
      <c r="AH21" s="22">
        <v>41532</v>
      </c>
      <c r="AI21" s="22">
        <v>41756</v>
      </c>
      <c r="AJ21" s="22">
        <v>41628</v>
      </c>
      <c r="AK21" s="22">
        <v>41820</v>
      </c>
      <c r="AL21" s="22">
        <v>42300</v>
      </c>
      <c r="AM21" s="22">
        <v>42268</v>
      </c>
      <c r="AN21" s="22">
        <v>42012</v>
      </c>
      <c r="AO21" s="22">
        <v>43996</v>
      </c>
      <c r="AP21" s="22">
        <v>42012</v>
      </c>
      <c r="AQ21" s="22">
        <v>42268</v>
      </c>
      <c r="AR21" s="22">
        <v>42492</v>
      </c>
      <c r="BD21" s="33">
        <f>BE21-$BG$22</f>
        <v>41128.94000000001</v>
      </c>
      <c r="BE21" s="32">
        <f>BF21-$BG$22</f>
        <v>41128.960000000006</v>
      </c>
      <c r="BF21" s="32">
        <f>BG21-$BG$22</f>
        <v>41128.980000000003</v>
      </c>
      <c r="BG21" s="33">
        <f>D5</f>
        <v>41129</v>
      </c>
      <c r="BH21" s="32">
        <f>BG21+$BG$22</f>
        <v>41129.019999999997</v>
      </c>
      <c r="BI21" s="32">
        <f>BH21+$BG$22</f>
        <v>41129.039999999994</v>
      </c>
      <c r="BJ21" s="33">
        <f>BI21+$BG$22</f>
        <v>41129.05999999999</v>
      </c>
    </row>
    <row r="22" spans="1:62" x14ac:dyDescent="0.2">
      <c r="A22" s="21" t="s">
        <v>20</v>
      </c>
      <c r="B22" s="22">
        <v>39260</v>
      </c>
      <c r="C22" s="22">
        <v>39100</v>
      </c>
      <c r="D22" s="22">
        <v>39260</v>
      </c>
      <c r="E22" s="22">
        <v>39100</v>
      </c>
      <c r="F22" s="22">
        <v>39100</v>
      </c>
      <c r="G22" s="22">
        <v>39100</v>
      </c>
      <c r="H22" s="22">
        <v>39100</v>
      </c>
      <c r="I22" s="22">
        <v>39260</v>
      </c>
      <c r="J22" s="22">
        <v>39484</v>
      </c>
      <c r="K22" s="22">
        <v>39580</v>
      </c>
      <c r="L22" s="22">
        <v>39100</v>
      </c>
      <c r="M22" s="22">
        <v>39260</v>
      </c>
      <c r="N22" s="22">
        <v>39260</v>
      </c>
      <c r="P22" s="21" t="s">
        <v>20</v>
      </c>
      <c r="Q22" s="22"/>
      <c r="R22" s="22"/>
      <c r="S22" s="22"/>
      <c r="T22" s="22"/>
      <c r="U22" s="22">
        <v>39356</v>
      </c>
      <c r="V22" s="22">
        <v>39452</v>
      </c>
      <c r="W22" s="22">
        <v>39356</v>
      </c>
      <c r="X22" s="22"/>
      <c r="Y22" s="22">
        <v>39356</v>
      </c>
      <c r="Z22" s="22">
        <v>39452</v>
      </c>
      <c r="AA22" s="22">
        <v>39900</v>
      </c>
      <c r="AB22" s="22">
        <v>39068</v>
      </c>
      <c r="AC22" s="22">
        <v>39068</v>
      </c>
      <c r="AD22" s="29"/>
      <c r="AE22" s="21" t="s">
        <v>20</v>
      </c>
      <c r="AF22" s="22">
        <v>40476</v>
      </c>
      <c r="AG22" s="22">
        <v>40092</v>
      </c>
      <c r="AH22" s="22">
        <v>39196</v>
      </c>
      <c r="AI22" s="22">
        <v>38972</v>
      </c>
      <c r="AJ22" s="22">
        <v>39452</v>
      </c>
      <c r="AK22" s="22">
        <v>39260</v>
      </c>
      <c r="AL22" s="22">
        <v>39356</v>
      </c>
      <c r="AM22" s="22">
        <v>39740</v>
      </c>
      <c r="AN22" s="22">
        <v>39676</v>
      </c>
      <c r="AO22" s="22">
        <v>39868</v>
      </c>
      <c r="AP22" s="22">
        <v>38972</v>
      </c>
      <c r="AQ22" s="22">
        <v>39580</v>
      </c>
      <c r="AR22" s="22">
        <v>39420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0.97009904791434098</v>
      </c>
      <c r="C23" s="25">
        <f>IFERROR(IF(C18="","",IF($C$25=0,((C19-$C$26)/3/C20),IF($C$26=0,(($C$25-C19)/3/C20),MIN(((($C$25)-C19)/(3*C20)),((C19-($C$26))/(3*C20)))))),"")</f>
        <v>0.93641892233928814</v>
      </c>
      <c r="D23" s="25">
        <f>IFERROR(IF(D18="","",IF($D$25=0,((D19-$D$26)/3/D20),IF($D$26=0,(($D$25-D19)/3/D20),MIN(((($D$25)-D19)/(3*D20)),((D19-($D$26))/(3*D20)))))),"")</f>
        <v>0.97546453608130435</v>
      </c>
      <c r="E23" s="25">
        <f>IFERROR(IF(E18="","",IF($E$25=0,((E19-$E$26)/3/E20),IF($E$26=0,(($E$25-E19)/3/E20),MIN(((($E$25)-E19)/(3*E20)),((E19-($E$26))/(3*E20)))))),"")</f>
        <v>0.90418658184406964</v>
      </c>
      <c r="F23" s="25">
        <f>IFERROR(IF(F18="","",IF($K$25=0,((F19-$K$26)/3/F20),IF($K$26=0,(($K$25-F19)/3/F20),MIN(((($K$25)-F19)/(3*F20)),((F19-($K$26))/(3*F20)))))),"")</f>
        <v>0.76109440197157763</v>
      </c>
      <c r="G23" s="25">
        <f>IFERROR(IF(G18="","",IF($G$25=0,((G19-$G$26)/3/G20),IF($G$26=0,(($G$25-G19)/3/G20),MIN(((($G$25)-G19)/(3*G20)),((G19-($G$26))/(3*G20)))))),"")</f>
        <v>1.0265894903543946</v>
      </c>
      <c r="H23" s="25">
        <f>IFERROR(IF(H18="","",IF($H$25=0,((H19-$H$26)/3/H20),IF($H$26=0,(($H$25-H19)/3/H20),MIN(((($H$25)-H19)/(3*H20)),((H19-($H$26))/(3*H20)))))),"")</f>
        <v>0.92764532012161616</v>
      </c>
      <c r="I23" s="25">
        <f>IFERROR(IF(I18="","",IF($I$25=0,((I19-$I$26)/3/I20),IF($I$26=0,(($I$25-I19)/3/I20),MIN(((($I$25)-I19)/(3*I20)),((I19-($I$26))/(3*I20)))))),"")</f>
        <v>0.8885682190724643</v>
      </c>
      <c r="J23" s="25">
        <f>IFERROR(IF(J18="","",IF($J$25=0,((J19-$J$26)/3/J20),IF($J$26=0,(($J$25-J19)/3/J20),MIN(((($J$25)-J19)/(3*J20)),((J19-($J$26))/(3*J20)))))),"")</f>
        <v>1.0657684832582963</v>
      </c>
      <c r="K23" s="25">
        <f>IFERROR(IF(K18="","",IF($K$25=0,((K19-$K$26)/3/K20),IF($K$26=0,(($K$25-K19)/3/K20),MIN(((($K$25)-K19)/(3*K20)),((K19-($K$26))/(3*K20)))))),"")</f>
        <v>0.97619655335576572</v>
      </c>
      <c r="L23" s="25">
        <f>IFERROR(IF(L18="","",IF($L$25=0,((L19-$L$26)/3/L20),IF($L$26=0,(($L$25-L19)/3/L20),MIN(((($L$25)-L19)/(3*L20)),((L19-($L$26))/(3*L20)))))),"")</f>
        <v>0.87161092410404217</v>
      </c>
      <c r="M23" s="25">
        <f>IFERROR(IF(M18="","",IF($M$25=0,((M19-$M$26)/3/M20),IF($M$26=0,(($M$25-M19)/3/M20),MIN(((($M$25)-M19)/(3*M20)),((M19-($M$26))/(3*M20)))))),"")</f>
        <v>0.9176742466728115</v>
      </c>
      <c r="N23" s="25">
        <f>IFERROR(IF(N18="","",IF($N$25=0,((N19-$N$26)/3/N20),IF($N$26=0,(($N$25-N19)/3/N20),MIN(((($N$25)-N19)/(3*N20)),((N19-($N$26))/(3*N20)))))),"")</f>
        <v>0.8145015358784411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1.4185692058169785</v>
      </c>
      <c r="V23" s="25">
        <f>IFERROR(IF(V18="","",IF($G$25=0,((V19-$G$26)/3/V20),IF($G$26=0,(($G$25-V19)/3/V20),MIN(((($G$25)-V19)/(3*V20)),((V19-($G$26))/(3*V20)))))),"")</f>
        <v>1.2359020841341768</v>
      </c>
      <c r="W23" s="25">
        <f>IFERROR(IF(W18="","",IF($H$25=0,((W19-$H$26)/3/W20),IF($H$26=0,(($H$25-W19)/3/W20),MIN(((($H$25)-W19)/(3*W20)),((W19-($H$26))/(3*W20)))))),"")</f>
        <v>0.76472343274887156</v>
      </c>
      <c r="X23" s="25"/>
      <c r="Y23" s="25">
        <f>IFERROR(IF(Y18="","",IF($J$25=0,((Y19-$J$26)/3/Y20),IF($J$26=0,(($J$25-Y19)/3/Y20),MIN(((($J$25)-Y19)/(3*Y20)),((Y19-($J$26))/(3*Y20)))))),"")</f>
        <v>1.4680308943116669</v>
      </c>
      <c r="Z23" s="25">
        <f>IFERROR(IF(Z18="","",IF($K$25=0,((Z19-$K$26)/3/Z20),IF($K$26=0,(($K$25-Z19)/3/Z20),MIN(((($K$25)-Z19)/(3*Z20)),((Z19-($K$26))/(3*Z20)))))),"")</f>
        <v>1.3109204124779186</v>
      </c>
      <c r="AA23" s="25">
        <f>IFERROR(IF(AA18="","",IF($L$25=0,((AA19-$L$26)/3/AA20),IF($L$26=0,(($L$25-AA19)/3/AA20),MIN(((($L$25)-AA19)/(3*AA20)),((AA19-($L$26))/(3*AA20)))))),"")</f>
        <v>1.2273349700357086</v>
      </c>
      <c r="AB23" s="25">
        <f>IFERROR(IF(AB18="","",IF($M$25=0,((AB19-$M$26)/3/AB20),IF($M$26=0,(($M$25-AB19)/3/AB20),MIN(((($M$25)-AB19)/(3*AB20)),((AB19-($M$26))/(3*AB20)))))),"")</f>
        <v>1.5769964216027785</v>
      </c>
      <c r="AC23" s="25">
        <f>IFERROR(IF(AC18="","",IF($N$25=0,((AC19-$N$26)/3/AC20),IF($N$26=0,(($N$25-AC19)/3/AC20),MIN(((($N$25)-AC19)/(3*AC20)),((AC19-($N$26))/(3*AC20)))))),"")</f>
        <v>1.2934685456332415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1.8860281074198479</v>
      </c>
      <c r="AG23" s="25">
        <f t="shared" si="2"/>
        <v>2.303336942988496</v>
      </c>
      <c r="AH23" s="25">
        <f t="shared" si="2"/>
        <v>1.1205431630792477</v>
      </c>
      <c r="AI23" s="25">
        <f t="shared" si="2"/>
        <v>1.4435845791446553</v>
      </c>
      <c r="AJ23" s="25">
        <f t="shared" si="2"/>
        <v>1.3539508379410878</v>
      </c>
      <c r="AK23" s="25">
        <f t="shared" si="2"/>
        <v>1.1729465060213811</v>
      </c>
      <c r="AL23" s="25">
        <f t="shared" si="2"/>
        <v>1.1389824070080901</v>
      </c>
      <c r="AM23" s="25">
        <f t="shared" si="2"/>
        <v>1.2969860803243223</v>
      </c>
      <c r="AN23" s="25">
        <f t="shared" si="2"/>
        <v>1.5320938797195451</v>
      </c>
      <c r="AO23" s="25">
        <f t="shared" si="2"/>
        <v>1.3654593910221671</v>
      </c>
      <c r="AP23" s="25">
        <f t="shared" si="2"/>
        <v>1.1289548635069968</v>
      </c>
      <c r="AQ23" s="25">
        <f>IFERROR(IF(AQ18="","",IF($M$25=0,((AQ19-$M$26)/3/AQ20),IF($M$26=0,(($M$25-AQ19)/3/AQ20),MIN(((($M$25)-AQ19)/(3*AQ20)),((AQ19-($M$26))/(3*AQ20)))))),"")</f>
        <v>1.2953939789316307</v>
      </c>
      <c r="AR23" s="25">
        <f>IFERROR(IF(AR18="","",IF($M$25=0,((AR19-$M$26)/3/AR20),IF($M$26=0,(($M$25-AR19)/3/AR20),MIN(((($M$25)-AR19)/(3*AR20)),((AR19-($M$26))/(3*AR20)))))),"")</f>
        <v>1.3668116243092063</v>
      </c>
    </row>
    <row r="24" spans="1:62" x14ac:dyDescent="0.2">
      <c r="A24" s="35" t="s">
        <v>10</v>
      </c>
      <c r="B24" s="32">
        <f t="shared" ref="B24:M24" si="3">$D$5</f>
        <v>41129</v>
      </c>
      <c r="C24" s="32">
        <f t="shared" si="3"/>
        <v>41129</v>
      </c>
      <c r="D24" s="32">
        <f t="shared" si="3"/>
        <v>41129</v>
      </c>
      <c r="E24" s="32">
        <f t="shared" si="3"/>
        <v>41129</v>
      </c>
      <c r="F24" s="32">
        <f t="shared" si="3"/>
        <v>41129</v>
      </c>
      <c r="G24" s="32">
        <f t="shared" si="3"/>
        <v>41129</v>
      </c>
      <c r="H24" s="32">
        <f t="shared" si="3"/>
        <v>41129</v>
      </c>
      <c r="I24" s="32">
        <f t="shared" si="3"/>
        <v>41129</v>
      </c>
      <c r="J24" s="32">
        <f t="shared" si="3"/>
        <v>41129</v>
      </c>
      <c r="K24" s="32">
        <f t="shared" si="3"/>
        <v>41129</v>
      </c>
      <c r="L24" s="32">
        <f t="shared" si="3"/>
        <v>41129</v>
      </c>
      <c r="M24" s="32">
        <f t="shared" si="3"/>
        <v>41129</v>
      </c>
      <c r="N24" s="32">
        <f>$D$5</f>
        <v>41129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4">$E$5</f>
        <v>44412</v>
      </c>
      <c r="C25" s="32">
        <f t="shared" si="4"/>
        <v>44412</v>
      </c>
      <c r="D25" s="32">
        <f t="shared" si="4"/>
        <v>44412</v>
      </c>
      <c r="E25" s="32">
        <f t="shared" si="4"/>
        <v>44412</v>
      </c>
      <c r="F25" s="32">
        <f t="shared" si="4"/>
        <v>44412</v>
      </c>
      <c r="G25" s="32">
        <f t="shared" si="4"/>
        <v>44412</v>
      </c>
      <c r="H25" s="32">
        <f t="shared" si="4"/>
        <v>44412</v>
      </c>
      <c r="I25" s="32">
        <f t="shared" si="4"/>
        <v>44412</v>
      </c>
      <c r="J25" s="32">
        <f t="shared" si="4"/>
        <v>44412</v>
      </c>
      <c r="K25" s="32">
        <f t="shared" si="4"/>
        <v>44412</v>
      </c>
      <c r="L25" s="32">
        <f t="shared" si="4"/>
        <v>44412</v>
      </c>
      <c r="M25" s="32">
        <f t="shared" si="4"/>
        <v>44412</v>
      </c>
      <c r="N25" s="32">
        <f>$E$5</f>
        <v>44412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5">$F$5</f>
        <v>38570</v>
      </c>
      <c r="C26" s="32">
        <f t="shared" si="5"/>
        <v>38570</v>
      </c>
      <c r="D26" s="32">
        <f t="shared" si="5"/>
        <v>38570</v>
      </c>
      <c r="E26" s="32">
        <f t="shared" si="5"/>
        <v>38570</v>
      </c>
      <c r="F26" s="32">
        <f t="shared" si="5"/>
        <v>38570</v>
      </c>
      <c r="G26" s="32">
        <f t="shared" si="5"/>
        <v>38570</v>
      </c>
      <c r="H26" s="32">
        <f t="shared" si="5"/>
        <v>38570</v>
      </c>
      <c r="I26" s="32">
        <f t="shared" si="5"/>
        <v>38570</v>
      </c>
      <c r="J26" s="32">
        <f t="shared" si="5"/>
        <v>38570</v>
      </c>
      <c r="K26" s="32">
        <f t="shared" si="5"/>
        <v>38570</v>
      </c>
      <c r="L26" s="32">
        <f t="shared" si="5"/>
        <v>38570</v>
      </c>
      <c r="M26" s="32">
        <f t="shared" si="5"/>
        <v>38570</v>
      </c>
      <c r="N26" s="32">
        <f>$F$5</f>
        <v>38570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944.64665911959764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1.0533107106615001</v>
      </c>
      <c r="Q37" s="40">
        <v>8</v>
      </c>
      <c r="R37" s="41">
        <f>ROUND(Q37/5,5)</f>
        <v>1.6</v>
      </c>
      <c r="T37" s="20">
        <v>39848.800000000003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591.61068279739504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0.72051888017148658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65"/>
  <dimension ref="A1:BJ85"/>
  <sheetViews>
    <sheetView showGridLines="0" topLeftCell="A4" zoomScale="75" zoomScaleNormal="75" workbookViewId="0">
      <selection activeCell="X19" sqref="X19:X23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85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0.22665902506396687</v>
      </c>
      <c r="R2" s="7">
        <f>IF(N19="","",(ABS(N19-AVERAGE(B19:M19))/STDEV(B19:M19)))</f>
        <v>0.23976894964940412</v>
      </c>
      <c r="S2" s="7">
        <f>IF(AC9="","",(ABS(AC9-AVERAGE(Q9:AB9))/STDEV(Q9:AB9)))</f>
        <v>0.59882662676088527</v>
      </c>
      <c r="T2" s="7">
        <f>IF(AC19="","",(ABS(AC19-AVERAGE(Q19:AB19))/STDEV(Q19:AB19)))</f>
        <v>0.81382341203815189</v>
      </c>
      <c r="U2" s="7">
        <f>IF(AR9="","",(ABS(AR9-AVERAGE(AF9:AQ9))/STDEV(AF9:AQ9)))</f>
        <v>1.0010227359788137</v>
      </c>
      <c r="V2" s="7">
        <f>IF(AR19="","",(ABS(AR19-AVERAGE(AF19:AQ19))/STDEV(AF19:AQ19)))</f>
        <v>0.43232593830229926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2.1845316397576657</v>
      </c>
      <c r="R3" s="7">
        <f>IF(N20="","",(ABS(N20-AVERAGE(B20:M20))/STDEV(B20:M20)))</f>
        <v>0.82656112367839951</v>
      </c>
      <c r="S3" s="7">
        <f>IF(AC10="","",(ABS(AC10-AVERAGE(Q10:AB10))/STDEV(Q10:AB10)))</f>
        <v>0.66405805529142725</v>
      </c>
      <c r="T3" s="7">
        <f>IF(AC20="","",(ABS(AC20-AVERAGE(Q20:AB20))/STDEV(Q20:AB20)))</f>
        <v>0.29676506804270925</v>
      </c>
      <c r="U3" s="7">
        <f t="shared" ref="U3" si="0">IF(AR10="","",(ABS(AR10-AVERAGE(AF10:AQ10))/STDEV(AF10:AQ10)))</f>
        <v>0.3629353352824648</v>
      </c>
      <c r="V3" s="7">
        <f>IF(AR20="","",(ABS(AR20-AVERAGE(AF20:AQ20))/STDEV(AF20:AQ20)))</f>
        <v>0.93027169302930102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0.9941493982869033</v>
      </c>
      <c r="R4" s="7">
        <f>IF(N23="","",(ABS(N23-AVERAGE(B23:M23))/STDEV(B23:M23)))</f>
        <v>0.19073242246749092</v>
      </c>
      <c r="S4" s="7">
        <f>IF(AC13="","",(ABS(AC13-AVERAGE(Q13:AB13))/STDEV(Q13:AB13)))</f>
        <v>1.2526295444591333</v>
      </c>
      <c r="T4" s="7">
        <f>IF(AC23="","",(ABS(AC23-AVERAGE(Q23:AB23))/STDEV(Q23:AB23)))</f>
        <v>1.146629579293168</v>
      </c>
      <c r="U4" s="7">
        <f>IF(AR13="","",(ABS(AR13-AVERAGE(AF13:AQ13))/STDEV(AF13:AQ13)))</f>
        <v>0.69527549006910749</v>
      </c>
      <c r="V4" s="7">
        <f>IF(AR23="","",(ABS(AR23-AVERAGE(AF23:AQ23))/STDEV(AF23:AQ23)))</f>
        <v>0.44123155298229172</v>
      </c>
    </row>
    <row r="5" spans="1:44" ht="25.5" customHeight="1" x14ac:dyDescent="0.2">
      <c r="C5" s="45" t="s">
        <v>54</v>
      </c>
      <c r="D5" s="46" t="s">
        <v>54</v>
      </c>
      <c r="E5" s="46">
        <v>33.700000000000003</v>
      </c>
      <c r="F5" s="46">
        <v>6.4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-0.20313521823926539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-1.2302533333333336</v>
      </c>
      <c r="AE7" s="14" t="s">
        <v>29</v>
      </c>
      <c r="AR7" s="16">
        <f>AR9-AQ9</f>
        <v>0.16163333333332908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15.572472727272734</v>
      </c>
      <c r="C9" s="20">
        <v>14.503950000000005</v>
      </c>
      <c r="D9" s="20">
        <v>15.221757142857141</v>
      </c>
      <c r="E9" s="20">
        <v>15.756655172413797</v>
      </c>
      <c r="F9" s="20">
        <v>14.17382068965518</v>
      </c>
      <c r="G9" s="20">
        <v>14.480066666666671</v>
      </c>
      <c r="H9" s="20">
        <v>14.654321739130422</v>
      </c>
      <c r="I9" s="20">
        <v>13.992135483870964</v>
      </c>
      <c r="J9" s="20">
        <v>13.251076363636363</v>
      </c>
      <c r="K9" s="20">
        <v>13.327023529411768</v>
      </c>
      <c r="L9" s="20">
        <v>13.882921212121211</v>
      </c>
      <c r="M9" s="20">
        <v>13.408861904761906</v>
      </c>
      <c r="N9" s="20">
        <v>14.160207142857141</v>
      </c>
      <c r="P9" s="19" t="s">
        <v>18</v>
      </c>
      <c r="Q9" s="20"/>
      <c r="R9" s="20"/>
      <c r="S9" s="20"/>
      <c r="T9" s="20"/>
      <c r="U9" s="20">
        <v>14.029133333333325</v>
      </c>
      <c r="V9" s="20">
        <v>14.818164705882355</v>
      </c>
      <c r="W9" s="20">
        <v>13.403492307692309</v>
      </c>
      <c r="X9" s="20"/>
      <c r="Y9" s="20"/>
      <c r="Z9" s="20">
        <v>14.982519999999992</v>
      </c>
      <c r="AA9" s="20">
        <v>15.221242857142858</v>
      </c>
      <c r="AB9" s="20">
        <v>15.411999999999999</v>
      </c>
      <c r="AC9" s="20">
        <v>14.181746666666665</v>
      </c>
      <c r="AE9" s="19" t="s">
        <v>18</v>
      </c>
      <c r="AF9" s="30">
        <v>15.040439999999995</v>
      </c>
      <c r="AG9" s="30">
        <v>15.225890909090911</v>
      </c>
      <c r="AH9" s="30">
        <v>16.417080000000002</v>
      </c>
      <c r="AI9" s="30">
        <v>16.674496774193539</v>
      </c>
      <c r="AJ9" s="30">
        <v>17.352266666666669</v>
      </c>
      <c r="AK9" s="30">
        <v>16.085712500000003</v>
      </c>
      <c r="AL9" s="30">
        <v>14.572358333333337</v>
      </c>
      <c r="AM9" s="30">
        <v>14.246139999999999</v>
      </c>
      <c r="AN9" s="30">
        <v>14.114885714285716</v>
      </c>
      <c r="AO9" s="30">
        <v>13.610038095238101</v>
      </c>
      <c r="AP9" s="30">
        <v>14.178659999999995</v>
      </c>
      <c r="AQ9" s="30">
        <v>13.68166666666667</v>
      </c>
      <c r="AR9" s="30">
        <v>13.843299999999999</v>
      </c>
    </row>
    <row r="10" spans="1:44" x14ac:dyDescent="0.2">
      <c r="A10" s="21" t="s">
        <v>8</v>
      </c>
      <c r="B10" s="22">
        <v>3.1275893010658735</v>
      </c>
      <c r="C10" s="22">
        <v>2.8788028775127441</v>
      </c>
      <c r="D10" s="22">
        <v>2.5963275258189493</v>
      </c>
      <c r="E10" s="22">
        <v>3.2604920010025094</v>
      </c>
      <c r="F10" s="22">
        <v>3.3120651992814034</v>
      </c>
      <c r="G10" s="22">
        <v>3.2119181703980599</v>
      </c>
      <c r="H10" s="22">
        <v>3.3530626087791178</v>
      </c>
      <c r="I10" s="22">
        <v>3.555775223852601</v>
      </c>
      <c r="J10" s="22">
        <v>3.2412664222020799</v>
      </c>
      <c r="K10" s="22">
        <v>3.2880288981312238</v>
      </c>
      <c r="L10" s="22">
        <v>3.1544412361061993</v>
      </c>
      <c r="M10" s="22">
        <v>3.3292100223901304</v>
      </c>
      <c r="N10" s="22">
        <v>2.6545957447969366</v>
      </c>
      <c r="P10" s="21" t="s">
        <v>8</v>
      </c>
      <c r="Q10" s="22"/>
      <c r="R10" s="22"/>
      <c r="S10" s="22"/>
      <c r="T10" s="22"/>
      <c r="U10" s="22">
        <v>2.2021248403370812</v>
      </c>
      <c r="V10" s="22">
        <v>2.6483584621379457</v>
      </c>
      <c r="W10" s="22">
        <v>2.7466783355256701</v>
      </c>
      <c r="X10" s="22"/>
      <c r="Y10" s="22"/>
      <c r="Z10" s="22">
        <v>2.7253114642729419</v>
      </c>
      <c r="AA10" s="22">
        <v>2.8820374558092454</v>
      </c>
      <c r="AB10" s="22">
        <v>3.1281734628187046</v>
      </c>
      <c r="AC10" s="22">
        <v>2.9250382445794392</v>
      </c>
      <c r="AE10" s="21" t="s">
        <v>8</v>
      </c>
      <c r="AF10" s="22">
        <v>2.9659593873766537</v>
      </c>
      <c r="AG10" s="22">
        <v>3.5394863336926825</v>
      </c>
      <c r="AH10" s="22">
        <v>2.6769626775774853</v>
      </c>
      <c r="AI10" s="22">
        <v>3.278447481350995</v>
      </c>
      <c r="AJ10" s="22">
        <v>3.2409324190165649</v>
      </c>
      <c r="AK10" s="22">
        <v>3.1268625120817233</v>
      </c>
      <c r="AL10" s="22">
        <v>3.5755811040812016</v>
      </c>
      <c r="AM10" s="22">
        <v>3.2672390017086008</v>
      </c>
      <c r="AN10" s="22">
        <v>3.2263784034421259</v>
      </c>
      <c r="AO10" s="22">
        <v>3.3647527252951068</v>
      </c>
      <c r="AP10" s="22">
        <v>2.8235869979694588</v>
      </c>
      <c r="AQ10" s="22">
        <v>2.5948304901721779</v>
      </c>
      <c r="AR10" s="22">
        <v>3.0255741306821871</v>
      </c>
    </row>
    <row r="11" spans="1:44" x14ac:dyDescent="0.2">
      <c r="A11" s="21" t="s">
        <v>19</v>
      </c>
      <c r="B11" s="22">
        <v>22.934000000000001</v>
      </c>
      <c r="C11" s="22">
        <v>21.960999999999999</v>
      </c>
      <c r="D11" s="22">
        <v>21.489000000000001</v>
      </c>
      <c r="E11" s="22">
        <v>22.664000000000001</v>
      </c>
      <c r="F11" s="23">
        <v>23.341000000000001</v>
      </c>
      <c r="G11" s="23">
        <v>21.013999999999999</v>
      </c>
      <c r="H11" s="23">
        <v>23.341000000000001</v>
      </c>
      <c r="I11" s="23">
        <v>23.88</v>
      </c>
      <c r="J11" s="23">
        <v>21.701000000000001</v>
      </c>
      <c r="K11" s="23">
        <v>23.2</v>
      </c>
      <c r="L11" s="23">
        <v>24.292999999999999</v>
      </c>
      <c r="M11" s="23">
        <v>22.407</v>
      </c>
      <c r="N11" s="23">
        <v>20.399999999999999</v>
      </c>
      <c r="P11" s="21" t="s">
        <v>19</v>
      </c>
      <c r="Q11" s="22"/>
      <c r="R11" s="22"/>
      <c r="S11" s="22"/>
      <c r="T11" s="22"/>
      <c r="U11" s="23">
        <v>18.239999999999998</v>
      </c>
      <c r="V11" s="23">
        <v>23.157</v>
      </c>
      <c r="W11" s="23">
        <v>19.285</v>
      </c>
      <c r="X11" s="23"/>
      <c r="Y11" s="23"/>
      <c r="Z11" s="23">
        <v>22.178999999999998</v>
      </c>
      <c r="AA11" s="23">
        <v>20.257999999999999</v>
      </c>
      <c r="AB11" s="23">
        <v>22.085000000000001</v>
      </c>
      <c r="AC11" s="23">
        <v>20.172999999999998</v>
      </c>
      <c r="AE11" s="21" t="s">
        <v>19</v>
      </c>
      <c r="AF11" s="22">
        <v>23.504000000000001</v>
      </c>
      <c r="AG11" s="22">
        <v>24.681000000000001</v>
      </c>
      <c r="AH11" s="22">
        <v>23.088000000000001</v>
      </c>
      <c r="AI11" s="22">
        <v>25.588000000000001</v>
      </c>
      <c r="AJ11" s="22">
        <v>22.198</v>
      </c>
      <c r="AK11" s="22">
        <v>22.126999999999999</v>
      </c>
      <c r="AL11" s="22">
        <v>25.143999999999998</v>
      </c>
      <c r="AM11" s="22">
        <v>20.384</v>
      </c>
      <c r="AN11" s="22">
        <v>21.538</v>
      </c>
      <c r="AO11" s="22">
        <v>21.762</v>
      </c>
      <c r="AP11" s="22">
        <v>19.169</v>
      </c>
      <c r="AQ11" s="22">
        <v>18.312000000000001</v>
      </c>
      <c r="AR11" s="22">
        <v>22.584</v>
      </c>
    </row>
    <row r="12" spans="1:44" x14ac:dyDescent="0.2">
      <c r="A12" s="21" t="s">
        <v>20</v>
      </c>
      <c r="B12" s="22">
        <v>7.7880000000000003</v>
      </c>
      <c r="C12" s="22">
        <v>7.2990000000000004</v>
      </c>
      <c r="D12" s="22">
        <v>10.275</v>
      </c>
      <c r="E12" s="22">
        <v>7.8369999999999997</v>
      </c>
      <c r="F12" s="23">
        <v>6.5119999999999996</v>
      </c>
      <c r="G12" s="23">
        <v>7.8849999999999998</v>
      </c>
      <c r="H12" s="23">
        <v>6.5119999999999996</v>
      </c>
      <c r="I12" s="23">
        <v>6.5</v>
      </c>
      <c r="J12" s="23">
        <v>6.7430000000000003</v>
      </c>
      <c r="K12" s="23">
        <v>6.61</v>
      </c>
      <c r="L12" s="23">
        <v>7.4390000000000001</v>
      </c>
      <c r="M12" s="23">
        <v>6.8460000000000001</v>
      </c>
      <c r="N12" s="23">
        <v>7.319</v>
      </c>
      <c r="P12" s="21" t="s">
        <v>20</v>
      </c>
      <c r="Q12" s="22"/>
      <c r="R12" s="22"/>
      <c r="S12" s="22"/>
      <c r="T12" s="22"/>
      <c r="U12" s="23">
        <v>8.7189999999999994</v>
      </c>
      <c r="V12" s="23">
        <v>8.7260000000000009</v>
      </c>
      <c r="W12" s="23">
        <v>6.9749999999999996</v>
      </c>
      <c r="X12" s="23"/>
      <c r="Y12" s="23"/>
      <c r="Z12" s="23">
        <v>10.238</v>
      </c>
      <c r="AA12" s="23">
        <v>7.3079999999999998</v>
      </c>
      <c r="AB12" s="23">
        <v>8.7710000000000008</v>
      </c>
      <c r="AC12" s="23">
        <v>7.5839999999999996</v>
      </c>
      <c r="AE12" s="21" t="s">
        <v>20</v>
      </c>
      <c r="AF12" s="22">
        <v>8.484</v>
      </c>
      <c r="AG12" s="22">
        <v>8.9329999999999998</v>
      </c>
      <c r="AH12" s="22">
        <v>11.448</v>
      </c>
      <c r="AI12" s="22">
        <v>8.4879999999999995</v>
      </c>
      <c r="AJ12" s="22">
        <v>9.1210000000000004</v>
      </c>
      <c r="AK12" s="22">
        <v>9.7759999999999998</v>
      </c>
      <c r="AL12" s="22">
        <v>7.3949999999999996</v>
      </c>
      <c r="AM12" s="22">
        <v>7.6230000000000002</v>
      </c>
      <c r="AN12" s="22">
        <v>6.5659999999999998</v>
      </c>
      <c r="AO12" s="22">
        <v>8.1180000000000003</v>
      </c>
      <c r="AP12" s="22">
        <v>8.9990000000000006</v>
      </c>
      <c r="AQ12" s="22">
        <v>9.25</v>
      </c>
      <c r="AR12" s="22">
        <v>7.6719999999999997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0.97758708537880179</v>
      </c>
      <c r="C13" s="25">
        <f>IFERROR(IF(C8="","",IF($C$25=0,((C9-$C$26)/3/C10),IF($C$26=0,(($C$25-C9)/3/C10),MIN(((($C$25)-C9)/(3*C10)),((C9-($C$26))/(3*C10)))))),"")</f>
        <v>0.938347216395927</v>
      </c>
      <c r="D13" s="25">
        <f>IFERROR(IF(D8="","",IF($D$25=0,((D9-$D$26)/3/D10),IF($D$26=0,(($D$25-D9)/3/D10),MIN(((($D$25)-D9)/(3*D10)),((D9-($D$26))/(3*D10)))))),"")</f>
        <v>1.1325942836731189</v>
      </c>
      <c r="E13" s="25">
        <f>IFERROR(IF(E8="","",IF($E$25=0,((E9-$E$26)/3/E10),IF($E$26=0,(($E$25-E9)/3/E10),MIN(((($E$25)-E9)/(3*E10)),((E9-($E$26))/(3*E10)))))),"")</f>
        <v>0.95656884191474678</v>
      </c>
      <c r="F13" s="25">
        <f>IFERROR(IF(F8="","",IF($K$25=0,((F9-$K$26)/3/F10),IF($K$26=0,(($K$25-F9)/3/F10),MIN(((($K$25)-F9)/(3*F10)),((F9-($K$26))/(3*F10)))))),"")</f>
        <v>0.78237395923866604</v>
      </c>
      <c r="G13" s="25">
        <f>IFERROR(IF(G8="","",IF($G$25=0,((G9-$G$26)/3/G10),IF($G$26=0,(($G$25-G9)/3/G10),MIN(((($G$25)-G9)/(3*G10)),((G9-($G$26))/(3*G10)))))),"")</f>
        <v>0.83855048997769577</v>
      </c>
      <c r="H13" s="25">
        <f>IFERROR(IF(H8="","",IF($H$25=0,((H9-$H$26)/3/H10),IF($H$26=0,(($H$25-H9)/3/H10),MIN(((($H$25)-H9)/(3*H10)),((H9-($H$26))/(3*H10)))))),"")</f>
        <v>0.82057536668304754</v>
      </c>
      <c r="I13" s="25">
        <f>IFERROR(IF(I8="","",IF($I$25=0,((I9-$I$26)/3/I10),IF($I$26=0,(($I$25-I9)/3/I10),MIN(((($I$25)-I9)/(3*I10)),((I9-($I$26))/(3*I10)))))),"")</f>
        <v>0.71171873041373512</v>
      </c>
      <c r="J13" s="25">
        <f>IFERROR(IF(J8="","",IF($J$25=0,((J9-$J$26)/3/J10),IF($J$26=0,(($J$25-J9)/3/J10),MIN(((($J$25)-J9)/(3*J10)),((J9-($J$26))/(3*J10)))))),"")</f>
        <v>0.70456785211152329</v>
      </c>
      <c r="K13" s="25">
        <f>IFERROR(IF(K8="","",IF($K$25=0,((K9-$K$26)/3/K10),IF($K$26=0,(($K$25-K9)/3/K10),MIN(((($K$25)-K9)/(3*K10)),((K9-($K$26))/(3*K10)))))),"")</f>
        <v>0.70224682162909158</v>
      </c>
      <c r="L13" s="25">
        <f>IFERROR(IF(L8="","",IF($L$25=0,((L9-$L$26)/3/L10),IF($L$26=0,(($L$25-L9)/3/L10),MIN(((($L$25)-L9)/(3*L10)),((L9-($L$26))/(3*L10)))))),"")</f>
        <v>0.79072865335288667</v>
      </c>
      <c r="M13" s="25">
        <f>IFERROR(IF(M8="","",IF($M$25=0,((M9-$M$26)/3/M10),IF($M$26=0,(($M$25-M9)/3/M10),MIN(((($M$25)-M9)/(3*M10)),((M9-($M$26))/(3*M10)))))),"")</f>
        <v>0.70175425577687578</v>
      </c>
      <c r="N13" s="25">
        <f>IFERROR(IF(N8="","",IF($N$25=0,((N9-$N$26)/3/N10),IF($N$26=0,(($N$25-N9)/3/N10),MIN(((($N$25)-N9)/(3*N10)),((N9-($N$26))/(3*N10)))))),"")</f>
        <v>0.97443677417014241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1.1548139314641106</v>
      </c>
      <c r="V13" s="25">
        <f>IFERROR(IF(V8="","",IF($G$25=0,((V9-$G$26)/3/V10),IF($G$26=0,(($G$25-V9)/3/V10),MIN(((($G$25)-V9)/(3*V10)),((V9-($G$26))/(3*V10)))))),"")</f>
        <v>1.059544975530063</v>
      </c>
      <c r="W13" s="25">
        <f>IFERROR(IF(W8="","",IF($H$25=0,((W9-$H$26)/3/W10),IF($H$26=0,(($H$25-W9)/3/W10),MIN(((($H$25)-W9)/(3*W10)),((W9-($H$26))/(3*W10)))))),"")</f>
        <v>0.84993477601761147</v>
      </c>
      <c r="X13" s="25"/>
      <c r="Y13" s="25"/>
      <c r="Z13" s="25">
        <f>IFERROR(IF(Z8="","",IF($K$25=0,((Z9-$K$26)/3/Z10),IF($K$26=0,(($K$25-Z9)/3/Z10),MIN(((($K$25)-Z9)/(3*Z10)),((Z9-($K$26))/(3*Z10)))))),"")</f>
        <v>1.0497295584390063</v>
      </c>
      <c r="AA13" s="25">
        <f>IFERROR(IF(AA8="","",IF($L$25=0,((AA9-$L$26)/3/AA10),IF($L$26=0,(($L$25-AA9)/3/AA10),MIN(((($L$25)-AA9)/(3*AA10)),((AA9-($L$26))/(3*AA10)))))),"")</f>
        <v>1.0202554029224609</v>
      </c>
      <c r="AB13" s="25">
        <f>IFERROR(IF(AB8="","",IF($M$25=0,((AB9-$M$26)/3/AB10),IF($M$26=0,(($M$25-AB9)/3/AB10),MIN(((($M$25)-AB9)/(3*AB10)),((AB9-($M$26))/(3*AB10)))))),"")</f>
        <v>0.96030480269249008</v>
      </c>
      <c r="AC13" s="25">
        <f>IFERROR(IF(AC8="","",IF($N$25=0,((AC9-$N$26)/3/AC10),IF($N$26=0,(($N$25-AC9)/3/AC10),MIN(((($N$25)-AC9)/(3*AC10)),((AC9-($N$26))/(3*AC10)))))),"")</f>
        <v>0.88679714200745685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0.97106746603638128</v>
      </c>
      <c r="AG13" s="25">
        <f t="shared" si="1"/>
        <v>0.83118378177048613</v>
      </c>
      <c r="AH13" s="25">
        <f t="shared" si="1"/>
        <v>1.2473190958673792</v>
      </c>
      <c r="AI13" s="25">
        <f t="shared" si="1"/>
        <v>1.0446506395317319</v>
      </c>
      <c r="AJ13" s="25">
        <f t="shared" si="1"/>
        <v>1.1264522315042127</v>
      </c>
      <c r="AK13" s="25">
        <f t="shared" si="1"/>
        <v>1.0325272764180151</v>
      </c>
      <c r="AL13" s="25">
        <f t="shared" si="1"/>
        <v>0.76186761400408742</v>
      </c>
      <c r="AM13" s="25">
        <f t="shared" si="1"/>
        <v>0.80048628172970759</v>
      </c>
      <c r="AN13" s="25">
        <f t="shared" si="1"/>
        <v>0.7970635337395573</v>
      </c>
      <c r="AO13" s="25">
        <f t="shared" si="1"/>
        <v>0.71427121930193171</v>
      </c>
      <c r="AP13" s="25">
        <f t="shared" si="1"/>
        <v>0.91829529904029927</v>
      </c>
      <c r="AQ13" s="25">
        <f>IFERROR(IF(AQ8="","",IF($M$25=0,((AQ9-$M$26)/3/AQ10),IF($M$26=0,(($M$25-AQ9)/3/AQ10),MIN(((($M$25)-AQ9)/(3*AQ10)),((AQ9-($M$26))/(3*AQ10)))))),"")</f>
        <v>0.93540685274634916</v>
      </c>
      <c r="AR13" s="25">
        <f>IFERROR(IF(AR8="","",IF($M$25=0,((AR9-$M$26)/3/AR10),IF($M$26=0,(($M$25-AR9)/3/AR10),MIN(((($M$25)-AR9)/(3*AR10)),((AR9-($M$26))/(3*AR10)))))),"")</f>
        <v>0.82004270688306591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-1.1217824561403535</v>
      </c>
      <c r="AE17" s="27" t="s">
        <v>30</v>
      </c>
      <c r="AR17" s="16">
        <f>AR19-AQ19</f>
        <v>-0.25717333333333059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14.49491515151515</v>
      </c>
      <c r="C19" s="30">
        <v>13.553949999999995</v>
      </c>
      <c r="D19" s="30">
        <v>17.169799999999999</v>
      </c>
      <c r="E19" s="30">
        <v>15.273175000000004</v>
      </c>
      <c r="F19" s="30">
        <v>14.295278571428565</v>
      </c>
      <c r="G19" s="30">
        <v>16.294709090909091</v>
      </c>
      <c r="H19" s="30">
        <v>14.089494736842109</v>
      </c>
      <c r="I19" s="30">
        <v>13.891540000000004</v>
      </c>
      <c r="J19" s="30">
        <v>14.023338461538458</v>
      </c>
      <c r="K19" s="30">
        <v>13.958227777777784</v>
      </c>
      <c r="L19" s="30">
        <v>14.516116129032255</v>
      </c>
      <c r="M19" s="30">
        <v>14.727633333333324</v>
      </c>
      <c r="N19" s="30">
        <v>14.434486666666663</v>
      </c>
      <c r="P19" s="30" t="s">
        <v>18</v>
      </c>
      <c r="Q19" s="30"/>
      <c r="R19" s="30"/>
      <c r="S19" s="30"/>
      <c r="T19" s="30"/>
      <c r="U19" s="30">
        <v>15.341346666666665</v>
      </c>
      <c r="V19" s="30">
        <v>16.004073684210528</v>
      </c>
      <c r="W19" s="30">
        <v>14.914200000000001</v>
      </c>
      <c r="X19" s="30"/>
      <c r="Y19" s="30">
        <v>16.413112499999997</v>
      </c>
      <c r="Z19" s="30">
        <v>16.580977777777779</v>
      </c>
      <c r="AA19" s="30">
        <v>16.847133333333332</v>
      </c>
      <c r="AB19" s="30">
        <v>16.635915789473685</v>
      </c>
      <c r="AC19" s="30">
        <v>15.514133333333332</v>
      </c>
      <c r="AD19" s="29"/>
      <c r="AE19" s="30" t="s">
        <v>18</v>
      </c>
      <c r="AF19" s="30">
        <v>15.469350000000006</v>
      </c>
      <c r="AG19" s="30">
        <v>16.094781818181822</v>
      </c>
      <c r="AH19" s="30">
        <v>15.070525000000004</v>
      </c>
      <c r="AI19" s="30">
        <v>15.21852941176471</v>
      </c>
      <c r="AJ19" s="30">
        <v>16.520599999999991</v>
      </c>
      <c r="AK19" s="30">
        <v>16.59864615384615</v>
      </c>
      <c r="AL19" s="30">
        <v>15.440226086956523</v>
      </c>
      <c r="AM19" s="30">
        <v>14.625999999999996</v>
      </c>
      <c r="AN19" s="30">
        <v>14.78531428571428</v>
      </c>
      <c r="AO19" s="30">
        <v>15.051663157894742</v>
      </c>
      <c r="AP19" s="30">
        <v>15.007013333333328</v>
      </c>
      <c r="AQ19" s="30">
        <v>15.420933333333332</v>
      </c>
      <c r="AR19" s="30">
        <v>15.163760000000002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3.0069940837298152</v>
      </c>
      <c r="C20" s="22">
        <v>3.101617072610364</v>
      </c>
      <c r="D20" s="22">
        <v>2.5715040780697591</v>
      </c>
      <c r="E20" s="22">
        <v>3.4359746844345942</v>
      </c>
      <c r="F20" s="22">
        <v>3.4602841216315401</v>
      </c>
      <c r="G20" s="22">
        <v>3.4107564560766819</v>
      </c>
      <c r="H20" s="22">
        <v>2.9149139854033788</v>
      </c>
      <c r="I20" s="22">
        <v>3.2047860761197651</v>
      </c>
      <c r="J20" s="22">
        <v>3.1498810431323214</v>
      </c>
      <c r="K20" s="22">
        <v>3.1213820976009985</v>
      </c>
      <c r="L20" s="22">
        <v>2.6463136279729675</v>
      </c>
      <c r="M20" s="22">
        <v>3.2540888263526178</v>
      </c>
      <c r="N20" s="22">
        <v>2.8695280666556591</v>
      </c>
      <c r="P20" s="21" t="s">
        <v>8</v>
      </c>
      <c r="Q20" s="22"/>
      <c r="R20" s="22"/>
      <c r="S20" s="22"/>
      <c r="T20" s="22"/>
      <c r="U20" s="22">
        <v>2.6261725025849856</v>
      </c>
      <c r="V20" s="22">
        <v>2.600590077238623</v>
      </c>
      <c r="W20" s="22">
        <v>2.1301736079484193</v>
      </c>
      <c r="X20" s="22"/>
      <c r="Y20" s="22">
        <v>3.0375567338297196</v>
      </c>
      <c r="Z20" s="22">
        <v>2.9230435269038737</v>
      </c>
      <c r="AA20" s="22">
        <v>2.9128292660802337</v>
      </c>
      <c r="AB20" s="22">
        <v>2.4594556250431618</v>
      </c>
      <c r="AC20" s="22">
        <v>2.763864794740059</v>
      </c>
      <c r="AD20" s="29"/>
      <c r="AE20" s="21" t="s">
        <v>8</v>
      </c>
      <c r="AF20" s="22">
        <v>2.1999934988396177</v>
      </c>
      <c r="AG20" s="22">
        <v>2.199115324573544</v>
      </c>
      <c r="AH20" s="22">
        <v>2.7294398877119037</v>
      </c>
      <c r="AI20" s="22">
        <v>2.4141352518045895</v>
      </c>
      <c r="AJ20" s="22">
        <v>2.618646161996574</v>
      </c>
      <c r="AK20" s="22">
        <v>2.815884932123764</v>
      </c>
      <c r="AL20" s="22">
        <v>2.8814635659278429</v>
      </c>
      <c r="AM20" s="22">
        <v>2.6075890858376813</v>
      </c>
      <c r="AN20" s="22">
        <v>2.6778185270358668</v>
      </c>
      <c r="AO20" s="22">
        <v>2.845910741601009</v>
      </c>
      <c r="AP20" s="22">
        <v>3.2092737811727283</v>
      </c>
      <c r="AQ20" s="22">
        <v>2.6905006332758465</v>
      </c>
      <c r="AR20" s="22">
        <v>2.3907181316217287</v>
      </c>
      <c r="AS20" s="29"/>
      <c r="AT20" s="29"/>
      <c r="AU20" s="29"/>
      <c r="AV20" s="29"/>
      <c r="BD20" s="32">
        <f>F5</f>
        <v>6.4</v>
      </c>
      <c r="BE20" s="32"/>
      <c r="BF20" s="32"/>
      <c r="BG20" s="32"/>
      <c r="BH20" s="32"/>
      <c r="BI20" s="32"/>
      <c r="BJ20" s="32">
        <f>E5</f>
        <v>33.700000000000003</v>
      </c>
    </row>
    <row r="21" spans="1:62" x14ac:dyDescent="0.2">
      <c r="A21" s="21" t="s">
        <v>19</v>
      </c>
      <c r="B21" s="22">
        <v>22.035</v>
      </c>
      <c r="C21" s="22">
        <v>21.268999999999998</v>
      </c>
      <c r="D21" s="22">
        <v>22.913</v>
      </c>
      <c r="E21" s="22">
        <v>22.763000000000002</v>
      </c>
      <c r="F21" s="22">
        <v>22.599</v>
      </c>
      <c r="G21" s="22">
        <v>23.872</v>
      </c>
      <c r="H21" s="22">
        <v>21.670999999999999</v>
      </c>
      <c r="I21" s="22">
        <v>24.093</v>
      </c>
      <c r="J21" s="22">
        <v>23.843</v>
      </c>
      <c r="K21" s="22">
        <v>22.783999999999999</v>
      </c>
      <c r="L21" s="22">
        <v>22.353000000000002</v>
      </c>
      <c r="M21" s="22">
        <v>25.251999999999999</v>
      </c>
      <c r="N21" s="22">
        <v>21.036999999999999</v>
      </c>
      <c r="P21" s="21" t="s">
        <v>19</v>
      </c>
      <c r="Q21" s="22"/>
      <c r="R21" s="22"/>
      <c r="S21" s="22"/>
      <c r="T21" s="22"/>
      <c r="U21" s="22">
        <v>21.219000000000001</v>
      </c>
      <c r="V21" s="22">
        <v>21.773</v>
      </c>
      <c r="W21" s="22">
        <v>17.422000000000001</v>
      </c>
      <c r="X21" s="22"/>
      <c r="Y21" s="22">
        <v>21.550999999999998</v>
      </c>
      <c r="Z21" s="22">
        <v>23.213999999999999</v>
      </c>
      <c r="AA21" s="22">
        <v>24.06</v>
      </c>
      <c r="AB21" s="22">
        <v>22.495000000000001</v>
      </c>
      <c r="AC21" s="22">
        <v>20.684999999999999</v>
      </c>
      <c r="AD21" s="29"/>
      <c r="AE21" s="21" t="s">
        <v>19</v>
      </c>
      <c r="AF21" s="22">
        <v>20.236000000000001</v>
      </c>
      <c r="AG21" s="22">
        <v>20.638999999999999</v>
      </c>
      <c r="AH21" s="22">
        <v>23.292999999999999</v>
      </c>
      <c r="AI21" s="22">
        <v>21.838000000000001</v>
      </c>
      <c r="AJ21" s="22">
        <v>22.856999999999999</v>
      </c>
      <c r="AK21" s="22">
        <v>23.446000000000002</v>
      </c>
      <c r="AL21" s="22">
        <v>25.689</v>
      </c>
      <c r="AM21" s="22">
        <v>19.859000000000002</v>
      </c>
      <c r="AN21" s="22">
        <v>22.099</v>
      </c>
      <c r="AO21" s="22">
        <v>23.417999999999999</v>
      </c>
      <c r="AP21" s="22">
        <v>23.577999999999999</v>
      </c>
      <c r="AQ21" s="22">
        <v>22.126999999999999</v>
      </c>
      <c r="AR21" s="22">
        <v>21.363</v>
      </c>
      <c r="BD21" s="33" t="e">
        <f>BE21-$BG$22</f>
        <v>#VALUE!</v>
      </c>
      <c r="BE21" s="32" t="e">
        <f>BF21-$BG$22</f>
        <v>#VALUE!</v>
      </c>
      <c r="BF21" s="32" t="e">
        <f>BG21-$BG$22</f>
        <v>#VALUE!</v>
      </c>
      <c r="BG21" s="33" t="str">
        <f>D5</f>
        <v/>
      </c>
      <c r="BH21" s="32" t="e">
        <f>BG21+$BG$22</f>
        <v>#VALUE!</v>
      </c>
      <c r="BI21" s="32" t="e">
        <f>BH21+$BG$22</f>
        <v>#VALUE!</v>
      </c>
      <c r="BJ21" s="33" t="e">
        <f>BI21+$BG$22</f>
        <v>#VALUE!</v>
      </c>
    </row>
    <row r="22" spans="1:62" x14ac:dyDescent="0.2">
      <c r="A22" s="21" t="s">
        <v>20</v>
      </c>
      <c r="B22" s="22">
        <v>8.0890000000000004</v>
      </c>
      <c r="C22" s="22">
        <v>7.7779999999999996</v>
      </c>
      <c r="D22" s="22">
        <v>10.895</v>
      </c>
      <c r="E22" s="22">
        <v>7.4880000000000004</v>
      </c>
      <c r="F22" s="22">
        <v>6.9029999999999996</v>
      </c>
      <c r="G22" s="22">
        <v>7.7169999999999996</v>
      </c>
      <c r="H22" s="22">
        <v>7.9429999999999996</v>
      </c>
      <c r="I22" s="22">
        <v>7.468</v>
      </c>
      <c r="J22" s="22">
        <v>6.4349999999999996</v>
      </c>
      <c r="K22" s="22">
        <v>6.9909999999999997</v>
      </c>
      <c r="L22" s="22">
        <v>8.1839999999999993</v>
      </c>
      <c r="M22" s="22">
        <v>7.07</v>
      </c>
      <c r="N22" s="22">
        <v>7.8780000000000001</v>
      </c>
      <c r="P22" s="21" t="s">
        <v>20</v>
      </c>
      <c r="Q22" s="22"/>
      <c r="R22" s="22"/>
      <c r="S22" s="22"/>
      <c r="T22" s="22"/>
      <c r="U22" s="22">
        <v>8.66</v>
      </c>
      <c r="V22" s="22">
        <v>9.9450000000000003</v>
      </c>
      <c r="W22" s="22">
        <v>9.0370000000000008</v>
      </c>
      <c r="X22" s="22"/>
      <c r="Y22" s="22">
        <v>9.9160000000000004</v>
      </c>
      <c r="Z22" s="22">
        <v>9.5830000000000002</v>
      </c>
      <c r="AA22" s="22">
        <v>9.3219999999999992</v>
      </c>
      <c r="AB22" s="22">
        <v>9.2840000000000007</v>
      </c>
      <c r="AC22" s="22">
        <v>8.5790000000000006</v>
      </c>
      <c r="AD22" s="29"/>
      <c r="AE22" s="21" t="s">
        <v>20</v>
      </c>
      <c r="AF22" s="22">
        <v>9.8360000000000003</v>
      </c>
      <c r="AG22" s="22">
        <v>11.362</v>
      </c>
      <c r="AH22" s="22">
        <v>8.7330000000000005</v>
      </c>
      <c r="AI22" s="22">
        <v>9.2089999999999996</v>
      </c>
      <c r="AJ22" s="22">
        <v>10.414999999999999</v>
      </c>
      <c r="AK22" s="22">
        <v>9.952</v>
      </c>
      <c r="AL22" s="22">
        <v>8.2370000000000001</v>
      </c>
      <c r="AM22" s="22">
        <v>7.7169999999999996</v>
      </c>
      <c r="AN22" s="22">
        <v>7.399</v>
      </c>
      <c r="AO22" s="22">
        <v>9.02</v>
      </c>
      <c r="AP22" s="22">
        <v>6.6609999999999996</v>
      </c>
      <c r="AQ22" s="22">
        <v>9.2309999999999999</v>
      </c>
      <c r="AR22" s="22">
        <v>9.827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0.89734298617512609</v>
      </c>
      <c r="C23" s="25">
        <f>IFERROR(IF(C18="","",IF($C$25=0,((C19-$C$26)/3/C20),IF($C$26=0,(($C$25-C19)/3/C20),MIN(((($C$25)-C19)/(3*C20)),((C19-($C$26))/(3*C20)))))),"")</f>
        <v>0.76884088015192775</v>
      </c>
      <c r="D23" s="25">
        <f>IFERROR(IF(D18="","",IF($D$25=0,((D19-$D$26)/3/D20),IF($D$26=0,(($D$25-D19)/3/D20),MIN(((($D$25)-D19)/(3*D20)),((D19-($D$26))/(3*D20)))))),"")</f>
        <v>1.3960441921710016</v>
      </c>
      <c r="E23" s="25">
        <f>IFERROR(IF(E18="","",IF($E$25=0,((E19-$E$26)/3/E20),IF($E$26=0,(($E$25-E19)/3/E20),MIN(((($E$25)-E19)/(3*E20)),((E19-($E$26))/(3*E20)))))),"")</f>
        <v>0.86081105701938798</v>
      </c>
      <c r="F23" s="25">
        <f>IFERROR(IF(F18="","",IF($K$25=0,((F19-$K$26)/3/F20),IF($K$26=0,(($K$25-F19)/3/F20),MIN(((($K$25)-F19)/(3*F20)),((F19-($K$26))/(3*F20)))))),"")</f>
        <v>0.76056168548628733</v>
      </c>
      <c r="G23" s="25">
        <f>IFERROR(IF(G18="","",IF($G$25=0,((G19-$G$26)/3/G20),IF($G$26=0,(($G$25-G19)/3/G20),MIN(((($G$25)-G19)/(3*G20)),((G19-($G$26))/(3*G20)))))),"")</f>
        <v>0.96701022371742484</v>
      </c>
      <c r="H23" s="25">
        <f>IFERROR(IF(H18="","",IF($H$25=0,((H19-$H$26)/3/H20),IF($H$26=0,(($H$25-H19)/3/H20),MIN(((($H$25)-H19)/(3*H20)),((H19-($H$26))/(3*H20)))))),"")</f>
        <v>0.8793278035358566</v>
      </c>
      <c r="I23" s="25">
        <f>IFERROR(IF(I18="","",IF($I$25=0,((I19-$I$26)/3/I20),IF($I$26=0,(($I$25-I19)/3/I20),MIN(((($I$25)-I19)/(3*I20)),((I19-($I$26))/(3*I20)))))),"")</f>
        <v>0.77920333547613674</v>
      </c>
      <c r="J23" s="25">
        <f>IFERROR(IF(J18="","",IF($J$25=0,((J19-$J$26)/3/J20),IF($J$26=0,(($J$25-J19)/3/J20),MIN(((($J$25)-J19)/(3*J20)),((J19-($J$26))/(3*J20)))))),"")</f>
        <v>0.80673294823409336</v>
      </c>
      <c r="K23" s="25">
        <f>IFERROR(IF(K18="","",IF($K$25=0,((K19-$K$26)/3/K20),IF($K$26=0,(($K$25-K19)/3/K20),MIN(((($K$25)-K19)/(3*K20)),((K19-($K$26))/(3*K20)))))),"")</f>
        <v>0.80714541843358567</v>
      </c>
      <c r="L23" s="25">
        <f>IFERROR(IF(L18="","",IF($L$25=0,((L19-$L$26)/3/L20),IF($L$26=0,(($L$25-L19)/3/L20),MIN(((($L$25)-L19)/(3*L20)),((L19-($L$26))/(3*L20)))))),"")</f>
        <v>1.0223172395038533</v>
      </c>
      <c r="M23" s="25">
        <f>IFERROR(IF(M18="","",IF($M$25=0,((M19-$M$26)/3/M20),IF($M$26=0,(($M$25-M19)/3/M20),MIN(((($M$25)-M19)/(3*M20)),((M19-($M$26))/(3*M20)))))),"")</f>
        <v>0.85304302553079003</v>
      </c>
      <c r="N23" s="25">
        <f>IFERROR(IF(N18="","",IF($N$25=0,((N19-$N$26)/3/N20),IF($N$26=0,(($N$25-N19)/3/N20),MIN(((($N$25)-N19)/(3*N20)),((N19-($N$26))/(3*N20)))))),"")</f>
        <v>0.93331103931091053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1.1349021764393552</v>
      </c>
      <c r="V23" s="25">
        <f>IFERROR(IF(V18="","",IF($G$25=0,((V19-$G$26)/3/V20),IF($G$26=0,(($G$25-V19)/3/V20),MIN(((($G$25)-V19)/(3*V20)),((V19-($G$26))/(3*V20)))))),"")</f>
        <v>1.23101211634866</v>
      </c>
      <c r="W23" s="25">
        <f>IFERROR(IF(W18="","",IF($H$25=0,((W19-$H$26)/3/W20),IF($H$26=0,(($H$25-W19)/3/W20),MIN(((($H$25)-W19)/(3*W20)),((W19-($H$26))/(3*W20)))))),"")</f>
        <v>1.3323170731610101</v>
      </c>
      <c r="X23" s="25"/>
      <c r="Y23" s="25">
        <f>IFERROR(IF(Y18="","",IF($J$25=0,((Y19-$J$26)/3/Y20),IF($J$26=0,(($J$25-Y19)/3/Y20),MIN(((($J$25)-Y19)/(3*Y20)),((Y19-($J$26))/(3*Y20)))))),"")</f>
        <v>1.0988121240647655</v>
      </c>
      <c r="Z23" s="25">
        <f>IFERROR(IF(Z18="","",IF($K$25=0,((Z19-$K$26)/3/Z20),IF($K$26=0,(($K$25-Z19)/3/Z20),MIN(((($K$25)-Z19)/(3*Z20)),((Z19-($K$26))/(3*Z20)))))),"")</f>
        <v>1.1610019584121172</v>
      </c>
      <c r="AA23" s="25">
        <f>IFERROR(IF(AA18="","",IF($L$25=0,((AA19-$L$26)/3/AA20),IF($L$26=0,(($L$25-AA19)/3/AA20),MIN(((($L$25)-AA19)/(3*AA20)),((AA19-($L$26))/(3*AA20)))))),"")</f>
        <v>1.1955310317463197</v>
      </c>
      <c r="AB23" s="25">
        <f>IFERROR(IF(AB18="","",IF($M$25=0,((AB19-$M$26)/3/AB20),IF($M$26=0,(($M$25-AB19)/3/AB20),MIN(((($M$25)-AB19)/(3*AB20)),((AB19-($M$26))/(3*AB20)))))),"")</f>
        <v>1.387287452996711</v>
      </c>
      <c r="AC23" s="25">
        <f>IFERROR(IF(AC18="","",IF($N$25=0,((AC19-$N$26)/3/AC20),IF($N$26=0,(($N$25-AC19)/3/AC20),MIN(((($N$25)-AC19)/(3*AC20)),((AC19-($N$26))/(3*AC20)))))),"")</f>
        <v>1.099201542067535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1.3741480001014574</v>
      </c>
      <c r="AG23" s="25">
        <f t="shared" si="2"/>
        <v>1.4694972579578638</v>
      </c>
      <c r="AH23" s="25">
        <f t="shared" si="2"/>
        <v>1.0588894128102018</v>
      </c>
      <c r="AI23" s="25">
        <f t="shared" si="2"/>
        <v>1.2176243239579296</v>
      </c>
      <c r="AJ23" s="25">
        <f t="shared" si="2"/>
        <v>1.2882738348892453</v>
      </c>
      <c r="AK23" s="25">
        <f t="shared" si="2"/>
        <v>1.2072754391227019</v>
      </c>
      <c r="AL23" s="25">
        <f t="shared" si="2"/>
        <v>1.0457910109586426</v>
      </c>
      <c r="AM23" s="25">
        <f t="shared" si="2"/>
        <v>1.051546048759112</v>
      </c>
      <c r="AN23" s="25">
        <f t="shared" si="2"/>
        <v>1.0437991722309579</v>
      </c>
      <c r="AO23" s="25">
        <f t="shared" si="2"/>
        <v>1.0133444022477929</v>
      </c>
      <c r="AP23" s="25">
        <f t="shared" si="2"/>
        <v>0.89397310421925258</v>
      </c>
      <c r="AQ23" s="25">
        <f>IFERROR(IF(AQ18="","",IF($M$25=0,((AQ19-$M$26)/3/AQ20),IF($M$26=0,(($M$25-AQ19)/3/AQ20),MIN(((($M$25)-AQ19)/(3*AQ20)),((AQ19-($M$26))/(3*AQ20)))))),"")</f>
        <v>1.1176276045386395</v>
      </c>
      <c r="AR23" s="25">
        <f>IFERROR(IF(AR18="","",IF($M$25=0,((AR19-$M$26)/3/AR20),IF($M$26=0,(($M$25-AR19)/3/AR20),MIN(((($M$25)-AR19)/(3*AR20)),((AR19-($M$26))/(3*AR20)))))),"")</f>
        <v>1.2219145765007937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3">$E$5</f>
        <v>33.700000000000003</v>
      </c>
      <c r="C25" s="32">
        <f t="shared" si="3"/>
        <v>33.700000000000003</v>
      </c>
      <c r="D25" s="32">
        <f t="shared" si="3"/>
        <v>33.700000000000003</v>
      </c>
      <c r="E25" s="32">
        <f t="shared" si="3"/>
        <v>33.700000000000003</v>
      </c>
      <c r="F25" s="32">
        <f t="shared" si="3"/>
        <v>33.700000000000003</v>
      </c>
      <c r="G25" s="32">
        <f t="shared" si="3"/>
        <v>33.700000000000003</v>
      </c>
      <c r="H25" s="32">
        <f t="shared" si="3"/>
        <v>33.700000000000003</v>
      </c>
      <c r="I25" s="32">
        <f t="shared" si="3"/>
        <v>33.700000000000003</v>
      </c>
      <c r="J25" s="32">
        <f t="shared" si="3"/>
        <v>33.700000000000003</v>
      </c>
      <c r="K25" s="32">
        <f t="shared" si="3"/>
        <v>33.700000000000003</v>
      </c>
      <c r="L25" s="32">
        <f t="shared" si="3"/>
        <v>33.700000000000003</v>
      </c>
      <c r="M25" s="32">
        <f t="shared" si="3"/>
        <v>33.700000000000003</v>
      </c>
      <c r="N25" s="32">
        <f>$E$5</f>
        <v>33.700000000000003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4">$F$5</f>
        <v>6.4</v>
      </c>
      <c r="C26" s="32">
        <f t="shared" si="4"/>
        <v>6.4</v>
      </c>
      <c r="D26" s="32">
        <f t="shared" si="4"/>
        <v>6.4</v>
      </c>
      <c r="E26" s="32">
        <f t="shared" si="4"/>
        <v>6.4</v>
      </c>
      <c r="F26" s="32">
        <f t="shared" si="4"/>
        <v>6.4</v>
      </c>
      <c r="G26" s="32">
        <f t="shared" si="4"/>
        <v>6.4</v>
      </c>
      <c r="H26" s="32">
        <f t="shared" si="4"/>
        <v>6.4</v>
      </c>
      <c r="I26" s="32">
        <f t="shared" si="4"/>
        <v>6.4</v>
      </c>
      <c r="J26" s="32">
        <f t="shared" si="4"/>
        <v>6.4</v>
      </c>
      <c r="K26" s="32">
        <f t="shared" si="4"/>
        <v>6.4</v>
      </c>
      <c r="L26" s="32">
        <f t="shared" si="4"/>
        <v>6.4</v>
      </c>
      <c r="M26" s="32">
        <f t="shared" si="4"/>
        <v>6.4</v>
      </c>
      <c r="N26" s="32">
        <f>$F$5</f>
        <v>6.4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3.555775223852601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1.1325942836731189</v>
      </c>
      <c r="Q37" s="40">
        <v>8</v>
      </c>
      <c r="R37" s="41">
        <f>ROUND(Q37/5,5)</f>
        <v>1.6</v>
      </c>
      <c r="T37" s="20">
        <v>12.154199999999999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3.9042316401566142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0.49127891053864953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66"/>
  <dimension ref="A1:BJ85"/>
  <sheetViews>
    <sheetView showGridLines="0" topLeftCell="A6" zoomScale="75" zoomScaleNormal="75" workbookViewId="0">
      <selection activeCell="X19" sqref="X19:X23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83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0.65269376737836937</v>
      </c>
      <c r="R2" s="7">
        <f>IF(N19="","",(ABS(N19-AVERAGE(B19:M19))/STDEV(B19:M19)))</f>
        <v>3.7596880636787104</v>
      </c>
      <c r="S2" s="7">
        <f>IF(AC9="","",(ABS(AC9-AVERAGE(Q9:AB9))/STDEV(Q9:AB9)))</f>
        <v>1.5264439802264471</v>
      </c>
      <c r="T2" s="7">
        <f>IF(AC19="","",(ABS(AC19-AVERAGE(Q19:AB19))/STDEV(Q19:AB19)))</f>
        <v>0.22397710322453865</v>
      </c>
      <c r="U2" s="7">
        <f>IF(AR9="","",(ABS(AR9-AVERAGE(AF9:AQ9))/STDEV(AF9:AQ9)))</f>
        <v>0.39101470402215482</v>
      </c>
      <c r="V2" s="7">
        <f>IF(AR19="","",(ABS(AR19-AVERAGE(AF19:AQ19))/STDEV(AF19:AQ19)))</f>
        <v>0.44973995360340796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2.5296875420350302</v>
      </c>
      <c r="R3" s="7">
        <f>IF(N20="","",(ABS(N20-AVERAGE(B20:M20))/STDEV(B20:M20)))</f>
        <v>1.8030667631459054</v>
      </c>
      <c r="S3" s="7">
        <f>IF(AC10="","",(ABS(AC10-AVERAGE(Q10:AB10))/STDEV(Q10:AB10)))</f>
        <v>1.9281965556538541</v>
      </c>
      <c r="T3" s="7">
        <f>IF(AC20="","",(ABS(AC20-AVERAGE(Q20:AB20))/STDEV(Q20:AB20)))</f>
        <v>0.28145803184110696</v>
      </c>
      <c r="U3" s="7">
        <f t="shared" ref="U3" si="0">IF(AR10="","",(ABS(AR10-AVERAGE(AF10:AQ10))/STDEV(AF10:AQ10)))</f>
        <v>0.2033207858275885</v>
      </c>
      <c r="V3" s="7">
        <f>IF(AR20="","",(ABS(AR20-AVERAGE(AF20:AQ20))/STDEV(AF20:AQ20)))</f>
        <v>5.6803745177035576E-2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3.2281711863227867</v>
      </c>
      <c r="R4" s="7">
        <f>IF(N23="","",(ABS(N23-AVERAGE(B23:M23))/STDEV(B23:M23)))</f>
        <v>0.51431968940640937</v>
      </c>
      <c r="S4" s="7">
        <f>IF(AC13="","",(ABS(AC13-AVERAGE(Q13:AB13))/STDEV(Q13:AB13)))</f>
        <v>1.4570985881119514</v>
      </c>
      <c r="T4" s="7">
        <f>IF(AC23="","",(ABS(AC23-AVERAGE(Q23:AB23))/STDEV(Q23:AB23)))</f>
        <v>3.769367790739566E-2</v>
      </c>
      <c r="U4" s="7">
        <f>IF(AR13="","",(ABS(AR13-AVERAGE(AF13:AQ13))/STDEV(AF13:AQ13)))</f>
        <v>0.35409555775262963</v>
      </c>
      <c r="V4" s="7">
        <f>IF(AR23="","",(ABS(AR23-AVERAGE(AF23:AQ23))/STDEV(AF23:AQ23)))</f>
        <v>0.21952099305148456</v>
      </c>
    </row>
    <row r="5" spans="1:44" ht="25.5" customHeight="1" x14ac:dyDescent="0.2">
      <c r="C5" s="45" t="s">
        <v>84</v>
      </c>
      <c r="D5" s="46">
        <v>7142</v>
      </c>
      <c r="E5" s="46">
        <v>7548</v>
      </c>
      <c r="F5" s="46">
        <v>6758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-14.65558274505446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0.14222222222178971</v>
      </c>
      <c r="AE7" s="14" t="s">
        <v>29</v>
      </c>
      <c r="AR7" s="16">
        <f>AR9-AQ9</f>
        <v>-38.755555555555475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7164.3878787878784</v>
      </c>
      <c r="C9" s="20">
        <v>7114.08</v>
      </c>
      <c r="D9" s="20">
        <v>7114.6285714285714</v>
      </c>
      <c r="E9" s="20">
        <v>7162.6758620689652</v>
      </c>
      <c r="F9" s="20">
        <v>7173.4896551724141</v>
      </c>
      <c r="G9" s="20">
        <v>7189.1733333333332</v>
      </c>
      <c r="H9" s="20">
        <v>7175.2231884057974</v>
      </c>
      <c r="I9" s="20">
        <v>7165.8580645161292</v>
      </c>
      <c r="J9" s="20">
        <v>7172.494545454545</v>
      </c>
      <c r="K9" s="20">
        <v>7181.3176470588232</v>
      </c>
      <c r="L9" s="20">
        <v>7161.090909090909</v>
      </c>
      <c r="M9" s="20">
        <v>7149.3714285714286</v>
      </c>
      <c r="N9" s="20">
        <v>7144.8</v>
      </c>
      <c r="P9" s="19" t="s">
        <v>18</v>
      </c>
      <c r="Q9" s="20"/>
      <c r="R9" s="20"/>
      <c r="S9" s="20"/>
      <c r="T9" s="20"/>
      <c r="U9" s="20">
        <v>7142.1333333333332</v>
      </c>
      <c r="V9" s="20">
        <v>7151.5764705882357</v>
      </c>
      <c r="W9" s="20">
        <v>7156.6153846153848</v>
      </c>
      <c r="X9" s="20"/>
      <c r="Y9" s="20"/>
      <c r="Z9" s="20">
        <v>7145.2266666666665</v>
      </c>
      <c r="AA9" s="20">
        <v>7152.1142857142859</v>
      </c>
      <c r="AB9" s="20">
        <v>7134.8444444444449</v>
      </c>
      <c r="AC9" s="20">
        <v>7134.9866666666667</v>
      </c>
      <c r="AE9" s="19" t="s">
        <v>18</v>
      </c>
      <c r="AF9" s="30">
        <v>7158.88</v>
      </c>
      <c r="AG9" s="30">
        <v>7148.8727272727274</v>
      </c>
      <c r="AH9" s="30">
        <v>7180</v>
      </c>
      <c r="AI9" s="30">
        <v>7175.1483870967741</v>
      </c>
      <c r="AJ9" s="30">
        <v>7192.8</v>
      </c>
      <c r="AK9" s="30">
        <v>7167.6</v>
      </c>
      <c r="AL9" s="30">
        <v>7187.2</v>
      </c>
      <c r="AM9" s="30">
        <v>7209.44</v>
      </c>
      <c r="AN9" s="30">
        <v>7223.4285714285716</v>
      </c>
      <c r="AO9" s="30">
        <v>7204.8380952380949</v>
      </c>
      <c r="AP9" s="30">
        <v>7204.96</v>
      </c>
      <c r="AQ9" s="30">
        <v>7218.7555555555555</v>
      </c>
      <c r="AR9" s="30">
        <v>7180</v>
      </c>
    </row>
    <row r="10" spans="1:44" x14ac:dyDescent="0.2">
      <c r="A10" s="21" t="s">
        <v>8</v>
      </c>
      <c r="B10" s="22">
        <v>79.725411981343669</v>
      </c>
      <c r="C10" s="22">
        <v>79.473987866941357</v>
      </c>
      <c r="D10" s="22">
        <v>76.986385287716544</v>
      </c>
      <c r="E10" s="22">
        <v>84.905248067626985</v>
      </c>
      <c r="F10" s="22">
        <v>80.718915348381529</v>
      </c>
      <c r="G10" s="22">
        <v>84.384636319930024</v>
      </c>
      <c r="H10" s="22">
        <v>80.898440036070255</v>
      </c>
      <c r="I10" s="22">
        <v>88.446655631139961</v>
      </c>
      <c r="J10" s="22">
        <v>82.237255614564631</v>
      </c>
      <c r="K10" s="22">
        <v>84.420784866689345</v>
      </c>
      <c r="L10" s="22">
        <v>87.907227857181184</v>
      </c>
      <c r="M10" s="22">
        <v>75.587049489849747</v>
      </c>
      <c r="N10" s="22">
        <v>71.995523441971443</v>
      </c>
      <c r="P10" s="21" t="s">
        <v>8</v>
      </c>
      <c r="Q10" s="22"/>
      <c r="R10" s="22"/>
      <c r="S10" s="22"/>
      <c r="T10" s="22"/>
      <c r="U10" s="22">
        <v>86.888096094562016</v>
      </c>
      <c r="V10" s="22">
        <v>91.859154152869735</v>
      </c>
      <c r="W10" s="22">
        <v>84.051266406969688</v>
      </c>
      <c r="X10" s="22"/>
      <c r="Y10" s="22"/>
      <c r="Z10" s="22">
        <v>77.333880085050694</v>
      </c>
      <c r="AA10" s="22">
        <v>82.294547489999857</v>
      </c>
      <c r="AB10" s="22">
        <v>89.826288175793522</v>
      </c>
      <c r="AC10" s="22">
        <v>75.170705430739062</v>
      </c>
      <c r="AE10" s="21" t="s">
        <v>8</v>
      </c>
      <c r="AF10" s="22">
        <v>84.178857202981789</v>
      </c>
      <c r="AG10" s="22">
        <v>90.688529746652179</v>
      </c>
      <c r="AH10" s="22">
        <v>89.172156357171019</v>
      </c>
      <c r="AI10" s="22">
        <v>82.322125724165403</v>
      </c>
      <c r="AJ10" s="22">
        <v>89.098840563895692</v>
      </c>
      <c r="AK10" s="22">
        <v>72.363638676697661</v>
      </c>
      <c r="AL10" s="22">
        <v>97.640878613778312</v>
      </c>
      <c r="AM10" s="22">
        <v>73.737582143762822</v>
      </c>
      <c r="AN10" s="22">
        <v>95.941374040333926</v>
      </c>
      <c r="AO10" s="22">
        <v>83.904149045838182</v>
      </c>
      <c r="AP10" s="22">
        <v>75.127363964979665</v>
      </c>
      <c r="AQ10" s="22">
        <v>77.374283828542104</v>
      </c>
      <c r="AR10" s="22">
        <v>82.57133471402588</v>
      </c>
    </row>
    <row r="11" spans="1:44" x14ac:dyDescent="0.2">
      <c r="A11" s="21" t="s">
        <v>19</v>
      </c>
      <c r="B11" s="22">
        <v>7452</v>
      </c>
      <c r="C11" s="22">
        <v>7452</v>
      </c>
      <c r="D11" s="22">
        <v>7388</v>
      </c>
      <c r="E11" s="22">
        <v>7388</v>
      </c>
      <c r="F11" s="23">
        <v>7420</v>
      </c>
      <c r="G11" s="23">
        <v>7388</v>
      </c>
      <c r="H11" s="23">
        <v>7420</v>
      </c>
      <c r="I11" s="23">
        <v>7452</v>
      </c>
      <c r="J11" s="23">
        <v>7452</v>
      </c>
      <c r="K11" s="23">
        <v>7356</v>
      </c>
      <c r="L11" s="23">
        <v>7388</v>
      </c>
      <c r="M11" s="23">
        <v>7356</v>
      </c>
      <c r="N11" s="23">
        <v>7356</v>
      </c>
      <c r="P11" s="21" t="s">
        <v>19</v>
      </c>
      <c r="Q11" s="22"/>
      <c r="R11" s="22"/>
      <c r="S11" s="22"/>
      <c r="T11" s="22"/>
      <c r="U11" s="23">
        <v>7388</v>
      </c>
      <c r="V11" s="23">
        <v>7420</v>
      </c>
      <c r="W11" s="23">
        <v>7388</v>
      </c>
      <c r="X11" s="23"/>
      <c r="Y11" s="23"/>
      <c r="Z11" s="23">
        <v>7388</v>
      </c>
      <c r="AA11" s="23">
        <v>7356</v>
      </c>
      <c r="AB11" s="23">
        <v>7388</v>
      </c>
      <c r="AC11" s="23">
        <v>7388</v>
      </c>
      <c r="AE11" s="21" t="s">
        <v>19</v>
      </c>
      <c r="AF11" s="22">
        <v>7388</v>
      </c>
      <c r="AG11" s="22">
        <v>7356</v>
      </c>
      <c r="AH11" s="22">
        <v>7388</v>
      </c>
      <c r="AI11" s="22">
        <v>7420</v>
      </c>
      <c r="AJ11" s="22">
        <v>7420</v>
      </c>
      <c r="AK11" s="22">
        <v>7356</v>
      </c>
      <c r="AL11" s="22">
        <v>7388</v>
      </c>
      <c r="AM11" s="22">
        <v>7388</v>
      </c>
      <c r="AN11" s="22">
        <v>7388</v>
      </c>
      <c r="AO11" s="22">
        <v>7388</v>
      </c>
      <c r="AP11" s="22">
        <v>7420</v>
      </c>
      <c r="AQ11" s="22">
        <v>7420</v>
      </c>
      <c r="AR11" s="22">
        <v>7388</v>
      </c>
    </row>
    <row r="12" spans="1:44" x14ac:dyDescent="0.2">
      <c r="A12" s="21" t="s">
        <v>20</v>
      </c>
      <c r="B12" s="22">
        <v>6972</v>
      </c>
      <c r="C12" s="22">
        <v>6972</v>
      </c>
      <c r="D12" s="22">
        <v>6908</v>
      </c>
      <c r="E12" s="22">
        <v>6908</v>
      </c>
      <c r="F12" s="23">
        <v>7004</v>
      </c>
      <c r="G12" s="23">
        <v>7036</v>
      </c>
      <c r="H12" s="23">
        <v>6972</v>
      </c>
      <c r="I12" s="23">
        <v>6972</v>
      </c>
      <c r="J12" s="23">
        <v>6940</v>
      </c>
      <c r="K12" s="23">
        <v>6972</v>
      </c>
      <c r="L12" s="23">
        <v>6940</v>
      </c>
      <c r="M12" s="23">
        <v>6972</v>
      </c>
      <c r="N12" s="23">
        <v>6972</v>
      </c>
      <c r="P12" s="21" t="s">
        <v>20</v>
      </c>
      <c r="Q12" s="22"/>
      <c r="R12" s="22"/>
      <c r="S12" s="22"/>
      <c r="T12" s="22"/>
      <c r="U12" s="23">
        <v>6972</v>
      </c>
      <c r="V12" s="23">
        <v>6940</v>
      </c>
      <c r="W12" s="23">
        <v>6972</v>
      </c>
      <c r="X12" s="23"/>
      <c r="Y12" s="23"/>
      <c r="Z12" s="23">
        <v>6940</v>
      </c>
      <c r="AA12" s="23">
        <v>6940</v>
      </c>
      <c r="AB12" s="23">
        <v>6908</v>
      </c>
      <c r="AC12" s="23">
        <v>6940</v>
      </c>
      <c r="AE12" s="21" t="s">
        <v>20</v>
      </c>
      <c r="AF12" s="22">
        <v>7036</v>
      </c>
      <c r="AG12" s="22">
        <v>6940</v>
      </c>
      <c r="AH12" s="22">
        <v>7036</v>
      </c>
      <c r="AI12" s="22">
        <v>7004</v>
      </c>
      <c r="AJ12" s="22">
        <v>6940</v>
      </c>
      <c r="AK12" s="22">
        <v>7004</v>
      </c>
      <c r="AL12" s="22">
        <v>6908</v>
      </c>
      <c r="AM12" s="22">
        <v>7068</v>
      </c>
      <c r="AN12" s="22">
        <v>6972</v>
      </c>
      <c r="AO12" s="22">
        <v>6972</v>
      </c>
      <c r="AP12" s="22">
        <v>7036</v>
      </c>
      <c r="AQ12" s="22">
        <v>7068</v>
      </c>
      <c r="AR12" s="22">
        <v>6908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1.6038889469850575</v>
      </c>
      <c r="C13" s="25">
        <f>IFERROR(IF(C8="","",IF($C$25=0,((C9-$C$26)/3/C10),IF($C$26=0,(($C$25-C9)/3/C10),MIN(((($C$25)-C9)/(3*C10)),((C9-($C$26))/(3*C10)))))),"")</f>
        <v>1.4934865673540203</v>
      </c>
      <c r="D13" s="25">
        <f>IFERROR(IF(D8="","",IF($D$25=0,((D9-$D$26)/3/D10),IF($D$26=0,(($D$25-D9)/3/D10),MIN(((($D$25)-D9)/(3*D10)),((D9-($D$26))/(3*D10)))))),"")</f>
        <v>1.544119652220606</v>
      </c>
      <c r="E13" s="25">
        <f>IFERROR(IF(E8="","",IF($E$25=0,((E9-$E$26)/3/E10),IF($E$26=0,(($E$25-E9)/3/E10),MIN(((($E$25)-E9)/(3*E10)),((E9-($E$26))/(3*E10)))))),"")</f>
        <v>1.5127613690974842</v>
      </c>
      <c r="F13" s="25">
        <f>IFERROR(IF(F8="","",IF($K$25=0,((F9-$K$26)/3/F10),IF($K$26=0,(($K$25-F9)/3/F10),MIN(((($K$25)-F9)/(3*F10)),((F9-($K$26))/(3*F10)))))),"")</f>
        <v>1.5465616834716096</v>
      </c>
      <c r="G13" s="25">
        <f>IFERROR(IF(G8="","",IF($G$25=0,((G9-$G$26)/3/G10),IF($G$26=0,(($G$25-G9)/3/G10),MIN(((($G$25)-G9)/(3*G10)),((G9-($G$26))/(3*G10)))))),"")</f>
        <v>1.417424949672262</v>
      </c>
      <c r="H13" s="25">
        <f>IFERROR(IF(H8="","",IF($H$25=0,((H9-$H$26)/3/H10),IF($H$26=0,(($H$25-H9)/3/H10),MIN(((($H$25)-H9)/(3*H10)),((H9-($H$26))/(3*H10)))))),"")</f>
        <v>1.5359868143645801</v>
      </c>
      <c r="I13" s="25">
        <f>IFERROR(IF(I8="","",IF($I$25=0,((I9-$I$26)/3/I10),IF($I$26=0,(($I$25-I9)/3/I10),MIN(((($I$25)-I9)/(3*I10)),((I9-($I$26))/(3*I10)))))),"")</f>
        <v>1.4401974190242031</v>
      </c>
      <c r="J13" s="25">
        <f>IFERROR(IF(J8="","",IF($J$25=0,((J9-$J$26)/3/J10),IF($J$26=0,(($J$25-J9)/3/J10),MIN(((($J$25)-J9)/(3*J10)),((J9-($J$26))/(3*J10)))))),"")</f>
        <v>1.522041122519135</v>
      </c>
      <c r="K13" s="25">
        <f>IFERROR(IF(K8="","",IF($K$25=0,((K9-$K$26)/3/K10),IF($K$26=0,(($K$25-K9)/3/K10),MIN(((($K$25)-K9)/(3*K10)),((K9-($K$26))/(3*K10)))))),"")</f>
        <v>1.4478359941026873</v>
      </c>
      <c r="L13" s="25">
        <f>IFERROR(IF(L8="","",IF($L$25=0,((L9-$L$26)/3/L10),IF($L$26=0,(($L$25-L9)/3/L10),MIN(((($L$25)-L9)/(3*L10)),((L9-($L$26))/(3*L10)))))),"")</f>
        <v>1.4671114095331057</v>
      </c>
      <c r="M13" s="25">
        <f>IFERROR(IF(M8="","",IF($M$25=0,((M9-$M$26)/3/M10),IF($M$26=0,(($M$25-M9)/3/M10),MIN(((($M$25)-M9)/(3*M10)),((M9-($M$26))/(3*M10)))))),"")</f>
        <v>1.7259192379861499</v>
      </c>
      <c r="N13" s="25">
        <f>IFERROR(IF(N8="","",IF($N$25=0,((N9-$N$26)/3/N10),IF($N$26=0,(($N$25-N9)/3/N10),MIN(((($N$25)-N9)/(3*N10)),((N9-($N$26))/(3*N10)))))),"")</f>
        <v>1.7908520859252306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1.4736707351153273</v>
      </c>
      <c r="V13" s="25">
        <f>IFERROR(IF(V8="","",IF($G$25=0,((V9-$G$26)/3/V10),IF($G$26=0,(($G$25-V9)/3/V10),MIN(((($G$25)-V9)/(3*V10)),((V9-($G$26))/(3*V10)))))),"")</f>
        <v>1.4281881655955428</v>
      </c>
      <c r="W13" s="25">
        <f>IFERROR(IF(W8="","",IF($H$25=0,((W9-$H$26)/3/W10),IF($H$26=0,(($H$25-W9)/3/W10),MIN(((($H$25)-W9)/(3*W10)),((W9-($H$26))/(3*W10)))))),"")</f>
        <v>1.5521662437524</v>
      </c>
      <c r="X13" s="25"/>
      <c r="Y13" s="25"/>
      <c r="Z13" s="25">
        <f>IFERROR(IF(Z8="","",IF($K$25=0,((Z9-$K$26)/3/Z10),IF($K$26=0,(($K$25-Z9)/3/Z10),MIN(((($K$25)-Z9)/(3*Z10)),((Z9-($K$26))/(3*Z10)))))),"")</f>
        <v>1.6690686593456843</v>
      </c>
      <c r="AA13" s="25">
        <f>IFERROR(IF(AA8="","",IF($L$25=0,((AA9-$L$26)/3/AA10),IF($L$26=0,(($L$25-AA9)/3/AA10),MIN(((($L$25)-AA9)/(3*AA10)),((AA9-($L$26))/(3*AA10)))))),"")</f>
        <v>1.5963564121595348</v>
      </c>
      <c r="AB13" s="25">
        <f>IFERROR(IF(AB8="","",IF($M$25=0,((AB9-$M$26)/3/AB10),IF($M$26=0,(($M$25-AB9)/3/AB10),MIN(((($M$25)-AB9)/(3*AB10)),((AB9-($M$26))/(3*AB10)))))),"")</f>
        <v>1.3984192975778083</v>
      </c>
      <c r="AC13" s="25">
        <f>IFERROR(IF(AC8="","",IF($N$25=0,((AC9-$N$26)/3/AC10),IF($N$26=0,(($N$25-AC9)/3/AC10),MIN(((($N$25)-AC9)/(3*AC10)),((AC9-($N$26))/(3*AC10)))))),"")</f>
        <v>1.6716914056101968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1.5408461337732695</v>
      </c>
      <c r="AG13" s="25">
        <f t="shared" si="1"/>
        <v>1.4366856476214833</v>
      </c>
      <c r="AH13" s="25">
        <f t="shared" si="1"/>
        <v>1.3756162425335596</v>
      </c>
      <c r="AI13" s="25">
        <f t="shared" si="1"/>
        <v>1.5097262112032517</v>
      </c>
      <c r="AJ13" s="25">
        <f t="shared" si="1"/>
        <v>1.3288612876515653</v>
      </c>
      <c r="AK13" s="25">
        <f t="shared" si="1"/>
        <v>1.752261250522656</v>
      </c>
      <c r="AL13" s="25">
        <f t="shared" si="1"/>
        <v>1.2317245437987656</v>
      </c>
      <c r="AM13" s="25">
        <f t="shared" si="1"/>
        <v>1.5304723867038175</v>
      </c>
      <c r="AN13" s="25">
        <f t="shared" si="1"/>
        <v>1.1276727821825094</v>
      </c>
      <c r="AO13" s="25">
        <f t="shared" si="1"/>
        <v>1.3633092390319113</v>
      </c>
      <c r="AP13" s="25">
        <f t="shared" si="1"/>
        <v>1.522037519111797</v>
      </c>
      <c r="AQ13" s="25">
        <f>IFERROR(IF(AQ8="","",IF($M$25=0,((AQ9-$M$26)/3/AQ10),IF($M$26=0,(($M$25-AQ9)/3/AQ10),MIN(((($M$25)-AQ9)/(3*AQ10)),((AQ9-($M$26))/(3*AQ10)))))),"")</f>
        <v>1.4184059963817575</v>
      </c>
      <c r="AR13" s="25">
        <f>IFERROR(IF(AR8="","",IF($M$25=0,((AR9-$M$26)/3/AR10),IF($M$26=0,(($M$25-AR9)/3/AR10),MIN(((($M$25)-AR9)/(3*AR10)),((AR9-($M$26))/(3*AR10)))))),"")</f>
        <v>1.4855841569172314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-14.978245614035586</v>
      </c>
      <c r="AE17" s="27" t="s">
        <v>30</v>
      </c>
      <c r="AR17" s="16">
        <f>AR19-AQ19</f>
        <v>-11.093333333333248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7199.4909090909086</v>
      </c>
      <c r="C19" s="30">
        <v>7144.5714285714284</v>
      </c>
      <c r="D19" s="30">
        <v>7194.1714285714288</v>
      </c>
      <c r="E19" s="30">
        <v>7162.2</v>
      </c>
      <c r="F19" s="30">
        <v>7157.3714285714286</v>
      </c>
      <c r="G19" s="30">
        <v>7169.818181818182</v>
      </c>
      <c r="H19" s="30">
        <v>7173.6</v>
      </c>
      <c r="I19" s="30">
        <v>7174.24</v>
      </c>
      <c r="J19" s="30">
        <v>7166.2974358974361</v>
      </c>
      <c r="K19" s="30">
        <v>7179.1111111111113</v>
      </c>
      <c r="L19" s="30">
        <v>7140.6709677419358</v>
      </c>
      <c r="M19" s="30">
        <v>7161.8666666666668</v>
      </c>
      <c r="N19" s="30">
        <v>7102.9866666666667</v>
      </c>
      <c r="P19" s="30" t="s">
        <v>18</v>
      </c>
      <c r="Q19" s="30"/>
      <c r="R19" s="30"/>
      <c r="S19" s="30"/>
      <c r="T19" s="30"/>
      <c r="U19" s="30">
        <v>7142.666666666667</v>
      </c>
      <c r="V19" s="30">
        <v>7178.484210526316</v>
      </c>
      <c r="W19" s="30">
        <v>7164</v>
      </c>
      <c r="X19" s="30"/>
      <c r="Y19" s="30">
        <v>7248</v>
      </c>
      <c r="Z19" s="30">
        <v>7230.8444444444449</v>
      </c>
      <c r="AA19" s="30">
        <v>7224.16</v>
      </c>
      <c r="AB19" s="30">
        <v>7205.4315789473685</v>
      </c>
      <c r="AC19" s="30">
        <v>7190.4533333333329</v>
      </c>
      <c r="AD19" s="29"/>
      <c r="AE19" s="30" t="s">
        <v>18</v>
      </c>
      <c r="AF19" s="30">
        <v>7128.8</v>
      </c>
      <c r="AG19" s="30">
        <v>7118.0363636363636</v>
      </c>
      <c r="AH19" s="30">
        <v>7150.8</v>
      </c>
      <c r="AI19" s="30">
        <v>7112.0470588235294</v>
      </c>
      <c r="AJ19" s="30">
        <v>7098.1714285714288</v>
      </c>
      <c r="AK19" s="30">
        <v>7076.3692307692309</v>
      </c>
      <c r="AL19" s="30">
        <v>7115.5826086956522</v>
      </c>
      <c r="AM19" s="30">
        <v>7124.2285714285717</v>
      </c>
      <c r="AN19" s="30">
        <v>7128.6476190476187</v>
      </c>
      <c r="AO19" s="30">
        <v>7161.6421052631576</v>
      </c>
      <c r="AP19" s="30">
        <v>7144.373333333333</v>
      </c>
      <c r="AQ19" s="30">
        <v>7147.36</v>
      </c>
      <c r="AR19" s="30">
        <v>7136.2666666666664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83.551840062484899</v>
      </c>
      <c r="C20" s="22">
        <v>80.671386247513922</v>
      </c>
      <c r="D20" s="22">
        <v>86.055209950727928</v>
      </c>
      <c r="E20" s="22">
        <v>95.039005564117502</v>
      </c>
      <c r="F20" s="22">
        <v>94.841658489267601</v>
      </c>
      <c r="G20" s="22">
        <v>84.850454721165974</v>
      </c>
      <c r="H20" s="22">
        <v>95.968954415687008</v>
      </c>
      <c r="I20" s="22">
        <v>92.26338719909252</v>
      </c>
      <c r="J20" s="22">
        <v>90.305174148149376</v>
      </c>
      <c r="K20" s="22">
        <v>83.571191267874838</v>
      </c>
      <c r="L20" s="22">
        <v>80.584642093051386</v>
      </c>
      <c r="M20" s="22">
        <v>87.175022394637608</v>
      </c>
      <c r="N20" s="22">
        <v>77.798137230910314</v>
      </c>
      <c r="P20" s="21" t="s">
        <v>8</v>
      </c>
      <c r="Q20" s="22"/>
      <c r="R20" s="22"/>
      <c r="S20" s="22"/>
      <c r="T20" s="22"/>
      <c r="U20" s="22">
        <v>80.703215605135739</v>
      </c>
      <c r="V20" s="22">
        <v>88.411376850216342</v>
      </c>
      <c r="W20" s="22">
        <v>96.758905090362163</v>
      </c>
      <c r="X20" s="22"/>
      <c r="Y20" s="22">
        <v>107.08945745839867</v>
      </c>
      <c r="Z20" s="22">
        <v>88.406099630823491</v>
      </c>
      <c r="AA20" s="22">
        <v>82.169080789782754</v>
      </c>
      <c r="AB20" s="22">
        <v>88.424345909981483</v>
      </c>
      <c r="AC20" s="22">
        <v>92.830315023635436</v>
      </c>
      <c r="AD20" s="29"/>
      <c r="AE20" s="21" t="s">
        <v>8</v>
      </c>
      <c r="AF20" s="22">
        <v>107.47910011730335</v>
      </c>
      <c r="AG20" s="22">
        <v>91.5022694793158</v>
      </c>
      <c r="AH20" s="22">
        <v>90.608966499605231</v>
      </c>
      <c r="AI20" s="22">
        <v>101.19005055109041</v>
      </c>
      <c r="AJ20" s="22">
        <v>82.062360774600052</v>
      </c>
      <c r="AK20" s="22">
        <v>75.953021917903499</v>
      </c>
      <c r="AL20" s="22">
        <v>93.570686537504471</v>
      </c>
      <c r="AM20" s="22">
        <v>95.680351204545943</v>
      </c>
      <c r="AN20" s="22">
        <v>85.465465467320598</v>
      </c>
      <c r="AO20" s="22">
        <v>84.952041012070268</v>
      </c>
      <c r="AP20" s="22">
        <v>85.460086042001578</v>
      </c>
      <c r="AQ20" s="22">
        <v>71.816703620529111</v>
      </c>
      <c r="AR20" s="22">
        <v>88.23882416538703</v>
      </c>
      <c r="AS20" s="29"/>
      <c r="AT20" s="29"/>
      <c r="AU20" s="29"/>
      <c r="AV20" s="29"/>
      <c r="BD20" s="32">
        <f>F5</f>
        <v>6758</v>
      </c>
      <c r="BE20" s="32"/>
      <c r="BF20" s="32"/>
      <c r="BG20" s="32"/>
      <c r="BH20" s="32"/>
      <c r="BI20" s="32"/>
      <c r="BJ20" s="32">
        <f>E5</f>
        <v>7548</v>
      </c>
    </row>
    <row r="21" spans="1:62" x14ac:dyDescent="0.2">
      <c r="A21" s="21" t="s">
        <v>19</v>
      </c>
      <c r="B21" s="22">
        <v>7420</v>
      </c>
      <c r="C21" s="22">
        <v>7420</v>
      </c>
      <c r="D21" s="22">
        <v>7420</v>
      </c>
      <c r="E21" s="22">
        <v>7420</v>
      </c>
      <c r="F21" s="22">
        <v>7420</v>
      </c>
      <c r="G21" s="22">
        <v>7388</v>
      </c>
      <c r="H21" s="22">
        <v>7420</v>
      </c>
      <c r="I21" s="22">
        <v>7452</v>
      </c>
      <c r="J21" s="22">
        <v>7388</v>
      </c>
      <c r="K21" s="22">
        <v>7420</v>
      </c>
      <c r="L21" s="22">
        <v>7420</v>
      </c>
      <c r="M21" s="22">
        <v>7388</v>
      </c>
      <c r="N21" s="22">
        <v>7356</v>
      </c>
      <c r="P21" s="21" t="s">
        <v>19</v>
      </c>
      <c r="Q21" s="22"/>
      <c r="R21" s="22"/>
      <c r="S21" s="22"/>
      <c r="T21" s="22"/>
      <c r="U21" s="22">
        <v>7356</v>
      </c>
      <c r="V21" s="22">
        <v>7484</v>
      </c>
      <c r="W21" s="22">
        <v>7388</v>
      </c>
      <c r="X21" s="22"/>
      <c r="Y21" s="22">
        <v>7484</v>
      </c>
      <c r="Z21" s="22">
        <v>7388</v>
      </c>
      <c r="AA21" s="22">
        <v>7388</v>
      </c>
      <c r="AB21" s="22">
        <v>7388</v>
      </c>
      <c r="AC21" s="22">
        <v>7388</v>
      </c>
      <c r="AD21" s="29"/>
      <c r="AE21" s="21" t="s">
        <v>19</v>
      </c>
      <c r="AF21" s="22">
        <v>7420</v>
      </c>
      <c r="AG21" s="22">
        <v>7324</v>
      </c>
      <c r="AH21" s="22">
        <v>7420</v>
      </c>
      <c r="AI21" s="22">
        <v>7388</v>
      </c>
      <c r="AJ21" s="22">
        <v>7292</v>
      </c>
      <c r="AK21" s="22">
        <v>7228</v>
      </c>
      <c r="AL21" s="22">
        <v>7420</v>
      </c>
      <c r="AM21" s="22">
        <v>7324</v>
      </c>
      <c r="AN21" s="22">
        <v>7324</v>
      </c>
      <c r="AO21" s="22">
        <v>7420</v>
      </c>
      <c r="AP21" s="22">
        <v>7356</v>
      </c>
      <c r="AQ21" s="22">
        <v>7356</v>
      </c>
      <c r="AR21" s="22">
        <v>7292</v>
      </c>
      <c r="BD21" s="33">
        <f>BE21-$BG$22</f>
        <v>7141.9399999999987</v>
      </c>
      <c r="BE21" s="32">
        <f>BF21-$BG$22</f>
        <v>7141.9599999999991</v>
      </c>
      <c r="BF21" s="32">
        <f>BG21-$BG$22</f>
        <v>7141.98</v>
      </c>
      <c r="BG21" s="33">
        <f>D5</f>
        <v>7142</v>
      </c>
      <c r="BH21" s="32">
        <f>BG21+$BG$22</f>
        <v>7142.02</v>
      </c>
      <c r="BI21" s="32">
        <f>BH21+$BG$22</f>
        <v>7142.0400000000009</v>
      </c>
      <c r="BJ21" s="33">
        <f>BI21+$BG$22</f>
        <v>7142.0600000000013</v>
      </c>
    </row>
    <row r="22" spans="1:62" x14ac:dyDescent="0.2">
      <c r="A22" s="21" t="s">
        <v>20</v>
      </c>
      <c r="B22" s="22">
        <v>6972</v>
      </c>
      <c r="C22" s="22">
        <v>6972</v>
      </c>
      <c r="D22" s="22">
        <v>7004</v>
      </c>
      <c r="E22" s="22">
        <v>6940</v>
      </c>
      <c r="F22" s="22">
        <v>6940</v>
      </c>
      <c r="G22" s="22">
        <v>6940</v>
      </c>
      <c r="H22" s="22">
        <v>6908</v>
      </c>
      <c r="I22" s="22">
        <v>6908</v>
      </c>
      <c r="J22" s="22">
        <v>6908</v>
      </c>
      <c r="K22" s="22">
        <v>6940</v>
      </c>
      <c r="L22" s="22">
        <v>6908</v>
      </c>
      <c r="M22" s="22">
        <v>6908</v>
      </c>
      <c r="N22" s="22">
        <v>6940</v>
      </c>
      <c r="P22" s="21" t="s">
        <v>20</v>
      </c>
      <c r="Q22" s="22"/>
      <c r="R22" s="22"/>
      <c r="S22" s="22"/>
      <c r="T22" s="22"/>
      <c r="U22" s="22">
        <v>6812</v>
      </c>
      <c r="V22" s="22">
        <v>7004</v>
      </c>
      <c r="W22" s="22">
        <v>6972</v>
      </c>
      <c r="X22" s="22"/>
      <c r="Y22" s="22">
        <v>7068</v>
      </c>
      <c r="Z22" s="22">
        <v>7036</v>
      </c>
      <c r="AA22" s="22">
        <v>6972</v>
      </c>
      <c r="AB22" s="22">
        <v>6940</v>
      </c>
      <c r="AC22" s="22">
        <v>7004</v>
      </c>
      <c r="AD22" s="29"/>
      <c r="AE22" s="21" t="s">
        <v>20</v>
      </c>
      <c r="AF22" s="22">
        <v>6908</v>
      </c>
      <c r="AG22" s="22">
        <v>6972</v>
      </c>
      <c r="AH22" s="22">
        <v>6940</v>
      </c>
      <c r="AI22" s="22">
        <v>6908</v>
      </c>
      <c r="AJ22" s="22">
        <v>6908</v>
      </c>
      <c r="AK22" s="22">
        <v>6876</v>
      </c>
      <c r="AL22" s="22">
        <v>6908</v>
      </c>
      <c r="AM22" s="22">
        <v>6908</v>
      </c>
      <c r="AN22" s="22">
        <v>6876</v>
      </c>
      <c r="AO22" s="22">
        <v>6940</v>
      </c>
      <c r="AP22" s="22">
        <v>6876</v>
      </c>
      <c r="AQ22" s="22">
        <v>6940</v>
      </c>
      <c r="AR22" s="22">
        <v>6908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1.3903906470859133</v>
      </c>
      <c r="C23" s="25">
        <f>IFERROR(IF(C18="","",IF($C$25=0,((C19-$C$26)/3/C20),IF($C$26=0,(($C$25-C19)/3/C20),MIN(((($C$25)-C19)/(3*C20)),((C19-($C$26))/(3*C20)))))),"")</f>
        <v>1.5973091433161513</v>
      </c>
      <c r="D23" s="25">
        <f>IFERROR(IF(D18="","",IF($D$25=0,((D19-$D$26)/3/D20),IF($D$26=0,(($D$25-D19)/3/D20),MIN(((($D$25)-D19)/(3*D20)),((D19-($D$26))/(3*D20)))))),"")</f>
        <v>1.3705487118140418</v>
      </c>
      <c r="E23" s="25">
        <f>IFERROR(IF(E18="","",IF($E$25=0,((E19-$E$26)/3/E20),IF($E$26=0,(($E$25-E19)/3/E20),MIN(((($E$25)-E19)/(3*E20)),((E19-($E$26))/(3*E20)))))),"")</f>
        <v>1.3531286363601607</v>
      </c>
      <c r="F23" s="25">
        <f>IFERROR(IF(F18="","",IF($K$25=0,((F19-$K$26)/3/F20),IF($K$26=0,(($K$25-F19)/3/F20),MIN(((($K$25)-F19)/(3*F20)),((F19-($K$26))/(3*F20)))))),"")</f>
        <v>1.3729148760537382</v>
      </c>
      <c r="G23" s="25">
        <f>IFERROR(IF(G18="","",IF($G$25=0,((G19-$G$26)/3/G20),IF($G$26=0,(($G$25-G19)/3/G20),MIN(((($G$25)-G19)/(3*G20)),((G19-($G$26))/(3*G20)))))),"")</f>
        <v>1.485679793642404</v>
      </c>
      <c r="H23" s="25">
        <f>IFERROR(IF(H18="","",IF($H$25=0,((H19-$H$26)/3/H20),IF($H$26=0,(($H$25-H19)/3/H20),MIN(((($H$25)-H19)/(3*H20)),((H19-($H$26))/(3*H20)))))),"")</f>
        <v>1.3004205449549022</v>
      </c>
      <c r="I23" s="25">
        <f>IFERROR(IF(I18="","",IF($I$25=0,((I19-$I$26)/3/I20),IF($I$26=0,(($I$25-I19)/3/I20),MIN(((($I$25)-I19)/(3*I20)),((I19-($I$26))/(3*I20)))))),"")</f>
        <v>1.3503370128589007</v>
      </c>
      <c r="J23" s="25">
        <f>IFERROR(IF(J18="","",IF($J$25=0,((J19-$J$26)/3/J20),IF($J$26=0,(($J$25-J19)/3/J20),MIN(((($J$25)-J19)/(3*J20)),((J19-($J$26))/(3*J20)))))),"")</f>
        <v>1.4089357474185811</v>
      </c>
      <c r="K23" s="25">
        <f>IFERROR(IF(K18="","",IF($K$25=0,((K19-$K$26)/3/K20),IF($K$26=0,(($K$25-K19)/3/K20),MIN(((($K$25)-K19)/(3*K20)),((K19-($K$26))/(3*K20)))))),"")</f>
        <v>1.4713558715326156</v>
      </c>
      <c r="L23" s="25">
        <f>IFERROR(IF(L18="","",IF($L$25=0,((L19-$L$26)/3/L20),IF($L$26=0,(($L$25-L19)/3/L20),MIN(((($L$25)-L19)/(3*L20)),((L19-($L$26))/(3*L20)))))),"")</f>
        <v>1.5828945309457527</v>
      </c>
      <c r="M23" s="25">
        <f>IFERROR(IF(M18="","",IF($M$25=0,((M19-$M$26)/3/M20),IF($M$26=0,(($M$25-M19)/3/M20),MIN(((($M$25)-M19)/(3*M20)),((M19-($M$26))/(3*M20)))))),"")</f>
        <v>1.4764677722529438</v>
      </c>
      <c r="N23" s="25">
        <f>IFERROR(IF(N18="","",IF($N$25=0,((N19-$N$26)/3/N20),IF($N$26=0,(($N$25-N19)/3/N20),MIN(((($N$25)-N19)/(3*N20)),((N19-($N$26))/(3*N20)))))),"")</f>
        <v>1.4781273645953847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1.5888118120297379</v>
      </c>
      <c r="V23" s="25">
        <f>IFERROR(IF(V18="","",IF($G$25=0,((V19-$G$26)/3/V20),IF($G$26=0,(($G$25-V19)/3/V20),MIN(((($G$25)-V19)/(3*V20)),((V19-($G$26))/(3*V20)))))),"")</f>
        <v>1.3931683253076714</v>
      </c>
      <c r="W23" s="25">
        <f>IFERROR(IF(W18="","",IF($H$25=0,((W19-$H$26)/3/W20),IF($H$26=0,(($H$25-W19)/3/W20),MIN(((($H$25)-W19)/(3*W20)),((W19-($H$26))/(3*W20)))))),"")</f>
        <v>1.3228756555322956</v>
      </c>
      <c r="X23" s="25"/>
      <c r="Y23" s="25">
        <f>IFERROR(IF(Y18="","",IF($J$25=0,((Y19-$J$26)/3/Y20),IF($J$26=0,(($J$25-Y19)/3/Y20),MIN(((($J$25)-Y19)/(3*Y20)),((Y19-($J$26))/(3*Y20)))))),"")</f>
        <v>0.93379873587320461</v>
      </c>
      <c r="Z23" s="25">
        <f>IFERROR(IF(Z18="","",IF($K$25=0,((Z19-$K$26)/3/Z20),IF($K$26=0,(($K$25-Z19)/3/Z20),MIN(((($K$25)-Z19)/(3*Z20)),((Z19-($K$26))/(3*Z20)))))),"")</f>
        <v>1.1958283303979036</v>
      </c>
      <c r="AA23" s="25">
        <f>IFERROR(IF(AA18="","",IF($L$25=0,((AA19-$L$26)/3/AA20),IF($L$26=0,(($L$25-AA19)/3/AA20),MIN(((($L$25)-AA19)/(3*AA20)),((AA19-($L$26))/(3*AA20)))))),"")</f>
        <v>1.3137139375190534</v>
      </c>
      <c r="AB23" s="25">
        <f>IFERROR(IF(AB18="","",IF($M$25=0,((AB19-$M$26)/3/AB20),IF($M$26=0,(($M$25-AB19)/3/AB20),MIN(((($M$25)-AB19)/(3*AB20)),((AB19-($M$26))/(3*AB20)))))),"")</f>
        <v>1.2913804734327201</v>
      </c>
      <c r="AC23" s="25">
        <f>IFERROR(IF(AC18="","",IF($N$25=0,((AC19-$N$26)/3/AC20),IF($N$26=0,(($N$25-AC19)/3/AC20),MIN(((($N$25)-AC19)/(3*AC20)),((AC19-($N$26))/(3*AC20)))))),"")</f>
        <v>1.2838717846845342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1.1499910202551218</v>
      </c>
      <c r="AG23" s="25">
        <f t="shared" si="2"/>
        <v>1.3115753510272234</v>
      </c>
      <c r="AH23" s="25">
        <f t="shared" si="2"/>
        <v>1.4450372671881635</v>
      </c>
      <c r="AI23" s="25">
        <f t="shared" si="2"/>
        <v>1.1662775700949393</v>
      </c>
      <c r="AJ23" s="25">
        <f t="shared" si="2"/>
        <v>1.3817598606738217</v>
      </c>
      <c r="AK23" s="25">
        <f t="shared" si="2"/>
        <v>1.3972199425821901</v>
      </c>
      <c r="AL23" s="25">
        <f t="shared" si="2"/>
        <v>1.2738412777464871</v>
      </c>
      <c r="AM23" s="25">
        <f t="shared" si="2"/>
        <v>1.2758752339361243</v>
      </c>
      <c r="AN23" s="25">
        <f t="shared" si="2"/>
        <v>1.4456038550032553</v>
      </c>
      <c r="AO23" s="25">
        <f t="shared" si="2"/>
        <v>1.5159843527948016</v>
      </c>
      <c r="AP23" s="25">
        <f t="shared" si="2"/>
        <v>1.5070323126964005</v>
      </c>
      <c r="AQ23" s="25">
        <f>IFERROR(IF(AQ18="","",IF($M$25=0,((AQ19-$M$26)/3/AQ20),IF($M$26=0,(($M$25-AQ19)/3/AQ20),MIN(((($M$25)-AQ19)/(3*AQ20)),((AQ19-($M$26))/(3*AQ20)))))),"")</f>
        <v>1.8071933146979817</v>
      </c>
      <c r="AR23" s="25">
        <f>IFERROR(IF(AR18="","",IF($M$25=0,((AR19-$M$26)/3/AR20),IF($M$26=0,(($M$25-AR19)/3/AR20),MIN(((($M$25)-AR19)/(3*AR20)),((AR19-($M$26))/(3*AR20)))))),"")</f>
        <v>1.4289502390983697</v>
      </c>
    </row>
    <row r="24" spans="1:62" x14ac:dyDescent="0.2">
      <c r="A24" s="35" t="s">
        <v>10</v>
      </c>
      <c r="B24" s="32">
        <f t="shared" ref="B24:M24" si="3">$D$5</f>
        <v>7142</v>
      </c>
      <c r="C24" s="32">
        <f t="shared" si="3"/>
        <v>7142</v>
      </c>
      <c r="D24" s="32">
        <f t="shared" si="3"/>
        <v>7142</v>
      </c>
      <c r="E24" s="32">
        <f t="shared" si="3"/>
        <v>7142</v>
      </c>
      <c r="F24" s="32">
        <f t="shared" si="3"/>
        <v>7142</v>
      </c>
      <c r="G24" s="32">
        <f t="shared" si="3"/>
        <v>7142</v>
      </c>
      <c r="H24" s="32">
        <f t="shared" si="3"/>
        <v>7142</v>
      </c>
      <c r="I24" s="32">
        <f t="shared" si="3"/>
        <v>7142</v>
      </c>
      <c r="J24" s="32">
        <f t="shared" si="3"/>
        <v>7142</v>
      </c>
      <c r="K24" s="32">
        <f t="shared" si="3"/>
        <v>7142</v>
      </c>
      <c r="L24" s="32">
        <f t="shared" si="3"/>
        <v>7142</v>
      </c>
      <c r="M24" s="32">
        <f t="shared" si="3"/>
        <v>7142</v>
      </c>
      <c r="N24" s="32">
        <f>$D$5</f>
        <v>7142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4">$E$5</f>
        <v>7548</v>
      </c>
      <c r="C25" s="32">
        <f t="shared" si="4"/>
        <v>7548</v>
      </c>
      <c r="D25" s="32">
        <f t="shared" si="4"/>
        <v>7548</v>
      </c>
      <c r="E25" s="32">
        <f t="shared" si="4"/>
        <v>7548</v>
      </c>
      <c r="F25" s="32">
        <f t="shared" si="4"/>
        <v>7548</v>
      </c>
      <c r="G25" s="32">
        <f t="shared" si="4"/>
        <v>7548</v>
      </c>
      <c r="H25" s="32">
        <f t="shared" si="4"/>
        <v>7548</v>
      </c>
      <c r="I25" s="32">
        <f t="shared" si="4"/>
        <v>7548</v>
      </c>
      <c r="J25" s="32">
        <f t="shared" si="4"/>
        <v>7548</v>
      </c>
      <c r="K25" s="32">
        <f t="shared" si="4"/>
        <v>7548</v>
      </c>
      <c r="L25" s="32">
        <f t="shared" si="4"/>
        <v>7548</v>
      </c>
      <c r="M25" s="32">
        <f t="shared" si="4"/>
        <v>7548</v>
      </c>
      <c r="N25" s="32">
        <f>$E$5</f>
        <v>7548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5">$F$5</f>
        <v>6758</v>
      </c>
      <c r="C26" s="32">
        <f t="shared" si="5"/>
        <v>6758</v>
      </c>
      <c r="D26" s="32">
        <f t="shared" si="5"/>
        <v>6758</v>
      </c>
      <c r="E26" s="32">
        <f t="shared" si="5"/>
        <v>6758</v>
      </c>
      <c r="F26" s="32">
        <f t="shared" si="5"/>
        <v>6758</v>
      </c>
      <c r="G26" s="32">
        <f t="shared" si="5"/>
        <v>6758</v>
      </c>
      <c r="H26" s="32">
        <f t="shared" si="5"/>
        <v>6758</v>
      </c>
      <c r="I26" s="32">
        <f t="shared" si="5"/>
        <v>6758</v>
      </c>
      <c r="J26" s="32">
        <f t="shared" si="5"/>
        <v>6758</v>
      </c>
      <c r="K26" s="32">
        <f t="shared" si="5"/>
        <v>6758</v>
      </c>
      <c r="L26" s="32">
        <f t="shared" si="5"/>
        <v>6758</v>
      </c>
      <c r="M26" s="32">
        <f t="shared" si="5"/>
        <v>6758</v>
      </c>
      <c r="N26" s="32">
        <f>$F$5</f>
        <v>6758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88.446655631139961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1.7908520859252306</v>
      </c>
      <c r="Q37" s="40">
        <v>8</v>
      </c>
      <c r="R37" s="41">
        <f>ROUND(Q37/5,5)</f>
        <v>1.6</v>
      </c>
      <c r="T37" s="20">
        <v>7144.8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109.92360983883307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1.1729357644128666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67"/>
  <dimension ref="A1:BJ85"/>
  <sheetViews>
    <sheetView showGridLines="0" topLeftCell="A6" zoomScale="75" zoomScaleNormal="75" workbookViewId="0">
      <selection activeCell="X19" sqref="X19:X23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82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0.58632350140499379</v>
      </c>
      <c r="R2" s="7">
        <f>IF(N19="","",(ABS(N19-AVERAGE(B19:M19))/STDEV(B19:M19)))</f>
        <v>0.73389577582345145</v>
      </c>
      <c r="S2" s="7">
        <f>IF(AC9="","",(ABS(AC9-AVERAGE(Q9:AB9))/STDEV(Q9:AB9)))</f>
        <v>0.50771988961325731</v>
      </c>
      <c r="T2" s="7">
        <f>IF(AC19="","",(ABS(AC19-AVERAGE(Q19:AB19))/STDEV(Q19:AB19)))</f>
        <v>1.8183048619475926</v>
      </c>
      <c r="U2" s="7">
        <f>IF(AR9="","",(ABS(AR9-AVERAGE(AF9:AQ9))/STDEV(AF9:AQ9)))</f>
        <v>0.50574949074333686</v>
      </c>
      <c r="V2" s="7">
        <f>IF(AR19="","",(ABS(AR19-AVERAGE(AF19:AQ19))/STDEV(AF19:AQ19)))</f>
        <v>0.2867273145827372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0.73806745120581996</v>
      </c>
      <c r="R3" s="7">
        <f>IF(N20="","",(ABS(N20-AVERAGE(B20:M20))/STDEV(B20:M20)))</f>
        <v>0.51937708181119557</v>
      </c>
      <c r="S3" s="7">
        <f>IF(AC10="","",(ABS(AC10-AVERAGE(Q10:AB10))/STDEV(Q10:AB10)))</f>
        <v>1.0030184293378244</v>
      </c>
      <c r="T3" s="7">
        <f>IF(AC20="","",(ABS(AC20-AVERAGE(Q20:AB20))/STDEV(Q20:AB20)))</f>
        <v>5.2894918799828551E-3</v>
      </c>
      <c r="U3" s="7">
        <f t="shared" ref="U3" si="0">IF(AR10="","",(ABS(AR10-AVERAGE(AF10:AQ10))/STDEV(AF10:AQ10)))</f>
        <v>0.63163367918371938</v>
      </c>
      <c r="V3" s="7">
        <f>IF(AR20="","",(ABS(AR20-AVERAGE(AF20:AQ20))/STDEV(AF20:AQ20)))</f>
        <v>1.5086121730086799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0.49331614611342134</v>
      </c>
      <c r="R4" s="7">
        <f>IF(N23="","",(ABS(N23-AVERAGE(B23:M23))/STDEV(B23:M23)))</f>
        <v>0.6457955253058848</v>
      </c>
      <c r="S4" s="7">
        <f>IF(AC13="","",(ABS(AC13-AVERAGE(Q13:AB13))/STDEV(Q13:AB13)))</f>
        <v>0.7578729345582631</v>
      </c>
      <c r="T4" s="7">
        <f>IF(AC23="","",(ABS(AC23-AVERAGE(Q23:AB23))/STDEV(Q23:AB23)))</f>
        <v>0.19880858983953897</v>
      </c>
      <c r="U4" s="7">
        <f>IF(AR13="","",(ABS(AR13-AVERAGE(AF13:AQ13))/STDEV(AF13:AQ13)))</f>
        <v>0.53000206615851519</v>
      </c>
      <c r="V4" s="7">
        <f>IF(AR23="","",(ABS(AR23-AVERAGE(AF23:AQ23))/STDEV(AF23:AQ23)))</f>
        <v>0.84858302847441536</v>
      </c>
    </row>
    <row r="5" spans="1:44" ht="25.5" customHeight="1" x14ac:dyDescent="0.2">
      <c r="C5" s="45" t="s">
        <v>54</v>
      </c>
      <c r="D5" s="46" t="s">
        <v>54</v>
      </c>
      <c r="E5" s="46">
        <v>2.37</v>
      </c>
      <c r="F5" s="46">
        <v>-2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1.491720042933331E-2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2.7044444444444427E-2</v>
      </c>
      <c r="AE7" s="14" t="s">
        <v>29</v>
      </c>
      <c r="AR7" s="16">
        <f>AR9-AQ9</f>
        <v>-2.7415277777777747E-2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0.58832121212121213</v>
      </c>
      <c r="C9" s="20">
        <v>0.56355000000000022</v>
      </c>
      <c r="D9" s="20">
        <v>0.6797428571428572</v>
      </c>
      <c r="E9" s="20">
        <v>0.67964137931034485</v>
      </c>
      <c r="F9" s="20">
        <v>0.63332413793103459</v>
      </c>
      <c r="G9" s="20">
        <v>0.69941333333333333</v>
      </c>
      <c r="H9" s="20">
        <v>0.67822028985507232</v>
      </c>
      <c r="I9" s="20">
        <v>0.69823870967741919</v>
      </c>
      <c r="J9" s="20">
        <v>0.66315999999999986</v>
      </c>
      <c r="K9" s="20">
        <v>0.67314117647058824</v>
      </c>
      <c r="L9" s="20">
        <v>0.6471818181818183</v>
      </c>
      <c r="M9" s="20">
        <v>0.58954761904761921</v>
      </c>
      <c r="N9" s="20">
        <v>0.62249999999999994</v>
      </c>
      <c r="P9" s="19" t="s">
        <v>18</v>
      </c>
      <c r="Q9" s="20"/>
      <c r="R9" s="20"/>
      <c r="S9" s="20"/>
      <c r="T9" s="20"/>
      <c r="U9" s="20">
        <v>0.59861666666666669</v>
      </c>
      <c r="V9" s="20">
        <v>0.64804705882352942</v>
      </c>
      <c r="W9" s="20">
        <v>0.63943076923076914</v>
      </c>
      <c r="X9" s="20"/>
      <c r="Y9" s="20"/>
      <c r="Z9" s="20">
        <v>0.60961333333333323</v>
      </c>
      <c r="AA9" s="20">
        <v>0.57477142857142871</v>
      </c>
      <c r="AB9" s="20">
        <v>0.56055555555555547</v>
      </c>
      <c r="AC9" s="20">
        <v>0.5875999999999999</v>
      </c>
      <c r="AE9" s="19" t="s">
        <v>18</v>
      </c>
      <c r="AF9" s="30">
        <v>0.58545333333333316</v>
      </c>
      <c r="AG9" s="30">
        <v>0.66501818181818184</v>
      </c>
      <c r="AH9" s="30">
        <v>0.65589999999999993</v>
      </c>
      <c r="AI9" s="30">
        <v>0.62111612903225777</v>
      </c>
      <c r="AJ9" s="30">
        <v>0.73551666666666693</v>
      </c>
      <c r="AK9" s="30">
        <v>0.76476250000000023</v>
      </c>
      <c r="AL9" s="30">
        <v>0.66858333333333353</v>
      </c>
      <c r="AM9" s="30">
        <v>0.70128000000000013</v>
      </c>
      <c r="AN9" s="30">
        <v>0.69640000000000024</v>
      </c>
      <c r="AO9" s="30">
        <v>0.71816190476190445</v>
      </c>
      <c r="AP9" s="30">
        <v>0.75889999999999991</v>
      </c>
      <c r="AQ9" s="30">
        <v>0.68877777777777793</v>
      </c>
      <c r="AR9" s="30">
        <v>0.66136250000000019</v>
      </c>
    </row>
    <row r="10" spans="1:44" x14ac:dyDescent="0.2">
      <c r="A10" s="21" t="s">
        <v>8</v>
      </c>
      <c r="B10" s="22">
        <v>0.22832721459640143</v>
      </c>
      <c r="C10" s="22">
        <v>0.22497911799843406</v>
      </c>
      <c r="D10" s="22">
        <v>0.2566715425311919</v>
      </c>
      <c r="E10" s="22">
        <v>0.25334719468279066</v>
      </c>
      <c r="F10" s="22">
        <v>0.23310887664704516</v>
      </c>
      <c r="G10" s="22">
        <v>0.27529110358257453</v>
      </c>
      <c r="H10" s="22">
        <v>0.25337848136667623</v>
      </c>
      <c r="I10" s="22">
        <v>0.2789849664029303</v>
      </c>
      <c r="J10" s="22">
        <v>0.29053079387524666</v>
      </c>
      <c r="K10" s="22">
        <v>0.27948207182569101</v>
      </c>
      <c r="L10" s="22">
        <v>0.24705470591791207</v>
      </c>
      <c r="M10" s="22">
        <v>0.22970980261050361</v>
      </c>
      <c r="N10" s="22">
        <v>0.27095813210257808</v>
      </c>
      <c r="P10" s="21" t="s">
        <v>8</v>
      </c>
      <c r="Q10" s="22"/>
      <c r="R10" s="22"/>
      <c r="S10" s="22"/>
      <c r="T10" s="22"/>
      <c r="U10" s="22">
        <v>0.26631688093969208</v>
      </c>
      <c r="V10" s="22">
        <v>0.24766177521361835</v>
      </c>
      <c r="W10" s="22">
        <v>0.23846488009445249</v>
      </c>
      <c r="X10" s="22"/>
      <c r="Y10" s="22"/>
      <c r="Z10" s="22">
        <v>0.26233689364206109</v>
      </c>
      <c r="AA10" s="22">
        <v>0.22306729805531253</v>
      </c>
      <c r="AB10" s="22">
        <v>0.24872967642619809</v>
      </c>
      <c r="AC10" s="22">
        <v>0.2636468768555314</v>
      </c>
      <c r="AE10" s="21" t="s">
        <v>8</v>
      </c>
      <c r="AF10" s="22">
        <v>0.24998120433849139</v>
      </c>
      <c r="AG10" s="22">
        <v>0.25710096668567201</v>
      </c>
      <c r="AH10" s="22">
        <v>0.28075570396008453</v>
      </c>
      <c r="AI10" s="22">
        <v>0.24135136198698107</v>
      </c>
      <c r="AJ10" s="22">
        <v>0.23787851134180182</v>
      </c>
      <c r="AK10" s="22">
        <v>0.25402213816361524</v>
      </c>
      <c r="AL10" s="22">
        <v>0.25231191791425267</v>
      </c>
      <c r="AM10" s="22">
        <v>0.28519045122406816</v>
      </c>
      <c r="AN10" s="22">
        <v>0.23914344745683105</v>
      </c>
      <c r="AO10" s="22">
        <v>0.30905489068752151</v>
      </c>
      <c r="AP10" s="22">
        <v>0.22127582289061443</v>
      </c>
      <c r="AQ10" s="22">
        <v>0.25341314532245951</v>
      </c>
      <c r="AR10" s="22">
        <v>0.27198595662509051</v>
      </c>
    </row>
    <row r="11" spans="1:44" x14ac:dyDescent="0.2">
      <c r="A11" s="21" t="s">
        <v>19</v>
      </c>
      <c r="B11" s="22">
        <v>1.2809999999999999</v>
      </c>
      <c r="C11" s="22">
        <v>1.4379999999999999</v>
      </c>
      <c r="D11" s="22">
        <v>1.5549999999999999</v>
      </c>
      <c r="E11" s="22">
        <v>1.331</v>
      </c>
      <c r="F11" s="23">
        <v>1.254</v>
      </c>
      <c r="G11" s="23">
        <v>1.506</v>
      </c>
      <c r="H11" s="23">
        <v>1.506</v>
      </c>
      <c r="I11" s="23">
        <v>1.665</v>
      </c>
      <c r="J11" s="23">
        <v>1.9950000000000001</v>
      </c>
      <c r="K11" s="23">
        <v>1.69</v>
      </c>
      <c r="L11" s="23">
        <v>1.47</v>
      </c>
      <c r="M11" s="23">
        <v>1.429</v>
      </c>
      <c r="N11" s="23">
        <v>1.421</v>
      </c>
      <c r="P11" s="21" t="s">
        <v>19</v>
      </c>
      <c r="Q11" s="22"/>
      <c r="R11" s="22"/>
      <c r="S11" s="22"/>
      <c r="T11" s="22"/>
      <c r="U11" s="23">
        <v>1.181</v>
      </c>
      <c r="V11" s="23">
        <v>1.389</v>
      </c>
      <c r="W11" s="23">
        <v>1.256</v>
      </c>
      <c r="X11" s="23"/>
      <c r="Y11" s="23"/>
      <c r="Z11" s="23">
        <v>1.2809999999999999</v>
      </c>
      <c r="AA11" s="23">
        <v>1.107</v>
      </c>
      <c r="AB11" s="23">
        <v>1.3180000000000001</v>
      </c>
      <c r="AC11" s="23">
        <v>1.48</v>
      </c>
      <c r="AE11" s="21" t="s">
        <v>19</v>
      </c>
      <c r="AF11" s="22">
        <v>1.399</v>
      </c>
      <c r="AG11" s="22">
        <v>1.2190000000000001</v>
      </c>
      <c r="AH11" s="22">
        <v>1.345</v>
      </c>
      <c r="AI11" s="22">
        <v>1.5649999999999999</v>
      </c>
      <c r="AJ11" s="22">
        <v>1.252</v>
      </c>
      <c r="AK11" s="22">
        <v>1.385</v>
      </c>
      <c r="AL11" s="22">
        <v>1.714</v>
      </c>
      <c r="AM11" s="22">
        <v>1.375</v>
      </c>
      <c r="AN11" s="22">
        <v>1.282</v>
      </c>
      <c r="AO11" s="22">
        <v>1.4750000000000001</v>
      </c>
      <c r="AP11" s="22">
        <v>1.1619999999999999</v>
      </c>
      <c r="AQ11" s="22">
        <v>1.333</v>
      </c>
      <c r="AR11" s="22">
        <v>1.331</v>
      </c>
    </row>
    <row r="12" spans="1:44" x14ac:dyDescent="0.2">
      <c r="A12" s="21" t="s">
        <v>20</v>
      </c>
      <c r="B12" s="22">
        <v>2.7E-2</v>
      </c>
      <c r="C12" s="22">
        <v>0.11799999999999999</v>
      </c>
      <c r="D12" s="22">
        <v>0.28299999999999997</v>
      </c>
      <c r="E12" s="22">
        <v>9.8000000000000004E-2</v>
      </c>
      <c r="F12" s="23">
        <v>0.11899999999999999</v>
      </c>
      <c r="G12" s="23">
        <v>0.192</v>
      </c>
      <c r="H12" s="23">
        <v>9.8000000000000004E-2</v>
      </c>
      <c r="I12" s="23">
        <v>9.4E-2</v>
      </c>
      <c r="J12" s="23">
        <v>-0.193</v>
      </c>
      <c r="K12" s="23">
        <v>-0.125</v>
      </c>
      <c r="L12" s="23">
        <v>6.7000000000000004E-2</v>
      </c>
      <c r="M12" s="23">
        <v>-6.6000000000000003E-2</v>
      </c>
      <c r="N12" s="23">
        <v>-0.115</v>
      </c>
      <c r="P12" s="21" t="s">
        <v>20</v>
      </c>
      <c r="Q12" s="22"/>
      <c r="R12" s="22"/>
      <c r="S12" s="22"/>
      <c r="T12" s="22"/>
      <c r="U12" s="23">
        <v>-0.01</v>
      </c>
      <c r="V12" s="23">
        <v>0.18</v>
      </c>
      <c r="W12" s="23">
        <v>0.122</v>
      </c>
      <c r="X12" s="23"/>
      <c r="Y12" s="23"/>
      <c r="Z12" s="23">
        <v>8.1000000000000003E-2</v>
      </c>
      <c r="AA12" s="23">
        <v>-6.4000000000000001E-2</v>
      </c>
      <c r="AB12" s="23">
        <v>-0.30199999999999999</v>
      </c>
      <c r="AC12" s="23">
        <v>2.1999999999999999E-2</v>
      </c>
      <c r="AE12" s="21" t="s">
        <v>20</v>
      </c>
      <c r="AF12" s="22">
        <v>0.14399999999999999</v>
      </c>
      <c r="AG12" s="22">
        <v>6.0999999999999999E-2</v>
      </c>
      <c r="AH12" s="22">
        <v>0.19400000000000001</v>
      </c>
      <c r="AI12" s="22">
        <v>0.124</v>
      </c>
      <c r="AJ12" s="22">
        <v>0.21299999999999999</v>
      </c>
      <c r="AK12" s="22">
        <v>0.188</v>
      </c>
      <c r="AL12" s="22">
        <v>0.24199999999999999</v>
      </c>
      <c r="AM12" s="22">
        <v>0.16200000000000001</v>
      </c>
      <c r="AN12" s="22">
        <v>0.16200000000000001</v>
      </c>
      <c r="AO12" s="22">
        <v>-5.1999999999999998E-2</v>
      </c>
      <c r="AP12" s="22">
        <v>0.377</v>
      </c>
      <c r="AQ12" s="22">
        <v>-3.0000000000000001E-3</v>
      </c>
      <c r="AR12" s="22">
        <v>0.115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2.6010606328409587</v>
      </c>
      <c r="C13" s="25">
        <f>IFERROR(IF(C8="","",IF($C$25=0,((C9-$C$26)/3/C10),IF($C$26=0,(($C$25-C9)/3/C10),MIN(((($C$25)-C9)/(3*C10)),((C9-($C$26))/(3*C10)))))),"")</f>
        <v>2.6764706225054682</v>
      </c>
      <c r="D13" s="25">
        <f>IFERROR(IF(D8="","",IF($D$25=0,((D9-$D$26)/3/D10),IF($D$26=0,(($D$25-D9)/3/D10),MIN(((($D$25)-D9)/(3*D10)),((D9-($D$26))/(3*D10)))))),"")</f>
        <v>2.1950974465764093</v>
      </c>
      <c r="E13" s="25">
        <f>IFERROR(IF(E8="","",IF($E$25=0,((E9-$E$26)/3/E10),IF($E$26=0,(($E$25-E9)/3/E10),MIN(((($E$25)-E9)/(3*E10)),((E9-($E$26))/(3*E10)))))),"")</f>
        <v>2.2240343899157948</v>
      </c>
      <c r="F13" s="25">
        <f>IFERROR(IF(F8="","",IF($K$25=0,((F9-$K$26)/3/F10),IF($K$26=0,(($K$25-F9)/3/F10),MIN(((($K$25)-F9)/(3*F10)),((F9-($K$26))/(3*F10)))))),"")</f>
        <v>2.4833543979515653</v>
      </c>
      <c r="G13" s="25">
        <f>IFERROR(IF(G8="","",IF($G$25=0,((G9-$G$26)/3/G10),IF($G$26=0,(($G$25-G9)/3/G10),MIN(((($G$25)-G9)/(3*G10)),((G9-($G$26))/(3*G10)))))),"")</f>
        <v>2.02281227026717</v>
      </c>
      <c r="H13" s="25">
        <f>IFERROR(IF(H8="","",IF($H$25=0,((H9-$H$26)/3/H10),IF($H$26=0,(($H$25-H9)/3/H10),MIN(((($H$25)-H9)/(3*H10)),((H9-($H$26))/(3*H10)))))),"")</f>
        <v>2.225629291826972</v>
      </c>
      <c r="I13" s="25">
        <f>IFERROR(IF(I8="","",IF($I$25=0,((I9-$I$26)/3/I10),IF($I$26=0,(($I$25-I9)/3/I10),MIN(((($I$25)-I9)/(3*I10)),((I9-($I$26))/(3*I10)))))),"")</f>
        <v>1.9974329463905021</v>
      </c>
      <c r="J13" s="25">
        <f>IFERROR(IF(J8="","",IF($J$25=0,((J9-$J$26)/3/J10),IF($J$26=0,(($J$25-J9)/3/J10),MIN(((($J$25)-J9)/(3*J10)),((J9-($J$26))/(3*J10)))))),"")</f>
        <v>1.9583007332123674</v>
      </c>
      <c r="K13" s="25">
        <f>IFERROR(IF(K8="","",IF($K$25=0,((K9-$K$26)/3/K10),IF($K$26=0,(($K$25-K9)/3/K10),MIN(((($K$25)-K9)/(3*K10)),((K9-($K$26))/(3*K10)))))),"")</f>
        <v>2.0238135639552088</v>
      </c>
      <c r="L13" s="25">
        <f>IFERROR(IF(L8="","",IF($L$25=0,((L9-$L$26)/3/L10),IF($L$26=0,(($L$25-L9)/3/L10),MIN(((($L$25)-L9)/(3*L10)),((L9-($L$26))/(3*L10)))))),"")</f>
        <v>2.3244759703688409</v>
      </c>
      <c r="M13" s="25">
        <f>IFERROR(IF(M8="","",IF($M$25=0,((M9-$M$26)/3/M10),IF($M$26=0,(($M$25-M9)/3/M10),MIN(((($M$25)-M9)/(3*M10)),((M9-($M$26))/(3*M10)))))),"")</f>
        <v>2.5836256016920611</v>
      </c>
      <c r="N13" s="25">
        <f>IFERROR(IF(N8="","",IF($N$25=0,((N9-$N$26)/3/N10),IF($N$26=0,(($N$25-N9)/3/N10),MIN(((($N$25)-N9)/(3*N10)),((N9-($N$26))/(3*N10)))))),"")</f>
        <v>2.1497786225492574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2.2171373779524783</v>
      </c>
      <c r="V13" s="25">
        <f>IFERROR(IF(V8="","",IF($G$25=0,((V9-$G$26)/3/V10),IF($G$26=0,(($G$25-V9)/3/V10),MIN(((($G$25)-V9)/(3*V10)),((V9-($G$26))/(3*V10)))))),"")</f>
        <v>2.3176136617384957</v>
      </c>
      <c r="W13" s="25">
        <f>IFERROR(IF(W8="","",IF($H$25=0,((W9-$H$26)/3/W10),IF($H$26=0,(($H$25-W9)/3/W10),MIN(((($H$25)-W9)/(3*W10)),((W9-($H$26))/(3*W10)))))),"")</f>
        <v>2.4190413700664259</v>
      </c>
      <c r="X13" s="25"/>
      <c r="Y13" s="25"/>
      <c r="Z13" s="25">
        <f>IFERROR(IF(Z8="","",IF($K$25=0,((Z9-$K$26)/3/Z10),IF($K$26=0,(($K$25-Z9)/3/Z10),MIN(((($K$25)-Z9)/(3*Z10)),((Z9-($K$26))/(3*Z10)))))),"")</f>
        <v>2.2368014937166785</v>
      </c>
      <c r="AA13" s="25">
        <f>IFERROR(IF(AA8="","",IF($L$25=0,((AA9-$L$26)/3/AA10),IF($L$26=0,(($L$25-AA9)/3/AA10),MIN(((($L$25)-AA9)/(3*AA10)),((AA9-($L$26))/(3*AA10)))))),"")</f>
        <v>2.6826411985370449</v>
      </c>
      <c r="AB13" s="25">
        <f>IFERROR(IF(AB8="","",IF($M$25=0,((AB9-$M$26)/3/AB10),IF($M$26=0,(($M$25-AB9)/3/AB10),MIN(((($M$25)-AB9)/(3*AB10)),((AB9-($M$26))/(3*AB10)))))),"")</f>
        <v>2.4249142957700567</v>
      </c>
      <c r="AC13" s="25">
        <f>IFERROR(IF(AC8="","",IF($N$25=0,((AC9-$N$26)/3/AC10),IF($N$26=0,(($N$25-AC9)/3/AC10),MIN(((($N$25)-AC9)/(3*AC10)),((AC9-($N$26))/(3*AC10)))))),"")</f>
        <v>2.2535193301716832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2.3795744582597638</v>
      </c>
      <c r="AG13" s="25">
        <f t="shared" si="1"/>
        <v>2.210521726361697</v>
      </c>
      <c r="AH13" s="25">
        <f t="shared" si="1"/>
        <v>2.0351026127251854</v>
      </c>
      <c r="AI13" s="25">
        <f t="shared" si="1"/>
        <v>2.4154050158375604</v>
      </c>
      <c r="AJ13" s="25">
        <f t="shared" si="1"/>
        <v>2.2903614736134279</v>
      </c>
      <c r="AK13" s="25">
        <f t="shared" si="1"/>
        <v>2.1064273001356404</v>
      </c>
      <c r="AL13" s="25">
        <f t="shared" si="1"/>
        <v>2.2477689265618799</v>
      </c>
      <c r="AM13" s="25">
        <f t="shared" si="1"/>
        <v>1.950415932975869</v>
      </c>
      <c r="AN13" s="25">
        <f t="shared" si="1"/>
        <v>2.3327700281956076</v>
      </c>
      <c r="AO13" s="25">
        <f t="shared" si="1"/>
        <v>1.7816016345439774</v>
      </c>
      <c r="AP13" s="25">
        <f t="shared" si="1"/>
        <v>2.4269860408509727</v>
      </c>
      <c r="AQ13" s="25">
        <f>IFERROR(IF(AQ8="","",IF($M$25=0,((AQ9-$M$26)/3/AQ10),IF($M$26=0,(($M$25-AQ9)/3/AQ10),MIN(((($M$25)-AQ9)/(3*AQ10)),((AQ9-($M$26))/(3*AQ10)))))),"")</f>
        <v>2.2114377953610425</v>
      </c>
      <c r="AR13" s="25">
        <f>IFERROR(IF(AR8="","",IF($M$25=0,((AR9-$M$26)/3/AR10),IF($M$26=0,(($M$25-AR9)/3/AR10),MIN(((($M$25)-AR9)/(3*AR10)),((AR9-($M$26))/(3*AR10)))))),"")</f>
        <v>2.0940266196111139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-8.2846315789473546E-2</v>
      </c>
      <c r="AE17" s="27" t="s">
        <v>30</v>
      </c>
      <c r="AR17" s="16">
        <f>AR19-AQ19</f>
        <v>-9.7106666666667119E-2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0.53664848484848493</v>
      </c>
      <c r="C19" s="30">
        <v>0.56368571428571401</v>
      </c>
      <c r="D19" s="30">
        <v>0.67448571428571447</v>
      </c>
      <c r="E19" s="30">
        <v>0.64309999999999978</v>
      </c>
      <c r="F19" s="30">
        <v>0.65337142857142838</v>
      </c>
      <c r="G19" s="30">
        <v>0.76764545454545452</v>
      </c>
      <c r="H19" s="30">
        <v>0.76485789473684229</v>
      </c>
      <c r="I19" s="30">
        <v>0.70041333333333322</v>
      </c>
      <c r="J19" s="30">
        <v>0.71542051282051311</v>
      </c>
      <c r="K19" s="30">
        <v>0.79534999999999978</v>
      </c>
      <c r="L19" s="30">
        <v>0.78694838709677384</v>
      </c>
      <c r="M19" s="30">
        <v>0.76084285714285671</v>
      </c>
      <c r="N19" s="30">
        <v>0.75971333333333368</v>
      </c>
      <c r="P19" s="30" t="s">
        <v>18</v>
      </c>
      <c r="Q19" s="30"/>
      <c r="R19" s="30"/>
      <c r="S19" s="30"/>
      <c r="T19" s="30"/>
      <c r="U19" s="30">
        <v>0.57119999999999993</v>
      </c>
      <c r="V19" s="30">
        <v>0.66028421052631581</v>
      </c>
      <c r="W19" s="30">
        <v>0.58153333333333335</v>
      </c>
      <c r="X19" s="30"/>
      <c r="Y19" s="30">
        <v>0.54761249999999961</v>
      </c>
      <c r="Z19" s="30">
        <v>0.57718888888888897</v>
      </c>
      <c r="AA19" s="30">
        <v>0.62537333333333345</v>
      </c>
      <c r="AB19" s="30">
        <v>0.60972631578947367</v>
      </c>
      <c r="AC19" s="30">
        <v>0.52688000000000013</v>
      </c>
      <c r="AD19" s="29"/>
      <c r="AE19" s="30" t="s">
        <v>18</v>
      </c>
      <c r="AF19" s="30">
        <v>0.49258749999999984</v>
      </c>
      <c r="AG19" s="30">
        <v>0.44332727272727279</v>
      </c>
      <c r="AH19" s="30">
        <v>0.45098749999999976</v>
      </c>
      <c r="AI19" s="30">
        <v>0.53769411764705866</v>
      </c>
      <c r="AJ19" s="30">
        <v>0.73342857142857143</v>
      </c>
      <c r="AK19" s="30">
        <v>0.65938461538461568</v>
      </c>
      <c r="AL19" s="30">
        <v>0.64715652173913019</v>
      </c>
      <c r="AM19" s="30">
        <v>0.67608571428571407</v>
      </c>
      <c r="AN19" s="30">
        <v>0.64815238095238137</v>
      </c>
      <c r="AO19" s="30">
        <v>0.71364210526315763</v>
      </c>
      <c r="AP19" s="30">
        <v>0.77502666666666642</v>
      </c>
      <c r="AQ19" s="30">
        <v>0.68689333333333369</v>
      </c>
      <c r="AR19" s="30">
        <v>0.58978666666666657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0.23413342574164706</v>
      </c>
      <c r="C20" s="22">
        <v>0.27870450780736999</v>
      </c>
      <c r="D20" s="22">
        <v>0.25992118391685448</v>
      </c>
      <c r="E20" s="22">
        <v>0.25803047452997424</v>
      </c>
      <c r="F20" s="22">
        <v>0.2427037849629769</v>
      </c>
      <c r="G20" s="22">
        <v>0.2971144587270263</v>
      </c>
      <c r="H20" s="22">
        <v>0.29254979373715123</v>
      </c>
      <c r="I20" s="22">
        <v>0.27672420274487675</v>
      </c>
      <c r="J20" s="22">
        <v>0.282601386951571</v>
      </c>
      <c r="K20" s="22">
        <v>0.30270215969833114</v>
      </c>
      <c r="L20" s="22">
        <v>0.29018811170679154</v>
      </c>
      <c r="M20" s="22">
        <v>0.30109856128687079</v>
      </c>
      <c r="N20" s="22">
        <v>0.28825411367266884</v>
      </c>
      <c r="P20" s="21" t="s">
        <v>8</v>
      </c>
      <c r="Q20" s="22"/>
      <c r="R20" s="22"/>
      <c r="S20" s="22"/>
      <c r="T20" s="22"/>
      <c r="U20" s="22">
        <v>0.19769578048512235</v>
      </c>
      <c r="V20" s="22">
        <v>0.24518818925938463</v>
      </c>
      <c r="W20" s="22">
        <v>0.18436255688439648</v>
      </c>
      <c r="X20" s="22"/>
      <c r="Y20" s="22">
        <v>0.21619303925316258</v>
      </c>
      <c r="Z20" s="22">
        <v>0.24170508050633052</v>
      </c>
      <c r="AA20" s="22">
        <v>0.24116960351100952</v>
      </c>
      <c r="AB20" s="22">
        <v>0.24302685440026278</v>
      </c>
      <c r="AC20" s="22">
        <v>0.22405947328235726</v>
      </c>
      <c r="AD20" s="29"/>
      <c r="AE20" s="21" t="s">
        <v>8</v>
      </c>
      <c r="AF20" s="22">
        <v>0.20478767601307349</v>
      </c>
      <c r="AG20" s="22">
        <v>0.28885239435376975</v>
      </c>
      <c r="AH20" s="22">
        <v>0.24891707193869209</v>
      </c>
      <c r="AI20" s="22">
        <v>0.24742685419992669</v>
      </c>
      <c r="AJ20" s="22">
        <v>0.27078471963763745</v>
      </c>
      <c r="AK20" s="22">
        <v>0.25825228050225385</v>
      </c>
      <c r="AL20" s="22">
        <v>0.30302381329920625</v>
      </c>
      <c r="AM20" s="22">
        <v>0.27597094695108199</v>
      </c>
      <c r="AN20" s="22">
        <v>0.30542847522759381</v>
      </c>
      <c r="AO20" s="22">
        <v>0.29358133150506521</v>
      </c>
      <c r="AP20" s="22">
        <v>0.33058330811401232</v>
      </c>
      <c r="AQ20" s="22">
        <v>0.29340137499140384</v>
      </c>
      <c r="AR20" s="22">
        <v>0.32721669377445406</v>
      </c>
      <c r="AS20" s="29"/>
      <c r="AT20" s="29"/>
      <c r="AU20" s="29"/>
      <c r="AV20" s="29"/>
      <c r="BD20" s="32">
        <f>F5</f>
        <v>-2</v>
      </c>
      <c r="BE20" s="32"/>
      <c r="BF20" s="32"/>
      <c r="BG20" s="32"/>
      <c r="BH20" s="32"/>
      <c r="BI20" s="32"/>
      <c r="BJ20" s="32">
        <f>E5</f>
        <v>2.37</v>
      </c>
    </row>
    <row r="21" spans="1:62" x14ac:dyDescent="0.2">
      <c r="A21" s="21" t="s">
        <v>19</v>
      </c>
      <c r="B21" s="22">
        <v>1.516</v>
      </c>
      <c r="C21" s="22">
        <v>1.444</v>
      </c>
      <c r="D21" s="22">
        <v>1.3</v>
      </c>
      <c r="E21" s="22">
        <v>1.607</v>
      </c>
      <c r="F21" s="22">
        <v>1.242</v>
      </c>
      <c r="G21" s="22">
        <v>1.589</v>
      </c>
      <c r="H21" s="22">
        <v>1.663</v>
      </c>
      <c r="I21" s="22">
        <v>1.734</v>
      </c>
      <c r="J21" s="22">
        <v>1.7270000000000001</v>
      </c>
      <c r="K21" s="22">
        <v>1.633</v>
      </c>
      <c r="L21" s="22">
        <v>1.6779999999999999</v>
      </c>
      <c r="M21" s="22">
        <v>1.8089999999999999</v>
      </c>
      <c r="N21" s="22">
        <v>1.9159999999999999</v>
      </c>
      <c r="P21" s="21" t="s">
        <v>19</v>
      </c>
      <c r="Q21" s="22"/>
      <c r="R21" s="22"/>
      <c r="S21" s="22"/>
      <c r="T21" s="22"/>
      <c r="U21" s="22">
        <v>1.1160000000000001</v>
      </c>
      <c r="V21" s="22">
        <v>1.458</v>
      </c>
      <c r="W21" s="22">
        <v>0.86299999999999999</v>
      </c>
      <c r="X21" s="22"/>
      <c r="Y21" s="22">
        <v>1.232</v>
      </c>
      <c r="Z21" s="22">
        <v>1.591</v>
      </c>
      <c r="AA21" s="22">
        <v>1.2170000000000001</v>
      </c>
      <c r="AB21" s="22">
        <v>1.2849999999999999</v>
      </c>
      <c r="AC21" s="22">
        <v>1.4339999999999999</v>
      </c>
      <c r="AD21" s="29"/>
      <c r="AE21" s="21" t="s">
        <v>19</v>
      </c>
      <c r="AF21" s="22">
        <v>1.1519999999999999</v>
      </c>
      <c r="AG21" s="22">
        <v>1.0429999999999999</v>
      </c>
      <c r="AH21" s="22">
        <v>1.071</v>
      </c>
      <c r="AI21" s="22">
        <v>1.2430000000000001</v>
      </c>
      <c r="AJ21" s="22">
        <v>1.337</v>
      </c>
      <c r="AK21" s="22">
        <v>1.18</v>
      </c>
      <c r="AL21" s="22">
        <v>1.587</v>
      </c>
      <c r="AM21" s="22">
        <v>1.4370000000000001</v>
      </c>
      <c r="AN21" s="22">
        <v>1.667</v>
      </c>
      <c r="AO21" s="22">
        <v>1.5329999999999999</v>
      </c>
      <c r="AP21" s="22">
        <v>2</v>
      </c>
      <c r="AQ21" s="22">
        <v>1.722</v>
      </c>
      <c r="AR21" s="22">
        <v>1.857</v>
      </c>
      <c r="BD21" s="33" t="e">
        <f>BE21-$BG$22</f>
        <v>#VALUE!</v>
      </c>
      <c r="BE21" s="32" t="e">
        <f>BF21-$BG$22</f>
        <v>#VALUE!</v>
      </c>
      <c r="BF21" s="32" t="e">
        <f>BG21-$BG$22</f>
        <v>#VALUE!</v>
      </c>
      <c r="BG21" s="33" t="str">
        <f>D5</f>
        <v/>
      </c>
      <c r="BH21" s="32" t="e">
        <f>BG21+$BG$22</f>
        <v>#VALUE!</v>
      </c>
      <c r="BI21" s="32" t="e">
        <f>BH21+$BG$22</f>
        <v>#VALUE!</v>
      </c>
      <c r="BJ21" s="33" t="e">
        <f>BI21+$BG$22</f>
        <v>#VALUE!</v>
      </c>
    </row>
    <row r="22" spans="1:62" x14ac:dyDescent="0.2">
      <c r="A22" s="21" t="s">
        <v>20</v>
      </c>
      <c r="B22" s="22">
        <v>2.5000000000000001E-2</v>
      </c>
      <c r="C22" s="22">
        <v>-0.05</v>
      </c>
      <c r="D22" s="22">
        <v>0.193</v>
      </c>
      <c r="E22" s="22">
        <v>4.1000000000000002E-2</v>
      </c>
      <c r="F22" s="22">
        <v>2E-3</v>
      </c>
      <c r="G22" s="22">
        <v>0.28899999999999998</v>
      </c>
      <c r="H22" s="22">
        <v>0.252</v>
      </c>
      <c r="I22" s="22">
        <v>-2.3E-2</v>
      </c>
      <c r="J22" s="22">
        <v>0.17100000000000001</v>
      </c>
      <c r="K22" s="22">
        <v>0.14799999999999999</v>
      </c>
      <c r="L22" s="22">
        <v>0.185</v>
      </c>
      <c r="M22" s="22">
        <v>1.7000000000000001E-2</v>
      </c>
      <c r="N22" s="22">
        <v>5.2999999999999999E-2</v>
      </c>
      <c r="P22" s="21" t="s">
        <v>20</v>
      </c>
      <c r="Q22" s="22"/>
      <c r="R22" s="22"/>
      <c r="S22" s="22"/>
      <c r="T22" s="22"/>
      <c r="U22" s="22">
        <v>0.191</v>
      </c>
      <c r="V22" s="22">
        <v>0.254</v>
      </c>
      <c r="W22" s="22">
        <v>0.25800000000000001</v>
      </c>
      <c r="X22" s="22"/>
      <c r="Y22" s="22">
        <v>0.216</v>
      </c>
      <c r="Z22" s="22">
        <v>0.245</v>
      </c>
      <c r="AA22" s="22">
        <v>0.20300000000000001</v>
      </c>
      <c r="AB22" s="22">
        <v>7.6999999999999999E-2</v>
      </c>
      <c r="AC22" s="22">
        <v>0.221</v>
      </c>
      <c r="AD22" s="29"/>
      <c r="AE22" s="21" t="s">
        <v>20</v>
      </c>
      <c r="AF22" s="22">
        <v>1.7999999999999999E-2</v>
      </c>
      <c r="AG22" s="22">
        <v>-0.11899999999999999</v>
      </c>
      <c r="AH22" s="22">
        <v>-0.122</v>
      </c>
      <c r="AI22" s="22">
        <v>6.3E-2</v>
      </c>
      <c r="AJ22" s="22">
        <v>8.7999999999999995E-2</v>
      </c>
      <c r="AK22" s="22">
        <v>7.4999999999999997E-2</v>
      </c>
      <c r="AL22" s="22">
        <v>-0.248</v>
      </c>
      <c r="AM22" s="22">
        <v>1.0999999999999999E-2</v>
      </c>
      <c r="AN22" s="22">
        <v>-0.373</v>
      </c>
      <c r="AO22" s="22">
        <v>-0.25</v>
      </c>
      <c r="AP22" s="22">
        <v>0.107</v>
      </c>
      <c r="AQ22" s="22">
        <v>0.14499999999999999</v>
      </c>
      <c r="AR22" s="22">
        <v>-0.06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2.6101235642940828</v>
      </c>
      <c r="C23" s="25">
        <f>IFERROR(IF(C18="","",IF($C$25=0,((C19-$C$26)/3/C20),IF($C$26=0,(($C$25-C19)/3/C20),MIN(((($C$25)-C19)/(3*C20)),((C19-($C$26))/(3*C20)))))),"")</f>
        <v>2.1603696568873367</v>
      </c>
      <c r="D23" s="25">
        <f>IFERROR(IF(D18="","",IF($D$25=0,((D19-$D$26)/3/D20),IF($D$26=0,(($D$25-D19)/3/D20),MIN(((($D$25)-D19)/(3*D20)),((D19-($D$26))/(3*D20)))))),"")</f>
        <v>2.174395407310163</v>
      </c>
      <c r="E23" s="25">
        <f>IFERROR(IF(E18="","",IF($E$25=0,((E19-$E$26)/3/E20),IF($E$26=0,(($E$25-E19)/3/E20),MIN(((($E$25)-E19)/(3*E20)),((E19-($E$26))/(3*E20)))))),"")</f>
        <v>2.2308734438515505</v>
      </c>
      <c r="F23" s="25">
        <f>IFERROR(IF(F18="","",IF($K$25=0,((F19-$K$26)/3/F20),IF($K$26=0,(($K$25-F19)/3/F20),MIN(((($K$25)-F19)/(3*F20)),((F19-($K$26))/(3*F20)))))),"")</f>
        <v>2.3576456539267041</v>
      </c>
      <c r="G23" s="25">
        <f>IFERROR(IF(G18="","",IF($G$25=0,((G19-$G$26)/3/G20),IF($G$26=0,(($G$25-G19)/3/G20),MIN(((($G$25)-G19)/(3*G20)),((G19-($G$26))/(3*G20)))))),"")</f>
        <v>1.7976849194973124</v>
      </c>
      <c r="H23" s="25">
        <f>IFERROR(IF(H18="","",IF($H$25=0,((H19-$H$26)/3/H20),IF($H$26=0,(($H$25-H19)/3/H20),MIN(((($H$25)-H19)/(3*H20)),((H19-($H$26))/(3*H20)))))),"")</f>
        <v>1.8289104278151687</v>
      </c>
      <c r="I23" s="25">
        <f>IFERROR(IF(I18="","",IF($I$25=0,((I19-$I$26)/3/I20),IF($I$26=0,(($I$25-I19)/3/I20),MIN(((($I$25)-I19)/(3*I20)),((I19-($I$26))/(3*I20)))))),"")</f>
        <v>2.0111319623241464</v>
      </c>
      <c r="J23" s="25">
        <f>IFERROR(IF(J18="","",IF($J$25=0,((J19-$J$26)/3/J20),IF($J$26=0,(($J$25-J19)/3/J20),MIN(((($J$25)-J19)/(3*J20)),((J19-($J$26))/(3*J20)))))),"")</f>
        <v>1.9516057641323963</v>
      </c>
      <c r="K23" s="25">
        <f>IFERROR(IF(K18="","",IF($K$25=0,((K19-$K$26)/3/K20),IF($K$26=0,(($K$25-K19)/3/K20),MIN(((($K$25)-K19)/(3*K20)),((K19-($K$26))/(3*K20)))))),"")</f>
        <v>1.7339926938625911</v>
      </c>
      <c r="L23" s="25">
        <f>IFERROR(IF(L18="","",IF($L$25=0,((L19-$L$26)/3/L20),IF($L$26=0,(($L$25-L19)/3/L20),MIN(((($L$25)-L19)/(3*L20)),((L19-($L$26))/(3*L20)))))),"")</f>
        <v>1.818420016809366</v>
      </c>
      <c r="M23" s="25">
        <f>IFERROR(IF(M18="","",IF($M$25=0,((M19-$M$26)/3/M20),IF($M$26=0,(($M$25-M19)/3/M20),MIN(((($M$25)-M19)/(3*M20)),((M19-($M$26))/(3*M20)))))),"")</f>
        <v>1.7814290177716077</v>
      </c>
      <c r="N23" s="25">
        <f>IFERROR(IF(N18="","",IF($N$25=0,((N19-$N$26)/3/N20),IF($N$26=0,(($N$25-N19)/3/N20),MIN(((($N$25)-N19)/(3*N20)),((N19-($N$26))/(3*N20)))))),"")</f>
        <v>1.8621146993647082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3.0329428302852577</v>
      </c>
      <c r="V23" s="25">
        <f>IFERROR(IF(V18="","",IF($G$25=0,((V19-$G$26)/3/V20),IF($G$26=0,(($G$25-V19)/3/V20),MIN(((($G$25)-V19)/(3*V20)),((V19-($G$26))/(3*V20)))))),"")</f>
        <v>2.3243585463041692</v>
      </c>
      <c r="W23" s="25">
        <f>IFERROR(IF(W18="","",IF($H$25=0,((W19-$H$26)/3/W20),IF($H$26=0,(($H$25-W19)/3/W20),MIN(((($H$25)-W19)/(3*W20)),((W19-($H$26))/(3*W20)))))),"")</f>
        <v>3.2336042937903691</v>
      </c>
      <c r="X23" s="25"/>
      <c r="Y23" s="25">
        <f>IFERROR(IF(Y18="","",IF($J$25=0,((Y19-$J$26)/3/Y20),IF($J$26=0,(($J$25-Y19)/3/Y20),MIN(((($J$25)-Y19)/(3*Y20)),((Y19-($J$26))/(3*Y20)))))),"")</f>
        <v>2.8098152563027714</v>
      </c>
      <c r="Z23" s="25">
        <f>IFERROR(IF(Z18="","",IF($K$25=0,((Z19-$K$26)/3/Z20),IF($K$26=0,(($K$25-Z19)/3/Z20),MIN(((($K$25)-Z19)/(3*Z20)),((Z19-($K$26))/(3*Z20)))))),"")</f>
        <v>2.4724499065217285</v>
      </c>
      <c r="AA23" s="25">
        <f>IFERROR(IF(AA18="","",IF($L$25=0,((AA19-$L$26)/3/AA20),IF($L$26=0,(($L$25-AA19)/3/AA20),MIN(((($L$25)-AA19)/(3*AA20)),((AA19-($L$26))/(3*AA20)))))),"")</f>
        <v>2.4113412874424469</v>
      </c>
      <c r="AB23" s="25">
        <f>IFERROR(IF(AB18="","",IF($M$25=0,((AB19-$M$26)/3/AB20),IF($M$26=0,(($M$25-AB19)/3/AB20),MIN(((($M$25)-AB19)/(3*AB20)),((AB19-($M$26))/(3*AB20)))))),"")</f>
        <v>2.4143747249036842</v>
      </c>
      <c r="AC23" s="25">
        <f>IFERROR(IF(AC18="","",IF($N$25=0,((AC19-$N$26)/3/AC20),IF($N$26=0,(($N$25-AC19)/3/AC20),MIN(((($N$25)-AC19)/(3*AC20)),((AC19-($N$26))/(3*AC20)))))),"")</f>
        <v>2.7420100758654686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3.055868296619157</v>
      </c>
      <c r="AG23" s="25">
        <f t="shared" si="2"/>
        <v>2.2233647876142695</v>
      </c>
      <c r="AH23" s="25">
        <f t="shared" si="2"/>
        <v>2.5698150325779321</v>
      </c>
      <c r="AI23" s="25">
        <f t="shared" si="2"/>
        <v>2.4684815616556524</v>
      </c>
      <c r="AJ23" s="25">
        <f t="shared" si="2"/>
        <v>2.014603372944479</v>
      </c>
      <c r="AK23" s="25">
        <f t="shared" si="2"/>
        <v>2.2079384046335724</v>
      </c>
      <c r="AL23" s="25">
        <f t="shared" si="2"/>
        <v>1.8951684132271274</v>
      </c>
      <c r="AM23" s="25">
        <f t="shared" si="2"/>
        <v>2.0460055722393915</v>
      </c>
      <c r="AN23" s="25">
        <f t="shared" si="2"/>
        <v>1.8791607623405806</v>
      </c>
      <c r="AO23" s="25">
        <f t="shared" si="2"/>
        <v>1.880634900779065</v>
      </c>
      <c r="AP23" s="25">
        <f t="shared" si="2"/>
        <v>1.6082414469469177</v>
      </c>
      <c r="AQ23" s="25">
        <f>IFERROR(IF(AQ18="","",IF($M$25=0,((AQ19-$M$26)/3/AQ20),IF($M$26=0,(($M$25-AQ19)/3/AQ20),MIN(((($M$25)-AQ19)/(3*AQ20)),((AQ19-($M$26))/(3*AQ20)))))),"")</f>
        <v>1.91217766301195</v>
      </c>
      <c r="AR23" s="25">
        <f>IFERROR(IF(AR18="","",IF($M$25=0,((AR19-$M$26)/3/AR20),IF($M$26=0,(($M$25-AR19)/3/AR20),MIN(((($M$25)-AR19)/(3*AR20)),((AR19-($M$26))/(3*AR20)))))),"")</f>
        <v>1.8134907409506129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3">$E$5</f>
        <v>2.37</v>
      </c>
      <c r="C25" s="32">
        <f t="shared" si="3"/>
        <v>2.37</v>
      </c>
      <c r="D25" s="32">
        <f t="shared" si="3"/>
        <v>2.37</v>
      </c>
      <c r="E25" s="32">
        <f t="shared" si="3"/>
        <v>2.37</v>
      </c>
      <c r="F25" s="32">
        <f t="shared" si="3"/>
        <v>2.37</v>
      </c>
      <c r="G25" s="32">
        <f t="shared" si="3"/>
        <v>2.37</v>
      </c>
      <c r="H25" s="32">
        <f t="shared" si="3"/>
        <v>2.37</v>
      </c>
      <c r="I25" s="32">
        <f t="shared" si="3"/>
        <v>2.37</v>
      </c>
      <c r="J25" s="32">
        <f t="shared" si="3"/>
        <v>2.37</v>
      </c>
      <c r="K25" s="32">
        <f t="shared" si="3"/>
        <v>2.37</v>
      </c>
      <c r="L25" s="32">
        <f t="shared" si="3"/>
        <v>2.37</v>
      </c>
      <c r="M25" s="32">
        <f t="shared" si="3"/>
        <v>2.37</v>
      </c>
      <c r="N25" s="32">
        <f>$E$5</f>
        <v>2.37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0.29053079387524666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2.6764706225054682</v>
      </c>
      <c r="Q37" s="40">
        <v>8</v>
      </c>
      <c r="R37" s="41">
        <f>ROUND(Q37/5,5)</f>
        <v>1.6</v>
      </c>
      <c r="T37" s="20">
        <v>0.78979999999999995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0.348150398534886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1.5129476673011841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68"/>
  <dimension ref="A1:BJ85"/>
  <sheetViews>
    <sheetView showGridLines="0" topLeftCell="A5" zoomScale="75" zoomScaleNormal="75" workbookViewId="0">
      <selection activeCell="X19" sqref="X19:X23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18" width="9.28515625" style="1" bestFit="1" customWidth="1"/>
    <col min="19" max="19" width="9.140625" style="1"/>
    <col min="20" max="20" width="9.85546875" style="1" bestFit="1" customWidth="1"/>
    <col min="21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80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1.2879821253716248</v>
      </c>
      <c r="R2" s="7">
        <f>IF(N19="","",(ABS(N19-AVERAGE(B19:M19))/STDEV(B19:M19)))</f>
        <v>1.2936412977705896</v>
      </c>
      <c r="S2" s="7">
        <f>IF(AC9="","",(ABS(AC9-AVERAGE(Q9:AB9))/STDEV(Q9:AB9)))</f>
        <v>4.3170928335854016E-2</v>
      </c>
      <c r="T2" s="7">
        <f>IF(AC19="","",(ABS(AC19-AVERAGE(Q19:AB19))/STDEV(Q19:AB19)))</f>
        <v>8.8820870597821303E-2</v>
      </c>
      <c r="U2" s="7">
        <f>IF(AR9="","",(ABS(AR9-AVERAGE(AF9:AQ9))/STDEV(AF9:AQ9)))</f>
        <v>0.88510056450283925</v>
      </c>
      <c r="V2" s="7">
        <f>IF(AR19="","",(ABS(AR19-AVERAGE(AF19:AQ19))/STDEV(AF19:AQ19)))</f>
        <v>1.0345028875462219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0.1073999446907189</v>
      </c>
      <c r="R3" s="7">
        <f>IF(N20="","",(ABS(N20-AVERAGE(B20:M20))/STDEV(B20:M20)))</f>
        <v>0.35655329870768382</v>
      </c>
      <c r="S3" s="7">
        <f>IF(AC10="","",(ABS(AC10-AVERAGE(Q10:AB10))/STDEV(Q10:AB10)))</f>
        <v>2.2943943122403692</v>
      </c>
      <c r="T3" s="7">
        <f>IF(AC20="","",(ABS(AC20-AVERAGE(Q20:AB20))/STDEV(Q20:AB20)))</f>
        <v>0.38213636578483406</v>
      </c>
      <c r="U3" s="7">
        <f t="shared" ref="U3" si="0">IF(AR10="","",(ABS(AR10-AVERAGE(AF10:AQ10))/STDEV(AF10:AQ10)))</f>
        <v>3.0434815344452602E-2</v>
      </c>
      <c r="V3" s="7">
        <f>IF(AR20="","",(ABS(AR20-AVERAGE(AF20:AQ20))/STDEV(AF20:AQ20)))</f>
        <v>0.22706021095763668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0.36761677570222911</v>
      </c>
      <c r="R4" s="7">
        <f>IF(N23="","",(ABS(N23-AVERAGE(B23:M23))/STDEV(B23:M23)))</f>
        <v>0.10438134672032164</v>
      </c>
      <c r="S4" s="7">
        <f>IF(AC13="","",(ABS(AC13-AVERAGE(Q13:AB13))/STDEV(Q13:AB13)))</f>
        <v>1.7999279092658973</v>
      </c>
      <c r="T4" s="7">
        <f>IF(AC23="","",(ABS(AC23-AVERAGE(Q23:AB23))/STDEV(Q23:AB23)))</f>
        <v>0.52598785945167081</v>
      </c>
      <c r="U4" s="7">
        <f>IF(AR13="","",(ABS(AR13-AVERAGE(AF13:AQ13))/STDEV(AF13:AQ13)))</f>
        <v>0.37337083276525812</v>
      </c>
      <c r="V4" s="7">
        <f>IF(AR23="","",(ABS(AR23-AVERAGE(AF23:AQ23))/STDEV(AF23:AQ23)))</f>
        <v>0.56718208461017516</v>
      </c>
    </row>
    <row r="5" spans="1:44" ht="25.5" customHeight="1" x14ac:dyDescent="0.2">
      <c r="C5" s="45" t="s">
        <v>81</v>
      </c>
      <c r="D5" s="46">
        <v>10692</v>
      </c>
      <c r="E5" s="46">
        <v>11900</v>
      </c>
      <c r="F5" s="46">
        <v>9598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9.9960960771686018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29.368888888890069</v>
      </c>
      <c r="AE7" s="14" t="s">
        <v>29</v>
      </c>
      <c r="AR7" s="16">
        <f>AR9-AQ9</f>
        <v>-33.555555555554747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10603.127272727274</v>
      </c>
      <c r="C9" s="20">
        <v>10588</v>
      </c>
      <c r="D9" s="20">
        <v>10525.371428571429</v>
      </c>
      <c r="E9" s="20">
        <v>10538.786206896551</v>
      </c>
      <c r="F9" s="20">
        <v>10534.593103448276</v>
      </c>
      <c r="G9" s="20">
        <v>10637.92</v>
      </c>
      <c r="H9" s="20">
        <v>10562.214492753623</v>
      </c>
      <c r="I9" s="20">
        <v>10601.41935483871</v>
      </c>
      <c r="J9" s="20">
        <v>10629.658181818182</v>
      </c>
      <c r="K9" s="20">
        <v>10620.941176470587</v>
      </c>
      <c r="L9" s="20">
        <v>10548.048484848485</v>
      </c>
      <c r="M9" s="20">
        <v>10559.2</v>
      </c>
      <c r="N9" s="20">
        <v>10629.828571428572</v>
      </c>
      <c r="P9" s="19" t="s">
        <v>18</v>
      </c>
      <c r="Q9" s="20"/>
      <c r="R9" s="20"/>
      <c r="S9" s="20"/>
      <c r="T9" s="20"/>
      <c r="U9" s="20">
        <v>10525.6</v>
      </c>
      <c r="V9" s="20">
        <v>10559.764705882353</v>
      </c>
      <c r="W9" s="20">
        <v>10578.153846153846</v>
      </c>
      <c r="X9" s="20"/>
      <c r="Y9" s="20"/>
      <c r="Z9" s="20">
        <v>10529.12</v>
      </c>
      <c r="AA9" s="20">
        <v>10604</v>
      </c>
      <c r="AB9" s="20">
        <v>10525.777777777777</v>
      </c>
      <c r="AC9" s="20">
        <v>10555.146666666667</v>
      </c>
      <c r="AE9" s="19" t="s">
        <v>18</v>
      </c>
      <c r="AF9" s="30">
        <v>10588</v>
      </c>
      <c r="AG9" s="30">
        <v>10568.218181818182</v>
      </c>
      <c r="AH9" s="30">
        <v>10528.48</v>
      </c>
      <c r="AI9" s="30">
        <v>10549.806451612903</v>
      </c>
      <c r="AJ9" s="30">
        <v>10578.4</v>
      </c>
      <c r="AK9" s="30">
        <v>10618</v>
      </c>
      <c r="AL9" s="30">
        <v>10608.533333333333</v>
      </c>
      <c r="AM9" s="30">
        <v>10544.48</v>
      </c>
      <c r="AN9" s="30">
        <v>10534.971428571429</v>
      </c>
      <c r="AO9" s="30">
        <v>10515.466666666667</v>
      </c>
      <c r="AP9" s="30">
        <v>10452.32</v>
      </c>
      <c r="AQ9" s="30">
        <v>10546.755555555555</v>
      </c>
      <c r="AR9" s="30">
        <v>10513.2</v>
      </c>
    </row>
    <row r="10" spans="1:44" x14ac:dyDescent="0.2">
      <c r="A10" s="21" t="s">
        <v>8</v>
      </c>
      <c r="B10" s="22">
        <v>134.72868688121358</v>
      </c>
      <c r="C10" s="22">
        <v>127.83828167894883</v>
      </c>
      <c r="D10" s="22">
        <v>179.65620722655547</v>
      </c>
      <c r="E10" s="22">
        <v>149.76227394547001</v>
      </c>
      <c r="F10" s="22">
        <v>156.54288090877338</v>
      </c>
      <c r="G10" s="22">
        <v>146.75938756290114</v>
      </c>
      <c r="H10" s="22">
        <v>158.84221481695005</v>
      </c>
      <c r="I10" s="22">
        <v>158.65914911212559</v>
      </c>
      <c r="J10" s="22">
        <v>143.68106241746707</v>
      </c>
      <c r="K10" s="22">
        <v>155.58116684836119</v>
      </c>
      <c r="L10" s="22">
        <v>193.53552034416185</v>
      </c>
      <c r="M10" s="22">
        <v>162.85152776591892</v>
      </c>
      <c r="N10" s="22">
        <v>153.77335198959898</v>
      </c>
      <c r="P10" s="21" t="s">
        <v>8</v>
      </c>
      <c r="Q10" s="22"/>
      <c r="R10" s="22"/>
      <c r="S10" s="22"/>
      <c r="T10" s="22"/>
      <c r="U10" s="22">
        <v>129.67380196190081</v>
      </c>
      <c r="V10" s="22">
        <v>131.97741934015187</v>
      </c>
      <c r="W10" s="22">
        <v>129.11056680821466</v>
      </c>
      <c r="X10" s="22"/>
      <c r="Y10" s="22"/>
      <c r="Z10" s="22">
        <v>106.91660806947209</v>
      </c>
      <c r="AA10" s="22">
        <v>124.20459978879869</v>
      </c>
      <c r="AB10" s="22">
        <v>154.35329224369312</v>
      </c>
      <c r="AC10" s="22">
        <v>164.34938832086172</v>
      </c>
      <c r="AE10" s="21" t="s">
        <v>8</v>
      </c>
      <c r="AF10" s="22">
        <v>158.61017996707901</v>
      </c>
      <c r="AG10" s="22">
        <v>161.94268429488562</v>
      </c>
      <c r="AH10" s="22">
        <v>107.21145232765046</v>
      </c>
      <c r="AI10" s="22">
        <v>143.57671811293224</v>
      </c>
      <c r="AJ10" s="22">
        <v>142.41538671394102</v>
      </c>
      <c r="AK10" s="22">
        <v>124.02368087474875</v>
      </c>
      <c r="AL10" s="22">
        <v>137.76504986238518</v>
      </c>
      <c r="AM10" s="22">
        <v>161.46399611311591</v>
      </c>
      <c r="AN10" s="22">
        <v>196.40227836014242</v>
      </c>
      <c r="AO10" s="22">
        <v>204.47987801448937</v>
      </c>
      <c r="AP10" s="22">
        <v>195.29793461607866</v>
      </c>
      <c r="AQ10" s="22">
        <v>177.20213875627454</v>
      </c>
      <c r="AR10" s="22">
        <v>160.1169193061784</v>
      </c>
    </row>
    <row r="11" spans="1:44" x14ac:dyDescent="0.2">
      <c r="A11" s="21" t="s">
        <v>19</v>
      </c>
      <c r="B11" s="22">
        <v>10940</v>
      </c>
      <c r="C11" s="22">
        <v>10940</v>
      </c>
      <c r="D11" s="22">
        <v>10844</v>
      </c>
      <c r="E11" s="22">
        <v>10844</v>
      </c>
      <c r="F11" s="23">
        <v>10940</v>
      </c>
      <c r="G11" s="23">
        <v>10940</v>
      </c>
      <c r="H11" s="23">
        <v>10940</v>
      </c>
      <c r="I11" s="23">
        <v>11132</v>
      </c>
      <c r="J11" s="23">
        <v>11036</v>
      </c>
      <c r="K11" s="23">
        <v>11164</v>
      </c>
      <c r="L11" s="23">
        <v>11036</v>
      </c>
      <c r="M11" s="23">
        <v>10940</v>
      </c>
      <c r="N11" s="23">
        <v>10940</v>
      </c>
      <c r="P11" s="21" t="s">
        <v>19</v>
      </c>
      <c r="Q11" s="22"/>
      <c r="R11" s="22"/>
      <c r="S11" s="22"/>
      <c r="T11" s="22"/>
      <c r="U11" s="23">
        <v>10844</v>
      </c>
      <c r="V11" s="23">
        <v>10876</v>
      </c>
      <c r="W11" s="23">
        <v>10908</v>
      </c>
      <c r="X11" s="23"/>
      <c r="Y11" s="23"/>
      <c r="Z11" s="23">
        <v>10716</v>
      </c>
      <c r="AA11" s="23">
        <v>10940</v>
      </c>
      <c r="AB11" s="23">
        <v>10844</v>
      </c>
      <c r="AC11" s="23">
        <v>10812</v>
      </c>
      <c r="AE11" s="21" t="s">
        <v>19</v>
      </c>
      <c r="AF11" s="22">
        <v>10940</v>
      </c>
      <c r="AG11" s="22">
        <v>11132</v>
      </c>
      <c r="AH11" s="22">
        <v>10716</v>
      </c>
      <c r="AI11" s="22">
        <v>10940</v>
      </c>
      <c r="AJ11" s="22">
        <v>10908</v>
      </c>
      <c r="AK11" s="22">
        <v>10908</v>
      </c>
      <c r="AL11" s="22">
        <v>10940</v>
      </c>
      <c r="AM11" s="22">
        <v>10844</v>
      </c>
      <c r="AN11" s="22">
        <v>11164</v>
      </c>
      <c r="AO11" s="22">
        <v>11164</v>
      </c>
      <c r="AP11" s="22">
        <v>10716</v>
      </c>
      <c r="AQ11" s="22">
        <v>10844</v>
      </c>
      <c r="AR11" s="22">
        <v>11036</v>
      </c>
    </row>
    <row r="12" spans="1:44" x14ac:dyDescent="0.2">
      <c r="A12" s="21" t="s">
        <v>20</v>
      </c>
      <c r="B12" s="22">
        <v>10076</v>
      </c>
      <c r="C12" s="22">
        <v>10364</v>
      </c>
      <c r="D12" s="22">
        <v>10076</v>
      </c>
      <c r="E12" s="22">
        <v>10076</v>
      </c>
      <c r="F12" s="23">
        <v>10076</v>
      </c>
      <c r="G12" s="23">
        <v>10140</v>
      </c>
      <c r="H12" s="23">
        <v>10076</v>
      </c>
      <c r="I12" s="23">
        <v>10364</v>
      </c>
      <c r="J12" s="23">
        <v>10268</v>
      </c>
      <c r="K12" s="23">
        <v>10076</v>
      </c>
      <c r="L12" s="23">
        <v>10076</v>
      </c>
      <c r="M12" s="23">
        <v>10076</v>
      </c>
      <c r="N12" s="23">
        <v>10076</v>
      </c>
      <c r="P12" s="21" t="s">
        <v>20</v>
      </c>
      <c r="Q12" s="22"/>
      <c r="R12" s="22"/>
      <c r="S12" s="22"/>
      <c r="T12" s="22"/>
      <c r="U12" s="23">
        <v>10268</v>
      </c>
      <c r="V12" s="23">
        <v>10140</v>
      </c>
      <c r="W12" s="23">
        <v>10076</v>
      </c>
      <c r="X12" s="23"/>
      <c r="Y12" s="23"/>
      <c r="Z12" s="23">
        <v>10140</v>
      </c>
      <c r="AA12" s="23">
        <v>10364</v>
      </c>
      <c r="AB12" s="23">
        <v>10076</v>
      </c>
      <c r="AC12" s="23">
        <v>10076</v>
      </c>
      <c r="AE12" s="21" t="s">
        <v>20</v>
      </c>
      <c r="AF12" s="22">
        <v>10076</v>
      </c>
      <c r="AG12" s="22">
        <v>10140</v>
      </c>
      <c r="AH12" s="22">
        <v>10140</v>
      </c>
      <c r="AI12" s="22">
        <v>10140</v>
      </c>
      <c r="AJ12" s="22">
        <v>10076</v>
      </c>
      <c r="AK12" s="22">
        <v>10364</v>
      </c>
      <c r="AL12" s="22">
        <v>10140</v>
      </c>
      <c r="AM12" s="22">
        <v>10076</v>
      </c>
      <c r="AN12" s="22">
        <v>10076</v>
      </c>
      <c r="AO12" s="22">
        <v>10076</v>
      </c>
      <c r="AP12" s="22">
        <v>10076</v>
      </c>
      <c r="AQ12" s="22">
        <v>10108</v>
      </c>
      <c r="AR12" s="22">
        <v>10076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2.4867935107080927</v>
      </c>
      <c r="C13" s="25">
        <f>IFERROR(IF(C8="","",IF($C$25=0,((C9-$C$26)/3/C10),IF($C$26=0,(($C$25-C9)/3/C10),MIN(((($C$25)-C9)/(3*C10)),((C9-($C$26))/(3*C10)))))),"")</f>
        <v>2.5813863865032003</v>
      </c>
      <c r="D13" s="25">
        <f>IFERROR(IF(D8="","",IF($D$25=0,((D9-$D$26)/3/D10),IF($D$26=0,(($D$25-D9)/3/D10),MIN(((($D$25)-D9)/(3*D10)),((D9-($D$26))/(3*D10)))))),"")</f>
        <v>1.7206408523029151</v>
      </c>
      <c r="E13" s="25">
        <f>IFERROR(IF(E8="","",IF($E$25=0,((E9-$E$26)/3/E10),IF($E$26=0,(($E$25-E9)/3/E10),MIN(((($E$25)-E9)/(3*E10)),((E9-($E$26))/(3*E10)))))),"")</f>
        <v>2.0939545990937196</v>
      </c>
      <c r="F13" s="25">
        <f>IFERROR(IF(F8="","",IF($K$25=0,((F9-$K$26)/3/F10),IF($K$26=0,(($K$25-F9)/3/F10),MIN(((($K$25)-F9)/(3*F10)),((F9-($K$26))/(3*F10)))))),"")</f>
        <v>1.9943270453247963</v>
      </c>
      <c r="G13" s="25">
        <f>IFERROR(IF(G8="","",IF($G$25=0,((G9-$G$26)/3/G10),IF($G$26=0,(($G$25-G9)/3/G10),MIN(((($G$25)-G9)/(3*G10)),((G9-($G$26))/(3*G10)))))),"")</f>
        <v>2.3619613420056687</v>
      </c>
      <c r="H13" s="25">
        <f>IFERROR(IF(H8="","",IF($H$25=0,((H9-$H$26)/3/H10),IF($H$26=0,(($H$25-H9)/3/H10),MIN(((($H$25)-H9)/(3*H10)),((H9-($H$26))/(3*H10)))))),"")</f>
        <v>2.023421993254511</v>
      </c>
      <c r="I13" s="25">
        <f>IFERROR(IF(I8="","",IF($I$25=0,((I9-$I$26)/3/I10),IF($I$26=0,(($I$25-I9)/3/I10),MIN(((($I$25)-I9)/(3*I10)),((I9-($I$26))/(3*I10)))))),"")</f>
        <v>2.108123736647519</v>
      </c>
      <c r="J13" s="25">
        <f>IFERROR(IF(J8="","",IF($J$25=0,((J9-$J$26)/3/J10),IF($J$26=0,(($J$25-J9)/3/J10),MIN(((($J$25)-J9)/(3*J10)),((J9-($J$26))/(3*J10)))))),"")</f>
        <v>2.3933986485073135</v>
      </c>
      <c r="K13" s="25">
        <f>IFERROR(IF(K8="","",IF($K$25=0,((K9-$K$26)/3/K10),IF($K$26=0,(($K$25-K9)/3/K10),MIN(((($K$25)-K9)/(3*K10)),((K9-($K$26))/(3*K10)))))),"")</f>
        <v>2.1916559636630222</v>
      </c>
      <c r="L13" s="25">
        <f>IFERROR(IF(L8="","",IF($L$25=0,((L9-$L$26)/3/L10),IF($L$26=0,(($L$25-L9)/3/L10),MIN(((($L$25)-L9)/(3*L10)),((L9-($L$26))/(3*L10)))))),"")</f>
        <v>1.6363033913344436</v>
      </c>
      <c r="M13" s="25">
        <f>IFERROR(IF(M8="","",IF($M$25=0,((M9-$M$26)/3/M10),IF($M$26=0,(($M$25-M9)/3/M10),MIN(((($M$25)-M9)/(3*M10)),((M9-($M$26))/(3*M10)))))),"")</f>
        <v>1.9674362555599716</v>
      </c>
      <c r="N13" s="25">
        <f>IFERROR(IF(N8="","",IF($N$25=0,((N9-$N$26)/3/N10),IF($N$26=0,(($N$25-N9)/3/N10),MIN(((($N$25)-N9)/(3*N10)),((N9-($N$26))/(3*N10)))))),"")</f>
        <v>2.2366869987078202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2.3844446242953961</v>
      </c>
      <c r="V13" s="25">
        <f>IFERROR(IF(V8="","",IF($G$25=0,((V9-$G$26)/3/V10),IF($G$26=0,(($G$25-V9)/3/V10),MIN(((($G$25)-V9)/(3*V10)),((V9-($G$26))/(3*V10)))))),"")</f>
        <v>2.4291142901336018</v>
      </c>
      <c r="W13" s="25">
        <f>IFERROR(IF(W8="","",IF($H$25=0,((W9-$H$26)/3/W10),IF($H$26=0,(($H$25-W9)/3/W10),MIN(((($H$25)-W9)/(3*W10)),((W9-($H$26))/(3*W10)))))),"")</f>
        <v>2.5305283432243533</v>
      </c>
      <c r="X13" s="25"/>
      <c r="Y13" s="25"/>
      <c r="Z13" s="25">
        <f>IFERROR(IF(Z8="","",IF($K$25=0,((Z9-$K$26)/3/Z10),IF($K$26=0,(($K$25-Z9)/3/Z10),MIN(((($K$25)-Z9)/(3*Z10)),((Z9-($K$26))/(3*Z10)))))),"")</f>
        <v>2.9029478107990458</v>
      </c>
      <c r="AA13" s="25">
        <f>IFERROR(IF(AA8="","",IF($L$25=0,((AA9-$L$26)/3/AA10),IF($L$26=0,(($L$25-AA9)/3/AA10),MIN(((($L$25)-AA9)/(3*AA10)),((AA9-($L$26))/(3*AA10)))))),"")</f>
        <v>2.6998463334171556</v>
      </c>
      <c r="AB13" s="25">
        <f>IFERROR(IF(AB8="","",IF($M$25=0,((AB9-$M$26)/3/AB10),IF($M$26=0,(($M$25-AB9)/3/AB10),MIN(((($M$25)-AB9)/(3*AB10)),((AB9-($M$26))/(3*AB10)))))),"")</f>
        <v>2.0035805829849118</v>
      </c>
      <c r="AC13" s="25">
        <f>IFERROR(IF(AC8="","",IF($N$25=0,((AC9-$N$26)/3/AC10),IF($N$26=0,(($N$25-AC9)/3/AC10),MIN(((($N$25)-AC9)/(3*AC10)),((AC9-($N$26))/(3*AC10)))))),"")</f>
        <v>1.9412843098996229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2.0805726345464999</v>
      </c>
      <c r="AG13" s="25">
        <f t="shared" si="1"/>
        <v>1.9970402615851548</v>
      </c>
      <c r="AH13" s="25">
        <f t="shared" si="1"/>
        <v>2.89297452152887</v>
      </c>
      <c r="AI13" s="25">
        <f t="shared" si="1"/>
        <v>2.2097511447137896</v>
      </c>
      <c r="AJ13" s="25">
        <f t="shared" si="1"/>
        <v>2.2946958719876123</v>
      </c>
      <c r="AK13" s="25">
        <f t="shared" si="1"/>
        <v>2.7414119432833579</v>
      </c>
      <c r="AL13" s="25">
        <f t="shared" si="1"/>
        <v>2.445064584819745</v>
      </c>
      <c r="AM13" s="25">
        <f t="shared" si="1"/>
        <v>1.9539546953384568</v>
      </c>
      <c r="AN13" s="25">
        <f t="shared" si="1"/>
        <v>1.5902249817647338</v>
      </c>
      <c r="AO13" s="25">
        <f t="shared" si="1"/>
        <v>1.4956103514525372</v>
      </c>
      <c r="AP13" s="25">
        <f t="shared" si="1"/>
        <v>1.4581482077275802</v>
      </c>
      <c r="AQ13" s="25">
        <f>IFERROR(IF(AQ8="","",IF($M$25=0,((AQ9-$M$26)/3/AQ10),IF($M$26=0,(($M$25-AQ9)/3/AQ10),MIN(((($M$25)-AQ9)/(3*AQ10)),((AQ9-($M$26))/(3*AQ10)))))),"")</f>
        <v>1.7846954561131316</v>
      </c>
      <c r="AR13" s="25">
        <f>IFERROR(IF(AR8="","",IF($M$25=0,((AR9-$M$26)/3/AR10),IF($M$26=0,(($M$25-AR9)/3/AR10),MIN(((($M$25)-AR9)/(3*AR10)),((AR9-($M$26))/(3*AR10)))))),"")</f>
        <v>1.9052743956640399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50.458947368420922</v>
      </c>
      <c r="AE17" s="27" t="s">
        <v>30</v>
      </c>
      <c r="AR17" s="16">
        <f>AR19-AQ19</f>
        <v>-33.706666666665114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10571.709090909091</v>
      </c>
      <c r="C19" s="30">
        <v>10542.742857142857</v>
      </c>
      <c r="D19" s="30">
        <v>10579.771428571428</v>
      </c>
      <c r="E19" s="30">
        <v>10543.6</v>
      </c>
      <c r="F19" s="30">
        <v>10603.314285714287</v>
      </c>
      <c r="G19" s="30">
        <v>10562.981818181817</v>
      </c>
      <c r="H19" s="30">
        <v>10578.231578947369</v>
      </c>
      <c r="I19" s="30">
        <v>10622.773333333333</v>
      </c>
      <c r="J19" s="30">
        <v>10525.148717948718</v>
      </c>
      <c r="K19" s="30">
        <v>10556.888888888889</v>
      </c>
      <c r="L19" s="30">
        <v>10608.438709677419</v>
      </c>
      <c r="M19" s="30">
        <v>10635.390476190476</v>
      </c>
      <c r="N19" s="30">
        <v>10621.706666666667</v>
      </c>
      <c r="P19" s="30" t="s">
        <v>18</v>
      </c>
      <c r="Q19" s="30"/>
      <c r="R19" s="30"/>
      <c r="S19" s="30"/>
      <c r="T19" s="30"/>
      <c r="U19" s="30">
        <v>10579.04</v>
      </c>
      <c r="V19" s="30">
        <v>10588.336842105264</v>
      </c>
      <c r="W19" s="30">
        <v>10570.933333333332</v>
      </c>
      <c r="X19" s="30"/>
      <c r="Y19" s="30">
        <v>10611.6</v>
      </c>
      <c r="Z19" s="30">
        <v>10592.622222222222</v>
      </c>
      <c r="AA19" s="30">
        <v>10583.306666666667</v>
      </c>
      <c r="AB19" s="30">
        <v>10526.021052631579</v>
      </c>
      <c r="AC19" s="30">
        <v>10576.48</v>
      </c>
      <c r="AD19" s="29"/>
      <c r="AE19" s="30" t="s">
        <v>18</v>
      </c>
      <c r="AF19" s="30">
        <v>10494</v>
      </c>
      <c r="AG19" s="30">
        <v>10464.072727272727</v>
      </c>
      <c r="AH19" s="30">
        <v>10534.8</v>
      </c>
      <c r="AI19" s="30">
        <v>10563.529411764706</v>
      </c>
      <c r="AJ19" s="30">
        <v>10539.085714285715</v>
      </c>
      <c r="AK19" s="30">
        <v>10550.092307692308</v>
      </c>
      <c r="AL19" s="30">
        <v>10563.51304347826</v>
      </c>
      <c r="AM19" s="30">
        <v>10542.742857142857</v>
      </c>
      <c r="AN19" s="30">
        <v>10522.171428571428</v>
      </c>
      <c r="AO19" s="30">
        <v>10574.526315789473</v>
      </c>
      <c r="AP19" s="30">
        <v>10562.826666666666</v>
      </c>
      <c r="AQ19" s="30">
        <v>10618.72</v>
      </c>
      <c r="AR19" s="30">
        <v>10585.013333333334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131.96863162859799</v>
      </c>
      <c r="C20" s="22">
        <v>151.65510717198529</v>
      </c>
      <c r="D20" s="22">
        <v>120.32091542651933</v>
      </c>
      <c r="E20" s="22">
        <v>163.83774762602718</v>
      </c>
      <c r="F20" s="22">
        <v>162.19355546610944</v>
      </c>
      <c r="G20" s="22">
        <v>183.97322211501182</v>
      </c>
      <c r="H20" s="22">
        <v>166.68847175657154</v>
      </c>
      <c r="I20" s="22">
        <v>164.25741570162177</v>
      </c>
      <c r="J20" s="22">
        <v>191.76272235888865</v>
      </c>
      <c r="K20" s="22">
        <v>168.36011181439389</v>
      </c>
      <c r="L20" s="22">
        <v>164.74557652737514</v>
      </c>
      <c r="M20" s="22">
        <v>149.54428351438114</v>
      </c>
      <c r="N20" s="22">
        <v>166.98983398172425</v>
      </c>
      <c r="P20" s="21" t="s">
        <v>8</v>
      </c>
      <c r="Q20" s="22"/>
      <c r="R20" s="22"/>
      <c r="S20" s="22"/>
      <c r="T20" s="22"/>
      <c r="U20" s="22">
        <v>99.198605046861658</v>
      </c>
      <c r="V20" s="22">
        <v>116.55138676085777</v>
      </c>
      <c r="W20" s="22">
        <v>106.04006430635185</v>
      </c>
      <c r="X20" s="22"/>
      <c r="Y20" s="22">
        <v>154.74876331278205</v>
      </c>
      <c r="Z20" s="22">
        <v>138.33021701286549</v>
      </c>
      <c r="AA20" s="22">
        <v>129.79213874221836</v>
      </c>
      <c r="AB20" s="22">
        <v>119.35125871278848</v>
      </c>
      <c r="AC20" s="22">
        <v>130.7425115420547</v>
      </c>
      <c r="AD20" s="29"/>
      <c r="AE20" s="21" t="s">
        <v>8</v>
      </c>
      <c r="AF20" s="22">
        <v>146.89357208192379</v>
      </c>
      <c r="AG20" s="22">
        <v>137.02336304514648</v>
      </c>
      <c r="AH20" s="22">
        <v>161.00494528138967</v>
      </c>
      <c r="AI20" s="22">
        <v>160.42967516101544</v>
      </c>
      <c r="AJ20" s="22">
        <v>160.66841747110976</v>
      </c>
      <c r="AK20" s="22">
        <v>139.81614300986081</v>
      </c>
      <c r="AL20" s="22">
        <v>138.7312411986415</v>
      </c>
      <c r="AM20" s="22">
        <v>127.00983480284495</v>
      </c>
      <c r="AN20" s="22">
        <v>163.45973728807266</v>
      </c>
      <c r="AO20" s="22">
        <v>178.50924298765821</v>
      </c>
      <c r="AP20" s="22">
        <v>182.18466821698621</v>
      </c>
      <c r="AQ20" s="22">
        <v>153.68646215151375</v>
      </c>
      <c r="AR20" s="22">
        <v>150.29354100715202</v>
      </c>
      <c r="AS20" s="29"/>
      <c r="AT20" s="29"/>
      <c r="AU20" s="29"/>
      <c r="AV20" s="29"/>
      <c r="BD20" s="32">
        <f>F5</f>
        <v>9598</v>
      </c>
      <c r="BE20" s="32"/>
      <c r="BF20" s="32"/>
      <c r="BG20" s="32"/>
      <c r="BH20" s="32"/>
      <c r="BI20" s="32"/>
      <c r="BJ20" s="32">
        <f>E5</f>
        <v>11900</v>
      </c>
    </row>
    <row r="21" spans="1:62" x14ac:dyDescent="0.2">
      <c r="A21" s="21" t="s">
        <v>19</v>
      </c>
      <c r="B21" s="22">
        <v>10940</v>
      </c>
      <c r="C21" s="22">
        <v>10844</v>
      </c>
      <c r="D21" s="22">
        <v>10844</v>
      </c>
      <c r="E21" s="22">
        <v>10940</v>
      </c>
      <c r="F21" s="22">
        <v>10940</v>
      </c>
      <c r="G21" s="22">
        <v>11036</v>
      </c>
      <c r="H21" s="22">
        <v>11132</v>
      </c>
      <c r="I21" s="22">
        <v>10972</v>
      </c>
      <c r="J21" s="22">
        <v>11068</v>
      </c>
      <c r="K21" s="22">
        <v>11164</v>
      </c>
      <c r="L21" s="22">
        <v>11164</v>
      </c>
      <c r="M21" s="22">
        <v>11100</v>
      </c>
      <c r="N21" s="22">
        <v>11068</v>
      </c>
      <c r="P21" s="21" t="s">
        <v>19</v>
      </c>
      <c r="Q21" s="22"/>
      <c r="R21" s="22"/>
      <c r="S21" s="22"/>
      <c r="T21" s="22"/>
      <c r="U21" s="22">
        <v>10812</v>
      </c>
      <c r="V21" s="22">
        <v>10844</v>
      </c>
      <c r="W21" s="22">
        <v>10844</v>
      </c>
      <c r="X21" s="22"/>
      <c r="Y21" s="22">
        <v>11004</v>
      </c>
      <c r="Z21" s="22">
        <v>10940</v>
      </c>
      <c r="AA21" s="22">
        <v>10940</v>
      </c>
      <c r="AB21" s="22">
        <v>10812</v>
      </c>
      <c r="AC21" s="22">
        <v>10844</v>
      </c>
      <c r="AD21" s="29"/>
      <c r="AE21" s="21" t="s">
        <v>19</v>
      </c>
      <c r="AF21" s="22">
        <v>10812</v>
      </c>
      <c r="AG21" s="22">
        <v>10812</v>
      </c>
      <c r="AH21" s="22">
        <v>11036</v>
      </c>
      <c r="AI21" s="22">
        <v>10940</v>
      </c>
      <c r="AJ21" s="22">
        <v>10844</v>
      </c>
      <c r="AK21" s="22">
        <v>10812</v>
      </c>
      <c r="AL21" s="22">
        <v>10940</v>
      </c>
      <c r="AM21" s="22">
        <v>10812</v>
      </c>
      <c r="AN21" s="22">
        <v>10972</v>
      </c>
      <c r="AO21" s="22">
        <v>11036</v>
      </c>
      <c r="AP21" s="22">
        <v>11036</v>
      </c>
      <c r="AQ21" s="22">
        <v>10940</v>
      </c>
      <c r="AR21" s="22">
        <v>10940</v>
      </c>
      <c r="BD21" s="33">
        <f>BE21-$BG$22</f>
        <v>10691.939999999999</v>
      </c>
      <c r="BE21" s="32">
        <f>BF21-$BG$22</f>
        <v>10691.96</v>
      </c>
      <c r="BF21" s="32">
        <f>BG21-$BG$22</f>
        <v>10691.98</v>
      </c>
      <c r="BG21" s="33">
        <f>D5</f>
        <v>10692</v>
      </c>
      <c r="BH21" s="32">
        <f>BG21+$BG$22</f>
        <v>10692.02</v>
      </c>
      <c r="BI21" s="32">
        <f>BH21+$BG$22</f>
        <v>10692.04</v>
      </c>
      <c r="BJ21" s="33">
        <f>BI21+$BG$22</f>
        <v>10692.060000000001</v>
      </c>
    </row>
    <row r="22" spans="1:62" x14ac:dyDescent="0.2">
      <c r="A22" s="21" t="s">
        <v>20</v>
      </c>
      <c r="B22" s="22">
        <v>10140</v>
      </c>
      <c r="C22" s="22">
        <v>10012</v>
      </c>
      <c r="D22" s="22">
        <v>10396</v>
      </c>
      <c r="E22" s="22">
        <v>10108</v>
      </c>
      <c r="F22" s="22">
        <v>10140</v>
      </c>
      <c r="G22" s="22">
        <v>9948</v>
      </c>
      <c r="H22" s="22">
        <v>10236</v>
      </c>
      <c r="I22" s="22">
        <v>10236</v>
      </c>
      <c r="J22" s="22">
        <v>9916</v>
      </c>
      <c r="K22" s="22">
        <v>10044</v>
      </c>
      <c r="L22" s="22">
        <v>10236</v>
      </c>
      <c r="M22" s="22">
        <v>10268</v>
      </c>
      <c r="N22" s="22">
        <v>10268</v>
      </c>
      <c r="P22" s="21" t="s">
        <v>20</v>
      </c>
      <c r="Q22" s="22"/>
      <c r="R22" s="22"/>
      <c r="S22" s="22"/>
      <c r="T22" s="22"/>
      <c r="U22" s="22">
        <v>10364</v>
      </c>
      <c r="V22" s="22">
        <v>10364</v>
      </c>
      <c r="W22" s="22">
        <v>10396</v>
      </c>
      <c r="X22" s="22"/>
      <c r="Y22" s="22">
        <v>10364</v>
      </c>
      <c r="Z22" s="22">
        <v>10076</v>
      </c>
      <c r="AA22" s="22">
        <v>10268</v>
      </c>
      <c r="AB22" s="22">
        <v>10268</v>
      </c>
      <c r="AC22" s="22">
        <v>10300</v>
      </c>
      <c r="AD22" s="29"/>
      <c r="AE22" s="21" t="s">
        <v>20</v>
      </c>
      <c r="AF22" s="22">
        <v>10044</v>
      </c>
      <c r="AG22" s="22">
        <v>10140</v>
      </c>
      <c r="AH22" s="22">
        <v>10012</v>
      </c>
      <c r="AI22" s="22">
        <v>10140</v>
      </c>
      <c r="AJ22" s="22">
        <v>10044</v>
      </c>
      <c r="AK22" s="22">
        <v>10044</v>
      </c>
      <c r="AL22" s="22">
        <v>10236</v>
      </c>
      <c r="AM22" s="22">
        <v>10236</v>
      </c>
      <c r="AN22" s="22">
        <v>10044</v>
      </c>
      <c r="AO22" s="22">
        <v>10140</v>
      </c>
      <c r="AP22" s="22">
        <v>10076</v>
      </c>
      <c r="AQ22" s="22">
        <v>10268</v>
      </c>
      <c r="AR22" s="22">
        <v>10364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2.4594458013563418</v>
      </c>
      <c r="C23" s="25">
        <f>IFERROR(IF(C18="","",IF($C$25=0,((C19-$C$26)/3/C20),IF($C$26=0,(($C$25-C19)/3/C20),MIN(((($C$25)-C19)/(3*C20)),((C19-($C$26))/(3*C20)))))),"")</f>
        <v>2.076516192475836</v>
      </c>
      <c r="D23" s="25">
        <f>IFERROR(IF(D18="","",IF($D$25=0,((D19-$D$26)/3/D20),IF($D$26=0,(($D$25-D19)/3/D20),MIN(((($D$25)-D19)/(3*D20)),((D19-($D$26))/(3*D20)))))),"")</f>
        <v>2.7198691241424315</v>
      </c>
      <c r="E23" s="25">
        <f>IFERROR(IF(E18="","",IF($E$25=0,((E19-$E$26)/3/E20),IF($E$26=0,(($E$25-E19)/3/E20),MIN(((($E$25)-E19)/(3*E20)),((E19-($E$26))/(3*E20)))))),"")</f>
        <v>1.9238545729978505</v>
      </c>
      <c r="F23" s="25">
        <f>IFERROR(IF(F18="","",IF($K$25=0,((F19-$K$26)/3/F20),IF($K$26=0,(($K$25-F19)/3/F20),MIN(((($K$25)-F19)/(3*F20)),((F19-($K$26))/(3*F20)))))),"")</f>
        <v>2.0660793885536517</v>
      </c>
      <c r="G23" s="25">
        <f>IFERROR(IF(G18="","",IF($G$25=0,((G19-$G$26)/3/G20),IF($G$26=0,(($G$25-G19)/3/G20),MIN(((($G$25)-G19)/(3*G20)),((G19-($G$26))/(3*G20)))))),"")</f>
        <v>1.7484099172841467</v>
      </c>
      <c r="H23" s="25">
        <f>IFERROR(IF(H18="","",IF($H$25=0,((H19-$H$26)/3/H20),IF($H$26=0,(($H$25-H19)/3/H20),MIN(((($H$25)-H19)/(3*H20)),((H19-($H$26))/(3*H20)))))),"")</f>
        <v>1.9602067029943917</v>
      </c>
      <c r="I23" s="25">
        <f>IFERROR(IF(I18="","",IF($I$25=0,((I19-$I$26)/3/I20),IF($I$26=0,(($I$25-I19)/3/I20),MIN(((($I$25)-I19)/(3*I20)),((I19-($I$26))/(3*I20)))))),"")</f>
        <v>2.0796084587841124</v>
      </c>
      <c r="J23" s="25">
        <f>IFERROR(IF(J18="","",IF($J$25=0,((J19-$J$26)/3/J20),IF($J$26=0,(($J$25-J19)/3/J20),MIN(((($J$25)-J19)/(3*J20)),((J19-($J$26))/(3*J20)))))),"")</f>
        <v>1.6116248708191503</v>
      </c>
      <c r="K23" s="25">
        <f>IFERROR(IF(K18="","",IF($K$25=0,((K19-$K$26)/3/K20),IF($K$26=0,(($K$25-K19)/3/K20),MIN(((($K$25)-K19)/(3*K20)),((K19-($K$26))/(3*K20)))))),"")</f>
        <v>1.89848786737562</v>
      </c>
      <c r="L23" s="25">
        <f>IFERROR(IF(L18="","",IF($L$25=0,((L19-$L$26)/3/L20),IF($L$26=0,(($L$25-L19)/3/L20),MIN(((($L$25)-L19)/(3*L20)),((L19-($L$26))/(3*L20)))))),"")</f>
        <v>2.0444427724579266</v>
      </c>
      <c r="M23" s="25">
        <f>IFERROR(IF(M18="","",IF($M$25=0,((M19-$M$26)/3/M20),IF($M$26=0,(($M$25-M19)/3/M20),MIN(((($M$25)-M19)/(3*M20)),((M19-($M$26))/(3*M20)))))),"")</f>
        <v>2.3123373041776705</v>
      </c>
      <c r="N23" s="25">
        <f>IFERROR(IF(N18="","",IF($N$25=0,((N19-$N$26)/3/N20),IF($N$26=0,(($N$25-N19)/3/N20),MIN(((($N$25)-N19)/(3*N20)),((N19-($N$26))/(3*N20)))))),"")</f>
        <v>2.0434510737515987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3.2965517325455509</v>
      </c>
      <c r="V23" s="25">
        <f>IFERROR(IF(V18="","",IF($G$25=0,((V19-$G$26)/3/V20),IF($G$26=0,(($G$25-V19)/3/V20),MIN(((($G$25)-V19)/(3*V20)),((V19-($G$26))/(3*V20)))))),"")</f>
        <v>2.8323325005054198</v>
      </c>
      <c r="W23" s="25">
        <f>IFERROR(IF(W18="","",IF($H$25=0,((W19-$H$26)/3/W20),IF($H$26=0,(($H$25-W19)/3/W20),MIN(((($H$25)-W19)/(3*W20)),((W19-($H$26))/(3*W20)))))),"")</f>
        <v>3.0583828219319971</v>
      </c>
      <c r="X23" s="25"/>
      <c r="Y23" s="25">
        <f>IFERROR(IF(Y18="","",IF($J$25=0,((Y19-$J$26)/3/Y20),IF($J$26=0,(($J$25-Y19)/3/Y20),MIN(((($J$25)-Y19)/(3*Y20)),((Y19-($J$26))/(3*Y20)))))),"")</f>
        <v>2.1833238562544262</v>
      </c>
      <c r="Z23" s="25">
        <f>IFERROR(IF(Z18="","",IF($K$25=0,((Z19-$K$26)/3/Z20),IF($K$26=0,(($K$25-Z19)/3/Z20),MIN(((($K$25)-Z19)/(3*Z20)),((Z19-($K$26))/(3*Z20)))))),"")</f>
        <v>2.3967340462561815</v>
      </c>
      <c r="AA23" s="25">
        <f>IFERROR(IF(AA18="","",IF($L$25=0,((AA19-$L$26)/3/AA20),IF($L$26=0,(($L$25-AA19)/3/AA20),MIN(((($L$25)-AA19)/(3*AA20)),((AA19-($L$26))/(3*AA20)))))),"")</f>
        <v>2.530473407236669</v>
      </c>
      <c r="AB23" s="25">
        <f>IFERROR(IF(AB18="","",IF($M$25=0,((AB19-$M$26)/3/AB20),IF($M$26=0,(($M$25-AB19)/3/AB20),MIN(((($M$25)-AB19)/(3*AB20)),((AB19-($M$26))/(3*AB20)))))),"")</f>
        <v>2.5918482487193666</v>
      </c>
      <c r="AC23" s="25">
        <f>IFERROR(IF(AC18="","",IF($N$25=0,((AC19-$N$26)/3/AC20),IF($N$26=0,(($N$25-AC19)/3/AC20),MIN(((($N$25)-AC19)/(3*AC20)),((AC19-($N$26))/(3*AC20)))))),"")</f>
        <v>2.4946744264973604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2.0332180805031941</v>
      </c>
      <c r="AG23" s="25">
        <f t="shared" si="2"/>
        <v>2.1068736212217409</v>
      </c>
      <c r="AH23" s="25">
        <f t="shared" si="2"/>
        <v>1.9394849401732066</v>
      </c>
      <c r="AI23" s="25">
        <f t="shared" si="2"/>
        <v>2.0061322004914852</v>
      </c>
      <c r="AJ23" s="25">
        <f t="shared" si="2"/>
        <v>1.9524387121796647</v>
      </c>
      <c r="AK23" s="25">
        <f t="shared" si="2"/>
        <v>2.2698673824933078</v>
      </c>
      <c r="AL23" s="25">
        <f t="shared" si="2"/>
        <v>2.3198644975618636</v>
      </c>
      <c r="AM23" s="25">
        <f t="shared" si="2"/>
        <v>2.479448038044624</v>
      </c>
      <c r="AN23" s="25">
        <f t="shared" si="2"/>
        <v>1.8846056403127536</v>
      </c>
      <c r="AO23" s="25">
        <f t="shared" si="2"/>
        <v>1.8234841315882422</v>
      </c>
      <c r="AP23" s="25">
        <f t="shared" si="2"/>
        <v>1.7652906363440248</v>
      </c>
      <c r="AQ23" s="25">
        <f>IFERROR(IF(AQ18="","",IF($M$25=0,((AQ19-$M$26)/3/AQ20),IF($M$26=0,(($M$25-AQ19)/3/AQ20),MIN(((($M$25)-AQ19)/(3*AQ20)),((AQ19-($M$26))/(3*AQ20)))))),"")</f>
        <v>2.2138579757569659</v>
      </c>
      <c r="AR23" s="25">
        <f>IFERROR(IF(AR18="","",IF($M$25=0,((AR19-$M$26)/3/AR20),IF($M$26=0,(($M$25-AR19)/3/AR20),MIN(((($M$25)-AR19)/(3*AR20)),((AR19-($M$26))/(3*AR20)))))),"")</f>
        <v>2.1890790664702511</v>
      </c>
    </row>
    <row r="24" spans="1:62" x14ac:dyDescent="0.2">
      <c r="A24" s="35" t="s">
        <v>10</v>
      </c>
      <c r="B24" s="32">
        <f t="shared" ref="B24:M24" si="3">$D$5</f>
        <v>10692</v>
      </c>
      <c r="C24" s="32">
        <f t="shared" si="3"/>
        <v>10692</v>
      </c>
      <c r="D24" s="32">
        <f t="shared" si="3"/>
        <v>10692</v>
      </c>
      <c r="E24" s="32">
        <f t="shared" si="3"/>
        <v>10692</v>
      </c>
      <c r="F24" s="32">
        <f t="shared" si="3"/>
        <v>10692</v>
      </c>
      <c r="G24" s="32">
        <f t="shared" si="3"/>
        <v>10692</v>
      </c>
      <c r="H24" s="32">
        <f t="shared" si="3"/>
        <v>10692</v>
      </c>
      <c r="I24" s="32">
        <f t="shared" si="3"/>
        <v>10692</v>
      </c>
      <c r="J24" s="32">
        <f t="shared" si="3"/>
        <v>10692</v>
      </c>
      <c r="K24" s="32">
        <f t="shared" si="3"/>
        <v>10692</v>
      </c>
      <c r="L24" s="32">
        <f t="shared" si="3"/>
        <v>10692</v>
      </c>
      <c r="M24" s="32">
        <f t="shared" si="3"/>
        <v>10692</v>
      </c>
      <c r="N24" s="32">
        <f>$D$5</f>
        <v>10692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4">$E$5</f>
        <v>11900</v>
      </c>
      <c r="C25" s="32">
        <f t="shared" si="4"/>
        <v>11900</v>
      </c>
      <c r="D25" s="32">
        <f t="shared" si="4"/>
        <v>11900</v>
      </c>
      <c r="E25" s="32">
        <f t="shared" si="4"/>
        <v>11900</v>
      </c>
      <c r="F25" s="32">
        <f t="shared" si="4"/>
        <v>11900</v>
      </c>
      <c r="G25" s="32">
        <f t="shared" si="4"/>
        <v>11900</v>
      </c>
      <c r="H25" s="32">
        <f t="shared" si="4"/>
        <v>11900</v>
      </c>
      <c r="I25" s="32">
        <f t="shared" si="4"/>
        <v>11900</v>
      </c>
      <c r="J25" s="32">
        <f t="shared" si="4"/>
        <v>11900</v>
      </c>
      <c r="K25" s="32">
        <f t="shared" si="4"/>
        <v>11900</v>
      </c>
      <c r="L25" s="32">
        <f t="shared" si="4"/>
        <v>11900</v>
      </c>
      <c r="M25" s="32">
        <f t="shared" si="4"/>
        <v>11900</v>
      </c>
      <c r="N25" s="32">
        <f>$E$5</f>
        <v>11900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5">$F$5</f>
        <v>9598</v>
      </c>
      <c r="C26" s="32">
        <f t="shared" si="5"/>
        <v>9598</v>
      </c>
      <c r="D26" s="32">
        <f t="shared" si="5"/>
        <v>9598</v>
      </c>
      <c r="E26" s="32">
        <f t="shared" si="5"/>
        <v>9598</v>
      </c>
      <c r="F26" s="32">
        <f t="shared" si="5"/>
        <v>9598</v>
      </c>
      <c r="G26" s="32">
        <f t="shared" si="5"/>
        <v>9598</v>
      </c>
      <c r="H26" s="32">
        <f t="shared" si="5"/>
        <v>9598</v>
      </c>
      <c r="I26" s="32">
        <f t="shared" si="5"/>
        <v>9598</v>
      </c>
      <c r="J26" s="32">
        <f t="shared" si="5"/>
        <v>9598</v>
      </c>
      <c r="K26" s="32">
        <f t="shared" si="5"/>
        <v>9598</v>
      </c>
      <c r="L26" s="32">
        <f t="shared" si="5"/>
        <v>9598</v>
      </c>
      <c r="M26" s="32">
        <f t="shared" si="5"/>
        <v>9598</v>
      </c>
      <c r="N26" s="32">
        <f>$F$5</f>
        <v>9598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193.53552034416185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2.5813863865032003</v>
      </c>
      <c r="Q37" s="40">
        <v>8</v>
      </c>
      <c r="R37" s="41">
        <f>ROUND(Q37/5,5)</f>
        <v>1.6</v>
      </c>
      <c r="T37" s="20">
        <v>10620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141.30817386124556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2.4108065185328682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69"/>
  <dimension ref="A1:BJ85"/>
  <sheetViews>
    <sheetView showGridLines="0" topLeftCell="A5" zoomScale="75" zoomScaleNormal="75" workbookViewId="0">
      <selection activeCell="Q19" sqref="Q19:T23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79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0.21648893032620461</v>
      </c>
      <c r="R2" s="7">
        <f>IF(N19="","",(ABS(N19-AVERAGE(B19:M19))/STDEV(B19:M19)))</f>
        <v>0.45947781364507823</v>
      </c>
      <c r="S2" s="7">
        <f>IF(AC9="","",(ABS(AC9-AVERAGE(Q9:AB9))/STDEV(Q9:AB9)))</f>
        <v>1.1418739364576043</v>
      </c>
      <c r="T2" s="7">
        <f>IF(AC19="","",(ABS(AC19-AVERAGE(Q19:AB19))/STDEV(Q19:AB19)))</f>
        <v>0.12348064478161504</v>
      </c>
      <c r="U2" s="7">
        <f>IF(AR9="","",(ABS(AR9-AVERAGE(AF9:AQ9))/STDEV(AF9:AQ9)))</f>
        <v>0.87275450156222578</v>
      </c>
      <c r="V2" s="7">
        <f>IF(AR19="","",(ABS(AR19-AVERAGE(AF19:AQ19))/STDEV(AF19:AQ19)))</f>
        <v>0.17904296858032087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0.95533875635575705</v>
      </c>
      <c r="R3" s="7">
        <f>IF(N20="","",(ABS(N20-AVERAGE(B20:M20))/STDEV(B20:M20)))</f>
        <v>1.4652825827513498</v>
      </c>
      <c r="S3" s="7">
        <f>IF(AC10="","",(ABS(AC10-AVERAGE(Q10:AB10))/STDEV(Q10:AB10)))</f>
        <v>0.30279647638920215</v>
      </c>
      <c r="T3" s="7">
        <f>IF(AC20="","",(ABS(AC20-AVERAGE(Q20:AB20))/STDEV(Q20:AB20)))</f>
        <v>0.13769874090453343</v>
      </c>
      <c r="U3" s="7">
        <f t="shared" ref="U3" si="0">IF(AR10="","",(ABS(AR10-AVERAGE(AF10:AQ10))/STDEV(AF10:AQ10)))</f>
        <v>0.29025845292614288</v>
      </c>
      <c r="V3" s="7">
        <f>IF(AR20="","",(ABS(AR20-AVERAGE(AF20:AQ20))/STDEV(AF20:AQ20)))</f>
        <v>0.67996280019922672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0.85470776835002671</v>
      </c>
      <c r="R4" s="7">
        <f>IF(N23="","",(ABS(N23-AVERAGE(B23:M23))/STDEV(B23:M23)))</f>
        <v>1.3305325510827652</v>
      </c>
      <c r="S4" s="7">
        <f>IF(AC13="","",(ABS(AC13-AVERAGE(Q13:AB13))/STDEV(Q13:AB13)))</f>
        <v>0.51982053845197851</v>
      </c>
      <c r="T4" s="7">
        <f>IF(AC23="","",(ABS(AC23-AVERAGE(Q23:AB23))/STDEV(Q23:AB23)))</f>
        <v>3.5818718187179008E-2</v>
      </c>
      <c r="U4" s="7">
        <f>IF(AR13="","",(ABS(AR13-AVERAGE(AF13:AQ13))/STDEV(AF13:AQ13)))</f>
        <v>0.18354852214689193</v>
      </c>
      <c r="V4" s="7">
        <f>IF(AR23="","",(ABS(AR23-AVERAGE(AF23:AQ23))/STDEV(AF23:AQ23)))</f>
        <v>0.61243540094845994</v>
      </c>
    </row>
    <row r="5" spans="1:44" ht="25.5" customHeight="1" thickBot="1" x14ac:dyDescent="0.25">
      <c r="C5" s="45" t="s">
        <v>54</v>
      </c>
      <c r="D5" s="46" t="s">
        <v>54</v>
      </c>
      <c r="E5" s="47">
        <v>1.69</v>
      </c>
      <c r="F5" s="46"/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-1.9885189115806751E-2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9.3044444444443375E-3</v>
      </c>
      <c r="AE7" s="14" t="s">
        <v>29</v>
      </c>
      <c r="AR7" s="16">
        <f>AR9-AQ9</f>
        <v>-4.1463888888888911E-2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0.52617575757575763</v>
      </c>
      <c r="C9" s="20">
        <v>0.52481999999999995</v>
      </c>
      <c r="D9" s="20">
        <v>0.49842857142857155</v>
      </c>
      <c r="E9" s="20">
        <v>0.51424137931034519</v>
      </c>
      <c r="F9" s="20">
        <v>0.51396551724137929</v>
      </c>
      <c r="G9" s="20">
        <v>0.55510666666666675</v>
      </c>
      <c r="H9" s="20">
        <v>0.52528405797101441</v>
      </c>
      <c r="I9" s="20">
        <v>0.53699999999999992</v>
      </c>
      <c r="J9" s="20">
        <v>0.56699636363636341</v>
      </c>
      <c r="K9" s="20">
        <v>0.50502941176470573</v>
      </c>
      <c r="L9" s="20">
        <v>0.53976969696969701</v>
      </c>
      <c r="M9" s="20">
        <v>0.5250999999999999</v>
      </c>
      <c r="N9" s="20">
        <v>0.53193571428571418</v>
      </c>
      <c r="P9" s="19" t="s">
        <v>18</v>
      </c>
      <c r="Q9" s="20"/>
      <c r="R9" s="20"/>
      <c r="S9" s="20"/>
      <c r="T9" s="20"/>
      <c r="U9" s="20">
        <v>0.50260000000000005</v>
      </c>
      <c r="V9" s="20">
        <v>0.53443529411764723</v>
      </c>
      <c r="W9" s="20">
        <v>0.53446153846153854</v>
      </c>
      <c r="X9" s="20"/>
      <c r="Y9" s="20"/>
      <c r="Z9" s="20">
        <v>0.52577333333333309</v>
      </c>
      <c r="AA9" s="20">
        <v>0.57359999999999978</v>
      </c>
      <c r="AB9" s="20">
        <v>0.55685555555555566</v>
      </c>
      <c r="AC9" s="20">
        <v>0.56616</v>
      </c>
      <c r="AE9" s="19" t="s">
        <v>18</v>
      </c>
      <c r="AF9" s="30">
        <v>0.47803999999999991</v>
      </c>
      <c r="AG9" s="30">
        <v>0.4556909090909092</v>
      </c>
      <c r="AH9" s="30">
        <v>0.48496</v>
      </c>
      <c r="AI9" s="30">
        <v>0.51237419354838709</v>
      </c>
      <c r="AJ9" s="30">
        <v>0.5212500000000001</v>
      </c>
      <c r="AK9" s="30">
        <v>0.56703750000000019</v>
      </c>
      <c r="AL9" s="30">
        <v>0.48675000000000013</v>
      </c>
      <c r="AM9" s="30">
        <v>0.43846000000000002</v>
      </c>
      <c r="AN9" s="30">
        <v>0.4911428571428571</v>
      </c>
      <c r="AO9" s="30">
        <v>0.42846666666666655</v>
      </c>
      <c r="AP9" s="30">
        <v>0.45038000000000017</v>
      </c>
      <c r="AQ9" s="30">
        <v>0.4916888888888889</v>
      </c>
      <c r="AR9" s="30">
        <v>0.45022499999999999</v>
      </c>
    </row>
    <row r="10" spans="1:44" x14ac:dyDescent="0.2">
      <c r="A10" s="21" t="s">
        <v>8</v>
      </c>
      <c r="B10" s="22">
        <v>0.11705882154457312</v>
      </c>
      <c r="C10" s="22">
        <v>0.13005930115982431</v>
      </c>
      <c r="D10" s="22">
        <v>0.10586531933786965</v>
      </c>
      <c r="E10" s="22">
        <v>0.12450715485141804</v>
      </c>
      <c r="F10" s="22">
        <v>0.1260806297238834</v>
      </c>
      <c r="G10" s="22">
        <v>0.10928558834457409</v>
      </c>
      <c r="H10" s="22">
        <v>0.12591010731081059</v>
      </c>
      <c r="I10" s="22">
        <v>0.12283258588763923</v>
      </c>
      <c r="J10" s="22">
        <v>0.14902950029283288</v>
      </c>
      <c r="K10" s="22">
        <v>0.12902054450736677</v>
      </c>
      <c r="L10" s="22">
        <v>0.1377649829947428</v>
      </c>
      <c r="M10" s="22">
        <v>0.11640691087526367</v>
      </c>
      <c r="N10" s="22">
        <v>0.11319660179422167</v>
      </c>
      <c r="P10" s="21" t="s">
        <v>8</v>
      </c>
      <c r="Q10" s="22"/>
      <c r="R10" s="22"/>
      <c r="S10" s="22"/>
      <c r="T10" s="22"/>
      <c r="U10" s="22">
        <v>0.10110779614192915</v>
      </c>
      <c r="V10" s="22">
        <v>0.14613451460398852</v>
      </c>
      <c r="W10" s="22">
        <v>0.11294468736441826</v>
      </c>
      <c r="X10" s="22"/>
      <c r="Y10" s="22"/>
      <c r="Z10" s="22">
        <v>0.11219451898417433</v>
      </c>
      <c r="AA10" s="22">
        <v>0.12961910755547781</v>
      </c>
      <c r="AB10" s="22">
        <v>0.15162880171034382</v>
      </c>
      <c r="AC10" s="22">
        <v>0.13174361259453707</v>
      </c>
      <c r="AE10" s="21" t="s">
        <v>8</v>
      </c>
      <c r="AF10" s="22">
        <v>9.0721349434646881E-2</v>
      </c>
      <c r="AG10" s="22">
        <v>9.680734451921405E-2</v>
      </c>
      <c r="AH10" s="22">
        <v>0.11531004522855873</v>
      </c>
      <c r="AI10" s="22">
        <v>0.12638136207666045</v>
      </c>
      <c r="AJ10" s="22">
        <v>0.13335610857742963</v>
      </c>
      <c r="AK10" s="22">
        <v>0.12927269222730758</v>
      </c>
      <c r="AL10" s="22">
        <v>0.11292246540559227</v>
      </c>
      <c r="AM10" s="22">
        <v>8.9125504263392552E-2</v>
      </c>
      <c r="AN10" s="22">
        <v>0.12753969431660755</v>
      </c>
      <c r="AO10" s="22">
        <v>7.15235392487448E-2</v>
      </c>
      <c r="AP10" s="22">
        <v>0.10998866175331717</v>
      </c>
      <c r="AQ10" s="22">
        <v>0.11959796711221159</v>
      </c>
      <c r="AR10" s="22">
        <v>0.10461998441617351</v>
      </c>
    </row>
    <row r="11" spans="1:44" x14ac:dyDescent="0.2">
      <c r="A11" s="21" t="s">
        <v>19</v>
      </c>
      <c r="B11" s="22">
        <v>0.94099999999999995</v>
      </c>
      <c r="C11" s="22">
        <v>0.92</v>
      </c>
      <c r="D11" s="22">
        <v>0.81899999999999995</v>
      </c>
      <c r="E11" s="22">
        <v>0.96099999999999997</v>
      </c>
      <c r="F11" s="23">
        <v>1.0780000000000001</v>
      </c>
      <c r="G11" s="23">
        <v>0.88900000000000001</v>
      </c>
      <c r="H11" s="23">
        <v>1.0780000000000001</v>
      </c>
      <c r="I11" s="23">
        <v>1.02</v>
      </c>
      <c r="J11" s="23">
        <v>1.3149999999999999</v>
      </c>
      <c r="K11" s="23">
        <v>1.044</v>
      </c>
      <c r="L11" s="23">
        <v>1.0069999999999999</v>
      </c>
      <c r="M11" s="23">
        <v>1.032</v>
      </c>
      <c r="N11" s="23">
        <v>0.82699999999999996</v>
      </c>
      <c r="P11" s="21" t="s">
        <v>19</v>
      </c>
      <c r="Q11" s="22"/>
      <c r="R11" s="22"/>
      <c r="S11" s="22"/>
      <c r="T11" s="22"/>
      <c r="U11" s="23">
        <v>0.77300000000000002</v>
      </c>
      <c r="V11" s="23">
        <v>1.226</v>
      </c>
      <c r="W11" s="23">
        <v>0.93700000000000006</v>
      </c>
      <c r="X11" s="23"/>
      <c r="Y11" s="23"/>
      <c r="Z11" s="23">
        <v>1.071</v>
      </c>
      <c r="AA11" s="23">
        <v>1.0349999999999999</v>
      </c>
      <c r="AB11" s="23">
        <v>1.2869999999999999</v>
      </c>
      <c r="AC11" s="23">
        <v>0.98099999999999998</v>
      </c>
      <c r="AE11" s="21" t="s">
        <v>19</v>
      </c>
      <c r="AF11" s="22">
        <v>0.76100000000000001</v>
      </c>
      <c r="AG11" s="22">
        <v>0.73699999999999999</v>
      </c>
      <c r="AH11" s="22">
        <v>0.85499999999999998</v>
      </c>
      <c r="AI11" s="22">
        <v>1.0189999999999999</v>
      </c>
      <c r="AJ11" s="22">
        <v>1.0089999999999999</v>
      </c>
      <c r="AK11" s="22">
        <v>0.91800000000000004</v>
      </c>
      <c r="AL11" s="22">
        <v>0.8</v>
      </c>
      <c r="AM11" s="22">
        <v>0.72</v>
      </c>
      <c r="AN11" s="22">
        <v>0.94</v>
      </c>
      <c r="AO11" s="22">
        <v>0.626</v>
      </c>
      <c r="AP11" s="22">
        <v>0.81200000000000006</v>
      </c>
      <c r="AQ11" s="22">
        <v>0.85599999999999998</v>
      </c>
      <c r="AR11" s="22">
        <v>0.88700000000000001</v>
      </c>
    </row>
    <row r="12" spans="1:44" x14ac:dyDescent="0.2">
      <c r="A12" s="21" t="s">
        <v>20</v>
      </c>
      <c r="B12" s="22">
        <v>0.32700000000000001</v>
      </c>
      <c r="C12" s="22">
        <v>0.31</v>
      </c>
      <c r="D12" s="22">
        <v>0.32200000000000001</v>
      </c>
      <c r="E12" s="22">
        <v>0.29899999999999999</v>
      </c>
      <c r="F12" s="23">
        <v>0.34200000000000003</v>
      </c>
      <c r="G12" s="23">
        <v>0.28599999999999998</v>
      </c>
      <c r="H12" s="23">
        <v>0.28599999999999998</v>
      </c>
      <c r="I12" s="23">
        <v>0.187</v>
      </c>
      <c r="J12" s="23">
        <v>0.29899999999999999</v>
      </c>
      <c r="K12" s="23">
        <v>0.188</v>
      </c>
      <c r="L12" s="23">
        <v>0.307</v>
      </c>
      <c r="M12" s="23">
        <v>0.26400000000000001</v>
      </c>
      <c r="N12" s="23">
        <v>0.27800000000000002</v>
      </c>
      <c r="P12" s="21" t="s">
        <v>20</v>
      </c>
      <c r="Q12" s="22"/>
      <c r="R12" s="22"/>
      <c r="S12" s="22"/>
      <c r="T12" s="22"/>
      <c r="U12" s="23">
        <v>0.318</v>
      </c>
      <c r="V12" s="23">
        <v>0.30399999999999999</v>
      </c>
      <c r="W12" s="23">
        <v>0.36399999999999999</v>
      </c>
      <c r="X12" s="23"/>
      <c r="Y12" s="23"/>
      <c r="Z12" s="23">
        <v>0.316</v>
      </c>
      <c r="AA12" s="23">
        <v>0.40100000000000002</v>
      </c>
      <c r="AB12" s="23">
        <v>0.29099999999999998</v>
      </c>
      <c r="AC12" s="23">
        <v>0.33600000000000002</v>
      </c>
      <c r="AE12" s="21" t="s">
        <v>20</v>
      </c>
      <c r="AF12" s="22">
        <v>0.35499999999999998</v>
      </c>
      <c r="AG12" s="22">
        <v>0.30199999999999999</v>
      </c>
      <c r="AH12" s="22">
        <v>0.27</v>
      </c>
      <c r="AI12" s="22">
        <v>0.16400000000000001</v>
      </c>
      <c r="AJ12" s="22">
        <v>0.32400000000000001</v>
      </c>
      <c r="AK12" s="22">
        <v>0.378</v>
      </c>
      <c r="AL12" s="22">
        <v>0.23</v>
      </c>
      <c r="AM12" s="22">
        <v>0.20699999999999999</v>
      </c>
      <c r="AN12" s="22">
        <v>0.307</v>
      </c>
      <c r="AO12" s="22">
        <v>0.248</v>
      </c>
      <c r="AP12" s="22">
        <v>0.29199999999999998</v>
      </c>
      <c r="AQ12" s="22">
        <v>0.28499999999999998</v>
      </c>
      <c r="AR12" s="22">
        <v>0.253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3.3140724383056908</v>
      </c>
      <c r="C13" s="25">
        <f>IFERROR(IF(C8="","",IF($C$25=0,((C9-$C$26)/3/C10),IF($C$26=0,(($C$25-C9)/3/C10),MIN(((($C$25)-C9)/(3*C10)),((C9-($C$26))/(3*C10)))))),"")</f>
        <v>2.9862787964395823</v>
      </c>
      <c r="D13" s="25">
        <f>IFERROR(IF(D8="","",IF($D$25=0,((D9-$D$26)/3/D10),IF($D$26=0,(($D$25-D9)/3/D10),MIN(((($D$25)-D9)/(3*D10)),((D9-($D$26))/(3*D10)))))),"")</f>
        <v>3.7518469568191719</v>
      </c>
      <c r="E13" s="25">
        <f>IFERROR(IF(E8="","",IF($E$25=0,((E9-$E$26)/3/E10),IF($E$26=0,(($E$25-E9)/3/E10),MIN(((($E$25)-E9)/(3*E10)),((E9-($E$26))/(3*E10)))))),"")</f>
        <v>3.1477672162502337</v>
      </c>
      <c r="F13" s="25">
        <f>IFERROR(IF(F8="","",IF($K$25=0,((F9-$K$26)/3/F10),IF($K$26=0,(($K$25-F9)/3/F10),MIN(((($K$25)-F9)/(3*F10)),((F9-($K$26))/(3*F10)))))),"")</f>
        <v>3.1092126927933244</v>
      </c>
      <c r="G13" s="25">
        <f>IFERROR(IF(G8="","",IF($G$25=0,((G9-$G$26)/3/G10),IF($G$26=0,(($G$25-G9)/3/G10),MIN(((($G$25)-G9)/(3*G10)),((G9-($G$26))/(3*G10)))))),"")</f>
        <v>3.4615522824932463</v>
      </c>
      <c r="H13" s="25">
        <f>IFERROR(IF(H8="","",IF($H$25=0,((H9-$H$26)/3/H10),IF($H$26=0,(($H$25-H9)/3/H10),MIN(((($H$25)-H9)/(3*H10)),((H9-($H$26))/(3*H10)))))),"")</f>
        <v>3.0834589504766567</v>
      </c>
      <c r="I13" s="25">
        <f>IFERROR(IF(I8="","",IF($I$25=0,((I9-$I$26)/3/I10),IF($I$26=0,(($I$25-I9)/3/I10),MIN(((($I$25)-I9)/(3*I10)),((I9-($I$26))/(3*I10)))))),"")</f>
        <v>3.1289199893984256</v>
      </c>
      <c r="J13" s="25">
        <f>IFERROR(IF(J8="","",IF($J$25=0,((J9-$J$26)/3/J10),IF($J$26=0,(($J$25-J9)/3/J10),MIN(((($J$25)-J9)/(3*J10)),((J9-($J$26))/(3*J10)))))),"")</f>
        <v>2.5118150749952424</v>
      </c>
      <c r="K13" s="25">
        <f>IFERROR(IF(K8="","",IF($K$25=0,((K9-$K$26)/3/K10),IF($K$26=0,(($K$25-K9)/3/K10),MIN(((($K$25)-K9)/(3*K10)),((K9-($K$26))/(3*K10)))))),"")</f>
        <v>3.0614519384227088</v>
      </c>
      <c r="L13" s="25">
        <f>IFERROR(IF(L8="","",IF($L$25=0,((L9-$L$26)/3/L10),IF($L$26=0,(($L$25-L9)/3/L10),MIN(((($L$25)-L9)/(3*L10)),((L9-($L$26))/(3*L10)))))),"")</f>
        <v>2.7830737004100103</v>
      </c>
      <c r="M13" s="25">
        <f>IFERROR(IF(M8="","",IF($M$25=0,((M9-$M$26)/3/M10),IF($M$26=0,(($M$25-M9)/3/M10),MIN(((($M$25)-M9)/(3*M10)),((M9-($M$26))/(3*M10)))))),"")</f>
        <v>3.3357126057239386</v>
      </c>
      <c r="N13" s="25">
        <f>IFERROR(IF(N8="","",IF($N$25=0,((N9-$N$26)/3/N10),IF($N$26=0,(($N$25-N9)/3/N10),MIN(((($N$25)-N9)/(3*N10)),((N9-($N$26))/(3*N10)))))),"")</f>
        <v>3.4101856632867027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3.9146338373788634</v>
      </c>
      <c r="V13" s="25">
        <f>IFERROR(IF(V8="","",IF($G$25=0,((V9-$G$26)/3/V10),IF($G$26=0,(($G$25-V9)/3/V10),MIN(((($G$25)-V9)/(3*V10)),((V9-($G$26))/(3*V10)))))),"")</f>
        <v>2.6358470915508447</v>
      </c>
      <c r="W13" s="25">
        <f>IFERROR(IF(W8="","",IF($H$25=0,((W9-$H$26)/3/W10),IF($H$26=0,(($H$25-W9)/3/W10),MIN(((($H$25)-W9)/(3*W10)),((W9-($H$26))/(3*W10)))))),"")</f>
        <v>3.4103373621877222</v>
      </c>
      <c r="X13" s="25"/>
      <c r="Y13" s="25"/>
      <c r="Z13" s="25">
        <f>IFERROR(IF(Z8="","",IF($K$25=0,((Z9-$K$26)/3/Z10),IF($K$26=0,(($K$25-Z9)/3/Z10),MIN(((($K$25)-Z9)/(3*Z10)),((Z9-($K$26))/(3*Z10)))))),"")</f>
        <v>3.4589528888688039</v>
      </c>
      <c r="AA13" s="25">
        <f>IFERROR(IF(AA8="","",IF($L$25=0,((AA9-$L$26)/3/AA10),IF($L$26=0,(($L$25-AA9)/3/AA10),MIN(((($L$25)-AA9)/(3*AA10)),((AA9-($L$26))/(3*AA10)))))),"")</f>
        <v>2.8709758950782613</v>
      </c>
      <c r="AB13" s="25">
        <f>IFERROR(IF(AB8="","",IF($M$25=0,((AB9-$M$26)/3/AB10),IF($M$26=0,(($M$25-AB9)/3/AB10),MIN(((($M$25)-AB9)/(3*AB10)),((AB9-($M$26))/(3*AB10)))))),"")</f>
        <v>2.4910492634266319</v>
      </c>
      <c r="AC13" s="25">
        <f>IFERROR(IF(AC8="","",IF($N$25=0,((AC9-$N$26)/3/AC10),IF($N$26=0,(($N$25-AC9)/3/AC10),MIN(((($N$25)-AC9)/(3*AC10)),((AC9-($N$26))/(3*AC10)))))),"")</f>
        <v>2.8435028154743889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4.4530495763589508</v>
      </c>
      <c r="AG13" s="25">
        <f t="shared" si="1"/>
        <v>4.2500531925519649</v>
      </c>
      <c r="AH13" s="25">
        <f t="shared" si="1"/>
        <v>3.4834779502845628</v>
      </c>
      <c r="AI13" s="25">
        <f t="shared" si="1"/>
        <v>3.1060112743979036</v>
      </c>
      <c r="AJ13" s="25">
        <f t="shared" si="1"/>
        <v>2.9213759871159719</v>
      </c>
      <c r="AK13" s="25">
        <f t="shared" si="1"/>
        <v>2.8955909162558746</v>
      </c>
      <c r="AL13" s="25">
        <f t="shared" si="1"/>
        <v>3.5518471182216178</v>
      </c>
      <c r="AM13" s="25">
        <f t="shared" si="1"/>
        <v>4.6808150309826928</v>
      </c>
      <c r="AN13" s="25">
        <f t="shared" si="1"/>
        <v>3.1332915588383319</v>
      </c>
      <c r="AO13" s="25">
        <f t="shared" si="1"/>
        <v>5.8793386838514268</v>
      </c>
      <c r="AP13" s="25">
        <f t="shared" si="1"/>
        <v>3.7568114756538034</v>
      </c>
      <c r="AQ13" s="25">
        <f>IFERROR(IF(AQ8="","",IF($M$25=0,((AQ9-$M$26)/3/AQ10),IF($M$26=0,(($M$25-AQ9)/3/AQ10),MIN(((($M$25)-AQ9)/(3*AQ10)),((AQ9-($M$26))/(3*AQ10)))))),"")</f>
        <v>3.3398313255798842</v>
      </c>
      <c r="AR13" s="25">
        <f>IFERROR(IF(AR8="","",IF($M$25=0,((AR9-$M$26)/3/AR10),IF($M$26=0,(($M$25-AR9)/3/AR10),MIN(((($M$25)-AR9)/(3*AR10)),((AR9-($M$26))/(3*AR10)))))),"")</f>
        <v>3.9500898001419169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-1.1361403508769463E-3</v>
      </c>
      <c r="AE17" s="27" t="s">
        <v>30</v>
      </c>
      <c r="AR17" s="16">
        <f>AR19-AQ19</f>
        <v>-2.4346666666666739E-2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0.49937575757575786</v>
      </c>
      <c r="C19" s="30">
        <v>0.49277857142857145</v>
      </c>
      <c r="D19" s="30">
        <v>0.60088571428571436</v>
      </c>
      <c r="E19" s="30">
        <v>0.52188125000000007</v>
      </c>
      <c r="F19" s="30">
        <v>0.50385714285714278</v>
      </c>
      <c r="G19" s="30">
        <v>0.47941818181818185</v>
      </c>
      <c r="H19" s="30">
        <v>0.50546842105263157</v>
      </c>
      <c r="I19" s="30">
        <v>0.51256000000000024</v>
      </c>
      <c r="J19" s="30">
        <v>0.52098461538461494</v>
      </c>
      <c r="K19" s="30">
        <v>0.52133333333333309</v>
      </c>
      <c r="L19" s="30">
        <v>0.55298709677419333</v>
      </c>
      <c r="M19" s="30">
        <v>0.53142380952380996</v>
      </c>
      <c r="N19" s="30">
        <v>0.53484666666666691</v>
      </c>
      <c r="P19" s="30" t="s">
        <v>18</v>
      </c>
      <c r="Q19" s="30"/>
      <c r="R19" s="30"/>
      <c r="S19" s="30"/>
      <c r="T19" s="30"/>
      <c r="U19" s="30">
        <v>0.57448000000000021</v>
      </c>
      <c r="V19" s="30">
        <v>0.6291684210526316</v>
      </c>
      <c r="W19" s="30">
        <v>0.6315333333333335</v>
      </c>
      <c r="X19" s="30"/>
      <c r="Y19" s="30">
        <v>0.60763750000000027</v>
      </c>
      <c r="Z19" s="30">
        <v>0.57286666666666664</v>
      </c>
      <c r="AA19" s="30">
        <v>0.61686666666666679</v>
      </c>
      <c r="AB19" s="30">
        <v>0.61018947368421039</v>
      </c>
      <c r="AC19" s="30">
        <v>0.60905333333333345</v>
      </c>
      <c r="AD19" s="29"/>
      <c r="AE19" s="30" t="s">
        <v>18</v>
      </c>
      <c r="AF19" s="30">
        <v>0.47084999999999999</v>
      </c>
      <c r="AG19" s="30">
        <v>0.48370909090909076</v>
      </c>
      <c r="AH19" s="30">
        <v>0.46000000000000008</v>
      </c>
      <c r="AI19" s="30">
        <v>0.50056470588235291</v>
      </c>
      <c r="AJ19" s="30">
        <v>0.5224142857142855</v>
      </c>
      <c r="AK19" s="30">
        <v>0.49958461538461535</v>
      </c>
      <c r="AL19" s="30">
        <v>0.52295652173913043</v>
      </c>
      <c r="AM19" s="30">
        <v>0.53697142857142821</v>
      </c>
      <c r="AN19" s="30">
        <v>0.47980952380952363</v>
      </c>
      <c r="AO19" s="30">
        <v>0.44466315789473687</v>
      </c>
      <c r="AP19" s="30">
        <v>0.52116000000000007</v>
      </c>
      <c r="AQ19" s="30">
        <v>0.52714666666666665</v>
      </c>
      <c r="AR19" s="30">
        <v>0.50279999999999991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9.5393431250764646E-2</v>
      </c>
      <c r="C20" s="22">
        <v>8.9876259287733226E-2</v>
      </c>
      <c r="D20" s="22">
        <v>0.17999685804914226</v>
      </c>
      <c r="E20" s="22">
        <v>0.12056655417589497</v>
      </c>
      <c r="F20" s="22">
        <v>0.12138573816815128</v>
      </c>
      <c r="G20" s="22">
        <v>0.11607403377915611</v>
      </c>
      <c r="H20" s="22">
        <v>0.12652421627645832</v>
      </c>
      <c r="I20" s="22">
        <v>0.12559327558624761</v>
      </c>
      <c r="J20" s="22">
        <v>0.12766509331353584</v>
      </c>
      <c r="K20" s="22">
        <v>0.10072535810491566</v>
      </c>
      <c r="L20" s="22">
        <v>0.14721337932812084</v>
      </c>
      <c r="M20" s="22">
        <v>0.1071105783077357</v>
      </c>
      <c r="N20" s="22">
        <v>0.1571667663295214</v>
      </c>
      <c r="P20" s="21" t="s">
        <v>8</v>
      </c>
      <c r="Q20" s="22"/>
      <c r="R20" s="22"/>
      <c r="S20" s="22"/>
      <c r="T20" s="22"/>
      <c r="U20" s="22">
        <v>0.14723398917222605</v>
      </c>
      <c r="V20" s="22">
        <v>0.13683719575136538</v>
      </c>
      <c r="W20" s="22">
        <v>0.14012997368089913</v>
      </c>
      <c r="X20" s="22"/>
      <c r="Y20" s="22">
        <v>0.1219645355955475</v>
      </c>
      <c r="Z20" s="22">
        <v>0.13229454709477348</v>
      </c>
      <c r="AA20" s="22">
        <v>0.15036615969686157</v>
      </c>
      <c r="AB20" s="22">
        <v>0.13183930375907599</v>
      </c>
      <c r="AC20" s="22">
        <v>0.13589860024867481</v>
      </c>
      <c r="AD20" s="29"/>
      <c r="AE20" s="21" t="s">
        <v>8</v>
      </c>
      <c r="AF20" s="22">
        <v>8.8650658432446572E-2</v>
      </c>
      <c r="AG20" s="22">
        <v>7.7597172707008902E-2</v>
      </c>
      <c r="AH20" s="22">
        <v>9.4229587656284253E-2</v>
      </c>
      <c r="AI20" s="22">
        <v>9.4370905405823297E-2</v>
      </c>
      <c r="AJ20" s="22">
        <v>0.1109452786982152</v>
      </c>
      <c r="AK20" s="22">
        <v>0.13250069484578331</v>
      </c>
      <c r="AL20" s="22">
        <v>0.12431993187530305</v>
      </c>
      <c r="AM20" s="22">
        <v>0.17944729729136746</v>
      </c>
      <c r="AN20" s="22">
        <v>0.10489711949169929</v>
      </c>
      <c r="AO20" s="22">
        <v>9.0596206125807072E-2</v>
      </c>
      <c r="AP20" s="22">
        <v>0.11034234687332622</v>
      </c>
      <c r="AQ20" s="22">
        <v>0.11693711561779212</v>
      </c>
      <c r="AR20" s="22">
        <v>9.2085447980285895E-2</v>
      </c>
      <c r="AS20" s="29"/>
      <c r="AT20" s="29"/>
      <c r="AU20" s="29"/>
      <c r="AV20" s="29"/>
      <c r="BD20" s="32">
        <f>F5</f>
        <v>0</v>
      </c>
      <c r="BE20" s="32"/>
      <c r="BF20" s="32"/>
      <c r="BG20" s="32"/>
      <c r="BH20" s="32"/>
      <c r="BI20" s="32"/>
      <c r="BJ20" s="32">
        <f>E5</f>
        <v>1.69</v>
      </c>
    </row>
    <row r="21" spans="1:62" x14ac:dyDescent="0.2">
      <c r="A21" s="21" t="s">
        <v>19</v>
      </c>
      <c r="B21" s="22">
        <v>0.89500000000000002</v>
      </c>
      <c r="C21" s="22">
        <v>0.80300000000000005</v>
      </c>
      <c r="D21" s="22">
        <v>1.06</v>
      </c>
      <c r="E21" s="22">
        <v>1.0629999999999999</v>
      </c>
      <c r="F21" s="22">
        <v>0.90900000000000003</v>
      </c>
      <c r="G21" s="22">
        <v>0.85299999999999998</v>
      </c>
      <c r="H21" s="22">
        <v>1.115</v>
      </c>
      <c r="I21" s="22">
        <v>0.97399999999999998</v>
      </c>
      <c r="J21" s="22">
        <v>1.2829999999999999</v>
      </c>
      <c r="K21" s="22">
        <v>0.84299999999999997</v>
      </c>
      <c r="L21" s="22">
        <v>1.216</v>
      </c>
      <c r="M21" s="22">
        <v>0.85399999999999998</v>
      </c>
      <c r="N21" s="22">
        <v>1.1339999999999999</v>
      </c>
      <c r="P21" s="21" t="s">
        <v>19</v>
      </c>
      <c r="Q21" s="22"/>
      <c r="R21" s="22"/>
      <c r="S21" s="22"/>
      <c r="T21" s="22"/>
      <c r="U21" s="22">
        <v>1.198</v>
      </c>
      <c r="V21" s="22">
        <v>1.0149999999999999</v>
      </c>
      <c r="W21" s="22">
        <v>0.93799999999999994</v>
      </c>
      <c r="X21" s="22"/>
      <c r="Y21" s="22">
        <v>0.95899999999999996</v>
      </c>
      <c r="Z21" s="22">
        <v>1.242</v>
      </c>
      <c r="AA21" s="22">
        <v>1.042</v>
      </c>
      <c r="AB21" s="22">
        <v>1.0149999999999999</v>
      </c>
      <c r="AC21" s="22">
        <v>1.0469999999999999</v>
      </c>
      <c r="AD21" s="29"/>
      <c r="AE21" s="21" t="s">
        <v>19</v>
      </c>
      <c r="AF21" s="22">
        <v>0.875</v>
      </c>
      <c r="AG21" s="22">
        <v>0.73</v>
      </c>
      <c r="AH21" s="22">
        <v>0.78900000000000003</v>
      </c>
      <c r="AI21" s="22">
        <v>0.75700000000000001</v>
      </c>
      <c r="AJ21" s="22">
        <v>0.90700000000000003</v>
      </c>
      <c r="AK21" s="22">
        <v>0.74399999999999999</v>
      </c>
      <c r="AL21" s="22">
        <v>0.93100000000000005</v>
      </c>
      <c r="AM21" s="22">
        <v>1.44</v>
      </c>
      <c r="AN21" s="22">
        <v>0.88200000000000001</v>
      </c>
      <c r="AO21" s="22">
        <v>0.85499999999999998</v>
      </c>
      <c r="AP21" s="22">
        <v>0.83399999999999996</v>
      </c>
      <c r="AQ21" s="22">
        <v>0.82499999999999996</v>
      </c>
      <c r="AR21" s="22">
        <v>0.72399999999999998</v>
      </c>
      <c r="BD21" s="33" t="e">
        <f>BE21-$BG$22</f>
        <v>#VALUE!</v>
      </c>
      <c r="BE21" s="32" t="e">
        <f>BF21-$BG$22</f>
        <v>#VALUE!</v>
      </c>
      <c r="BF21" s="32" t="e">
        <f>BG21-$BG$22</f>
        <v>#VALUE!</v>
      </c>
      <c r="BG21" s="33" t="str">
        <f>D5</f>
        <v/>
      </c>
      <c r="BH21" s="32" t="e">
        <f>BG21+$BG$22</f>
        <v>#VALUE!</v>
      </c>
      <c r="BI21" s="32" t="e">
        <f>BH21+$BG$22</f>
        <v>#VALUE!</v>
      </c>
      <c r="BJ21" s="33" t="e">
        <f>BI21+$BG$22</f>
        <v>#VALUE!</v>
      </c>
    </row>
    <row r="22" spans="1:62" x14ac:dyDescent="0.2">
      <c r="A22" s="21" t="s">
        <v>20</v>
      </c>
      <c r="B22" s="22">
        <v>0.312</v>
      </c>
      <c r="C22" s="22">
        <v>0.32300000000000001</v>
      </c>
      <c r="D22" s="22">
        <v>0.31999999999999995</v>
      </c>
      <c r="E22" s="22">
        <v>0.29399999999999998</v>
      </c>
      <c r="F22" s="22">
        <v>0.27400000000000002</v>
      </c>
      <c r="G22" s="22">
        <v>0.26300000000000001</v>
      </c>
      <c r="H22" s="22">
        <v>0.14099999999999999</v>
      </c>
      <c r="I22" s="22">
        <v>0.158</v>
      </c>
      <c r="J22" s="22">
        <v>0.28799999999999998</v>
      </c>
      <c r="K22" s="22">
        <v>0.30199999999999999</v>
      </c>
      <c r="L22" s="22">
        <v>0.28000000000000003</v>
      </c>
      <c r="M22" s="22">
        <v>0.27800000000000002</v>
      </c>
      <c r="N22" s="22">
        <v>0.254</v>
      </c>
      <c r="P22" s="21" t="s">
        <v>20</v>
      </c>
      <c r="Q22" s="22"/>
      <c r="R22" s="22"/>
      <c r="S22" s="22"/>
      <c r="T22" s="22"/>
      <c r="U22" s="22">
        <v>0.29399999999999998</v>
      </c>
      <c r="V22" s="22">
        <v>0.38400000000000001</v>
      </c>
      <c r="W22" s="22">
        <v>0.41299999999999998</v>
      </c>
      <c r="X22" s="22"/>
      <c r="Y22" s="22">
        <v>0.36599999999999999</v>
      </c>
      <c r="Z22" s="22">
        <v>0.28499999999999998</v>
      </c>
      <c r="AA22" s="22">
        <v>0.32300000000000001</v>
      </c>
      <c r="AB22" s="22">
        <v>0.34200000000000003</v>
      </c>
      <c r="AC22" s="22">
        <v>0.377</v>
      </c>
      <c r="AD22" s="29"/>
      <c r="AE22" s="21" t="s">
        <v>20</v>
      </c>
      <c r="AF22" s="22">
        <v>0.30099999999999999</v>
      </c>
      <c r="AG22" s="22">
        <v>0.37</v>
      </c>
      <c r="AH22" s="22">
        <v>0.23100000000000001</v>
      </c>
      <c r="AI22" s="22">
        <v>0.32</v>
      </c>
      <c r="AJ22" s="22">
        <v>0.28899999999999998</v>
      </c>
      <c r="AK22" s="22">
        <v>0.23499999999999999</v>
      </c>
      <c r="AL22" s="22">
        <v>0.27300000000000002</v>
      </c>
      <c r="AM22" s="22">
        <v>0.307</v>
      </c>
      <c r="AN22" s="22">
        <v>0.247</v>
      </c>
      <c r="AO22" s="22">
        <v>0.28499999999999998</v>
      </c>
      <c r="AP22" s="22">
        <v>0.31900000000000001</v>
      </c>
      <c r="AQ22" s="22">
        <v>0.312</v>
      </c>
      <c r="AR22" s="22">
        <v>0.28000000000000003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4.1603991204747253</v>
      </c>
      <c r="C23" s="25">
        <f>IFERROR(IF(C18="","",IF($C$25=0,((C19-$C$26)/3/C20),IF($C$26=0,(($C$25-C19)/3/C20),MIN(((($C$25)-C19)/(3*C20)),((C19-($C$26))/(3*C20)))))),"")</f>
        <v>4.4402583361441383</v>
      </c>
      <c r="D23" s="25">
        <f>IFERROR(IF(D18="","",IF($D$25=0,((D19-$D$26)/3/D20),IF($D$26=0,(($D$25-D19)/3/D20),MIN(((($D$25)-D19)/(3*D20)),((D19-($D$26))/(3*D20)))))),"")</f>
        <v>2.0169135126735349</v>
      </c>
      <c r="E23" s="25">
        <f>IFERROR(IF(E18="","",IF($E$25=0,((E19-$E$26)/3/E20),IF($E$26=0,(($E$25-E19)/3/E20),MIN(((($E$25)-E19)/(3*E20)),((E19-($E$26))/(3*E20)))))),"")</f>
        <v>3.2295267898144382</v>
      </c>
      <c r="F23" s="25">
        <f>IFERROR(IF(F18="","",IF($K$25=0,((F19-$K$26)/3/F20),IF($K$26=0,(($K$25-F19)/3/F20),MIN(((($K$25)-F19)/(3*F20)),((F19-($K$26))/(3*F20)))))),"")</f>
        <v>3.2572274004154051</v>
      </c>
      <c r="G23" s="25">
        <f>IFERROR(IF(G18="","",IF($G$25=0,((G19-$G$26)/3/G20),IF($G$26=0,(($G$25-G19)/3/G20),MIN(((($G$25)-G19)/(3*G20)),((G19-($G$26))/(3*G20)))))),"")</f>
        <v>3.4764646285579142</v>
      </c>
      <c r="H23" s="25">
        <f>IFERROR(IF(H18="","",IF($H$25=0,((H19-$H$26)/3/H20),IF($H$26=0,(($H$25-H19)/3/H20),MIN(((($H$25)-H19)/(3*H20)),((H19-($H$26))/(3*H20)))))),"")</f>
        <v>3.1206979285797742</v>
      </c>
      <c r="I23" s="25">
        <f>IFERROR(IF(I18="","",IF($I$25=0,((I19-$I$26)/3/I20),IF($I$26=0,(($I$25-I19)/3/I20),MIN(((($I$25)-I19)/(3*I20)),((I19-($I$26))/(3*I20)))))),"")</f>
        <v>3.1250080720322919</v>
      </c>
      <c r="J23" s="25">
        <f>IFERROR(IF(J18="","",IF($J$25=0,((J19-$J$26)/3/J20),IF($J$26=0,(($J$25-J19)/3/J20),MIN(((($J$25)-J19)/(3*J20)),((J19-($J$26))/(3*J20)))))),"")</f>
        <v>3.0522971061070736</v>
      </c>
      <c r="K23" s="25">
        <f>IFERROR(IF(K18="","",IF($K$25=0,((K19-$K$26)/3/K20),IF($K$26=0,(($K$25-K19)/3/K20),MIN(((($K$25)-K19)/(3*K20)),((K19-($K$26))/(3*K20)))))),"")</f>
        <v>3.8675023140627016</v>
      </c>
      <c r="L23" s="25">
        <f>IFERROR(IF(L18="","",IF($L$25=0,((L19-$L$26)/3/L20),IF($L$26=0,(($L$25-L19)/3/L20),MIN(((($L$25)-L19)/(3*L20)),((L19-($L$26))/(3*L20)))))),"")</f>
        <v>2.5745234760932565</v>
      </c>
      <c r="M23" s="25">
        <f>IFERROR(IF(M18="","",IF($M$25=0,((M19-$M$26)/3/M20),IF($M$26=0,(($M$25-M19)/3/M20),MIN(((($M$25)-M19)/(3*M20)),((M19-($M$26))/(3*M20)))))),"")</f>
        <v>3.6055454988069271</v>
      </c>
      <c r="N23" s="25">
        <f>IFERROR(IF(N18="","",IF($N$25=0,((N19-$N$26)/3/N20),IF($N$26=0,(($N$25-N19)/3/N20),MIN(((($N$25)-N19)/(3*N20)),((N19-($N$26))/(3*N20)))))),"")</f>
        <v>2.4499524937975705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2.5255038058164843</v>
      </c>
      <c r="V23" s="25">
        <f>IFERROR(IF(V18="","",IF($G$25=0,((V19-$G$26)/3/V20),IF($G$26=0,(($G$25-V19)/3/V20),MIN(((($G$25)-V19)/(3*V20)),((V19-($G$26))/(3*V20)))))),"")</f>
        <v>2.5841696358518154</v>
      </c>
      <c r="W23" s="25">
        <f>IFERROR(IF(W18="","",IF($H$25=0,((W19-$H$26)/3/W20),IF($H$26=0,(($H$25-W19)/3/W20),MIN(((($H$25)-W19)/(3*W20)),((W19-($H$26))/(3*W20)))))),"")</f>
        <v>2.5178212266396418</v>
      </c>
      <c r="X23" s="25"/>
      <c r="Y23" s="25">
        <f>IFERROR(IF(Y18="","",IF($J$25=0,((Y19-$J$26)/3/Y20),IF($J$26=0,(($J$25-Y19)/3/Y20),MIN(((($J$25)-Y19)/(3*Y20)),((Y19-($J$26))/(3*Y20)))))),"")</f>
        <v>2.9581344957227955</v>
      </c>
      <c r="Z23" s="25">
        <f>IFERROR(IF(Z18="","",IF($K$25=0,((Z19-$K$26)/3/Z20),IF($K$26=0,(($K$25-Z19)/3/Z20),MIN(((($K$25)-Z19)/(3*Z20)),((Z19-($K$26))/(3*Z20)))))),"")</f>
        <v>2.814762860263718</v>
      </c>
      <c r="AA23" s="25">
        <f>IFERROR(IF(AA18="","",IF($L$25=0,((AA19-$L$26)/3/AA20),IF($L$26=0,(($L$25-AA19)/3/AA20),MIN(((($L$25)-AA19)/(3*AA20)),((AA19-($L$26))/(3*AA20)))))),"")</f>
        <v>2.3789336100107716</v>
      </c>
      <c r="AB23" s="25">
        <f>IFERROR(IF(AB18="","",IF($M$25=0,((AB19-$M$26)/3/AB20),IF($M$26=0,(($M$25-AB19)/3/AB20),MIN(((($M$25)-AB19)/(3*AB20)),((AB19-($M$26))/(3*AB20)))))),"")</f>
        <v>2.7301178923321237</v>
      </c>
      <c r="AC23" s="25">
        <f>IFERROR(IF(AC18="","",IF($N$25=0,((AC19-$N$26)/3/AC20),IF($N$26=0,(($N$25-AC19)/3/AC20),MIN(((($N$25)-AC19)/(3*AC20)),((AC19-($N$26))/(3*AC20)))))),"")</f>
        <v>2.6513558998858713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4.5840983081135809</v>
      </c>
      <c r="AG23" s="25">
        <f t="shared" si="2"/>
        <v>5.18185077715661</v>
      </c>
      <c r="AH23" s="25">
        <f t="shared" si="2"/>
        <v>4.3510749669788744</v>
      </c>
      <c r="AI23" s="25">
        <f t="shared" si="2"/>
        <v>4.2012782400208248</v>
      </c>
      <c r="AJ23" s="25">
        <f t="shared" si="2"/>
        <v>3.5079927930407662</v>
      </c>
      <c r="AK23" s="25">
        <f t="shared" si="2"/>
        <v>2.9947399797938199</v>
      </c>
      <c r="AL23" s="25">
        <f t="shared" si="2"/>
        <v>3.1291401699271959</v>
      </c>
      <c r="AM23" s="25">
        <f t="shared" si="2"/>
        <v>2.1418146884586515</v>
      </c>
      <c r="AN23" s="25">
        <f t="shared" si="2"/>
        <v>3.8456425433945971</v>
      </c>
      <c r="AO23" s="25">
        <f t="shared" si="2"/>
        <v>4.5820051242025048</v>
      </c>
      <c r="AP23" s="25">
        <f t="shared" si="2"/>
        <v>3.5309502142510354</v>
      </c>
      <c r="AQ23" s="25">
        <f>IFERROR(IF(AQ18="","",IF($M$25=0,((AQ19-$M$26)/3/AQ20),IF($M$26=0,(($M$25-AQ19)/3/AQ20),MIN(((($M$25)-AQ19)/(3*AQ20)),((AQ19-($M$26))/(3*AQ20)))))),"")</f>
        <v>3.3147540516109779</v>
      </c>
      <c r="AR23" s="25">
        <f>IFERROR(IF(AR18="","",IF($M$25=0,((AR19-$M$26)/3/AR20),IF($M$26=0,(($M$25-AR19)/3/AR20),MIN(((($M$25)-AR19)/(3*AR20)),((AR19-($M$26))/(3*AR20)))))),"")</f>
        <v>4.2974578721499395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3">$E$5</f>
        <v>1.69</v>
      </c>
      <c r="C25" s="32">
        <f t="shared" si="3"/>
        <v>1.69</v>
      </c>
      <c r="D25" s="32">
        <f t="shared" si="3"/>
        <v>1.69</v>
      </c>
      <c r="E25" s="32">
        <f t="shared" si="3"/>
        <v>1.69</v>
      </c>
      <c r="F25" s="32">
        <f t="shared" si="3"/>
        <v>1.69</v>
      </c>
      <c r="G25" s="32">
        <f t="shared" si="3"/>
        <v>1.69</v>
      </c>
      <c r="H25" s="32">
        <f t="shared" si="3"/>
        <v>1.69</v>
      </c>
      <c r="I25" s="32">
        <f t="shared" si="3"/>
        <v>1.69</v>
      </c>
      <c r="J25" s="32">
        <f t="shared" si="3"/>
        <v>1.69</v>
      </c>
      <c r="K25" s="32">
        <f t="shared" si="3"/>
        <v>1.69</v>
      </c>
      <c r="L25" s="32">
        <f t="shared" si="3"/>
        <v>1.69</v>
      </c>
      <c r="M25" s="32">
        <f t="shared" si="3"/>
        <v>1.69</v>
      </c>
      <c r="N25" s="32">
        <f>$E$5</f>
        <v>1.69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0.14902950029283288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3.7518469568191719</v>
      </c>
      <c r="Q37" s="40">
        <v>8</v>
      </c>
      <c r="R37" s="41">
        <f>ROUND(Q37/5,5)</f>
        <v>1.6</v>
      </c>
      <c r="T37" s="20">
        <v>0.5262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0.12803007459187105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3.0300172406363979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70"/>
  <dimension ref="A1:BJ85"/>
  <sheetViews>
    <sheetView showGridLines="0" topLeftCell="A7" zoomScale="75" zoomScaleNormal="75" workbookViewId="0">
      <selection activeCell="X19" sqref="X19:X23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78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8.5384530909240822E-2</v>
      </c>
      <c r="R2" s="7">
        <f>IF(N19="","",(ABS(N19-AVERAGE(B19:M19))/STDEV(B19:M19)))</f>
        <v>1.2341580019357281</v>
      </c>
      <c r="S2" s="7">
        <f>IF(AC9="","",(ABS(AC9-AVERAGE(Q9:AB9))/STDEV(Q9:AB9)))</f>
        <v>0.84323118858117097</v>
      </c>
      <c r="T2" s="7">
        <f>IF(AC19="","",(ABS(AC19-AVERAGE(Q19:AB19))/STDEV(Q19:AB19)))</f>
        <v>0.36702992112619681</v>
      </c>
      <c r="U2" s="7">
        <f>IF(AR9="","",(ABS(AR9-AVERAGE(AF9:AQ9))/STDEV(AF9:AQ9)))</f>
        <v>0.65207421406780963</v>
      </c>
      <c r="V2" s="7">
        <f>IF(AR19="","",(ABS(AR19-AVERAGE(AF19:AQ19))/STDEV(AF19:AQ19)))</f>
        <v>1.1942721745147578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1.0071074471202892</v>
      </c>
      <c r="R3" s="7">
        <f>IF(N20="","",(ABS(N20-AVERAGE(B20:M20))/STDEV(B20:M20)))</f>
        <v>0.70250622532825902</v>
      </c>
      <c r="S3" s="7">
        <f>IF(AC10="","",(ABS(AC10-AVERAGE(Q10:AB10))/STDEV(Q10:AB10)))</f>
        <v>0.19727071268985194</v>
      </c>
      <c r="T3" s="7">
        <f>IF(AC20="","",(ABS(AC20-AVERAGE(Q20:AB20))/STDEV(Q20:AB20)))</f>
        <v>0.13825247766795223</v>
      </c>
      <c r="U3" s="7">
        <f t="shared" ref="U3" si="0">IF(AR10="","",(ABS(AR10-AVERAGE(AF10:AQ10))/STDEV(AF10:AQ10)))</f>
        <v>0.95080865023412819</v>
      </c>
      <c r="V3" s="7">
        <f>IF(AR20="","",(ABS(AR20-AVERAGE(AF20:AQ20))/STDEV(AF20:AQ20)))</f>
        <v>0.73711024605049025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1.0326793872142623</v>
      </c>
      <c r="R4" s="7">
        <f>IF(N23="","",(ABS(N23-AVERAGE(B23:M23))/STDEV(B23:M23)))</f>
        <v>0.59888440708205293</v>
      </c>
      <c r="S4" s="7">
        <f>IF(AC13="","",(ABS(AC13-AVERAGE(Q13:AB13))/STDEV(Q13:AB13)))</f>
        <v>0.3047317692875417</v>
      </c>
      <c r="T4" s="7">
        <f>IF(AC23="","",(ABS(AC23-AVERAGE(Q23:AB23))/STDEV(Q23:AB23)))</f>
        <v>0.26863730133946012</v>
      </c>
      <c r="U4" s="7">
        <f>IF(AR13="","",(ABS(AR13-AVERAGE(AF13:AQ13))/STDEV(AF13:AQ13)))</f>
        <v>0.81251595894354967</v>
      </c>
      <c r="V4" s="7">
        <f>IF(AR23="","",(ABS(AR23-AVERAGE(AF23:AQ23))/STDEV(AF23:AQ23)))</f>
        <v>0.57859189803684241</v>
      </c>
    </row>
    <row r="5" spans="1:44" ht="25.5" customHeight="1" x14ac:dyDescent="0.2">
      <c r="C5" s="42" t="s">
        <v>54</v>
      </c>
      <c r="D5" s="12" t="s">
        <v>54</v>
      </c>
      <c r="E5" s="12" t="s">
        <v>54</v>
      </c>
      <c r="F5" s="12">
        <v>-21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0.20380926290179979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0.14680444444444563</v>
      </c>
      <c r="AE7" s="14" t="s">
        <v>29</v>
      </c>
      <c r="AR7" s="16">
        <f>AR9-AQ9</f>
        <v>0.14635138888888966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-1.8301090909090902</v>
      </c>
      <c r="C9" s="20">
        <v>-2.2693600000000007</v>
      </c>
      <c r="D9" s="20">
        <v>-2.1693142857142864</v>
      </c>
      <c r="E9" s="20">
        <v>-2.1488206896551727</v>
      </c>
      <c r="F9" s="20">
        <v>-2.169655172413794</v>
      </c>
      <c r="G9" s="20">
        <v>-1.3079733333333332</v>
      </c>
      <c r="H9" s="20">
        <v>-1.9491217391304345</v>
      </c>
      <c r="I9" s="20">
        <v>-2.502793548387098</v>
      </c>
      <c r="J9" s="20">
        <v>-2.5873527272727261</v>
      </c>
      <c r="K9" s="20">
        <v>-1.8382058823529412</v>
      </c>
      <c r="L9" s="20">
        <v>-1.4105454545454552</v>
      </c>
      <c r="M9" s="20">
        <v>-1.4966761904761909</v>
      </c>
      <c r="N9" s="20">
        <v>-2.0086142857142861</v>
      </c>
      <c r="P9" s="19" t="s">
        <v>18</v>
      </c>
      <c r="Q9" s="20"/>
      <c r="R9" s="20"/>
      <c r="S9" s="20"/>
      <c r="T9" s="20"/>
      <c r="U9" s="20">
        <v>-2.5998000000000014</v>
      </c>
      <c r="V9" s="20">
        <v>-2.9086941176470593</v>
      </c>
      <c r="W9" s="20">
        <v>-2.6384461538461541</v>
      </c>
      <c r="X9" s="20"/>
      <c r="Y9" s="20"/>
      <c r="Z9" s="20">
        <v>-2.217786666666667</v>
      </c>
      <c r="AA9" s="20">
        <v>-2.6025571428571435</v>
      </c>
      <c r="AB9" s="20">
        <v>-2.5458444444444459</v>
      </c>
      <c r="AC9" s="20">
        <v>-2.3990400000000003</v>
      </c>
      <c r="AE9" s="19" t="s">
        <v>18</v>
      </c>
      <c r="AF9" s="30">
        <v>-2.083906666666667</v>
      </c>
      <c r="AG9" s="30">
        <v>-2.3521636363636365</v>
      </c>
      <c r="AH9" s="30">
        <v>-2.5202600000000004</v>
      </c>
      <c r="AI9" s="30">
        <v>-2.8670258064516125</v>
      </c>
      <c r="AJ9" s="30">
        <v>-2.4526500000000007</v>
      </c>
      <c r="AK9" s="30">
        <v>-2.8793499999999996</v>
      </c>
      <c r="AL9" s="30">
        <v>-2.0427666666666666</v>
      </c>
      <c r="AM9" s="30">
        <v>-2.0196999999999998</v>
      </c>
      <c r="AN9" s="30">
        <v>-2.8026761904761903</v>
      </c>
      <c r="AO9" s="30">
        <v>-2.1031523809523813</v>
      </c>
      <c r="AP9" s="30">
        <v>-1.94198</v>
      </c>
      <c r="AQ9" s="30">
        <v>-2.2850888888888883</v>
      </c>
      <c r="AR9" s="30">
        <v>-2.1387374999999986</v>
      </c>
    </row>
    <row r="10" spans="1:44" x14ac:dyDescent="0.2">
      <c r="A10" s="21" t="s">
        <v>8</v>
      </c>
      <c r="B10" s="22">
        <v>1.9288005245842208</v>
      </c>
      <c r="C10" s="22">
        <v>2.0876486725984371</v>
      </c>
      <c r="D10" s="22">
        <v>1.8630279276525212</v>
      </c>
      <c r="E10" s="22">
        <v>2.2670367059132173</v>
      </c>
      <c r="F10" s="22">
        <v>2.1021000755174382</v>
      </c>
      <c r="G10" s="22">
        <v>2.2116145439861739</v>
      </c>
      <c r="H10" s="22">
        <v>2.2982632869841737</v>
      </c>
      <c r="I10" s="22">
        <v>2.3112180903145121</v>
      </c>
      <c r="J10" s="22">
        <v>2.82255049464796</v>
      </c>
      <c r="K10" s="22">
        <v>2.045407202979566</v>
      </c>
      <c r="L10" s="22">
        <v>2.2581180742491203</v>
      </c>
      <c r="M10" s="22">
        <v>2.348224682138317</v>
      </c>
      <c r="N10" s="22">
        <v>1.9632546629861589</v>
      </c>
      <c r="P10" s="21" t="s">
        <v>8</v>
      </c>
      <c r="Q10" s="22"/>
      <c r="R10" s="22"/>
      <c r="S10" s="22"/>
      <c r="T10" s="22"/>
      <c r="U10" s="22">
        <v>1.8913379068707137</v>
      </c>
      <c r="V10" s="22">
        <v>2.5632769578149333</v>
      </c>
      <c r="W10" s="22">
        <v>1.4263517824195886</v>
      </c>
      <c r="X10" s="22"/>
      <c r="Y10" s="22"/>
      <c r="Z10" s="22">
        <v>2.0896941150355985</v>
      </c>
      <c r="AA10" s="22">
        <v>2.6760334459669486</v>
      </c>
      <c r="AB10" s="22">
        <v>1.993504603642555</v>
      </c>
      <c r="AC10" s="22">
        <v>2.1973138665443548</v>
      </c>
      <c r="AE10" s="21" t="s">
        <v>8</v>
      </c>
      <c r="AF10" s="22">
        <v>1.2223148195936246</v>
      </c>
      <c r="AG10" s="22">
        <v>1.6346638658172989</v>
      </c>
      <c r="AH10" s="22">
        <v>1.6787653846606125</v>
      </c>
      <c r="AI10" s="22">
        <v>2.12427072267774</v>
      </c>
      <c r="AJ10" s="22">
        <v>2.0975652780694829</v>
      </c>
      <c r="AK10" s="22">
        <v>2.351251307579096</v>
      </c>
      <c r="AL10" s="22">
        <v>2.1255102431739852</v>
      </c>
      <c r="AM10" s="22">
        <v>1.5463540298761758</v>
      </c>
      <c r="AN10" s="22">
        <v>2.3654194476603871</v>
      </c>
      <c r="AO10" s="22">
        <v>1.2632161470821557</v>
      </c>
      <c r="AP10" s="22">
        <v>1.8978913808406919</v>
      </c>
      <c r="AQ10" s="22">
        <v>2.249091249030295</v>
      </c>
      <c r="AR10" s="22">
        <v>1.496515520258118</v>
      </c>
    </row>
    <row r="11" spans="1:44" x14ac:dyDescent="0.2">
      <c r="A11" s="21" t="s">
        <v>19</v>
      </c>
      <c r="B11" s="22">
        <v>5.2050000000000001</v>
      </c>
      <c r="C11" s="22">
        <v>3.3719999999999999</v>
      </c>
      <c r="D11" s="23">
        <v>3.3879999999999999</v>
      </c>
      <c r="E11" s="23">
        <v>5.1639999999999997</v>
      </c>
      <c r="F11" s="23">
        <v>7.52</v>
      </c>
      <c r="G11" s="23">
        <v>4.9749999999999996</v>
      </c>
      <c r="H11" s="23">
        <v>7.52</v>
      </c>
      <c r="I11" s="23">
        <v>6.524</v>
      </c>
      <c r="J11" s="23">
        <v>6.15</v>
      </c>
      <c r="K11" s="23">
        <v>5.4050000000000002</v>
      </c>
      <c r="L11" s="23">
        <v>4.9400000000000004</v>
      </c>
      <c r="M11" s="23">
        <v>7.1210000000000004</v>
      </c>
      <c r="N11" s="23">
        <v>4.2699999999999996</v>
      </c>
      <c r="P11" s="21" t="s">
        <v>19</v>
      </c>
      <c r="Q11" s="22"/>
      <c r="R11" s="22"/>
      <c r="S11" s="22"/>
      <c r="T11" s="22"/>
      <c r="U11" s="23">
        <v>2.1659999999999999</v>
      </c>
      <c r="V11" s="23">
        <v>2.8889999999999998</v>
      </c>
      <c r="W11" s="23">
        <v>-1.2070000000000001</v>
      </c>
      <c r="X11" s="23"/>
      <c r="Y11" s="23"/>
      <c r="Z11" s="23">
        <v>7.7</v>
      </c>
      <c r="AA11" s="23">
        <v>3.3490000000000002</v>
      </c>
      <c r="AB11" s="23">
        <v>7.4619999999999997</v>
      </c>
      <c r="AC11" s="23">
        <v>3.1880000000000002</v>
      </c>
      <c r="AE11" s="21" t="s">
        <v>19</v>
      </c>
      <c r="AF11" s="22">
        <v>2.3199999999999998</v>
      </c>
      <c r="AG11" s="22">
        <v>2.0659999999999998</v>
      </c>
      <c r="AH11" s="22">
        <v>2.9860000000000002</v>
      </c>
      <c r="AI11" s="22">
        <v>3.161</v>
      </c>
      <c r="AJ11" s="22">
        <v>2.452</v>
      </c>
      <c r="AK11" s="22">
        <v>3.7269999999999999</v>
      </c>
      <c r="AL11" s="22">
        <v>6.3120000000000003</v>
      </c>
      <c r="AM11" s="22">
        <v>4.508</v>
      </c>
      <c r="AN11" s="22">
        <v>2.87</v>
      </c>
      <c r="AO11" s="22">
        <v>4.6609999999999996</v>
      </c>
      <c r="AP11" s="22">
        <v>4.66</v>
      </c>
      <c r="AQ11" s="22">
        <v>2.1280000000000001</v>
      </c>
      <c r="AR11" s="22">
        <v>3.7130000000000001</v>
      </c>
    </row>
    <row r="12" spans="1:44" x14ac:dyDescent="0.2">
      <c r="A12" s="21" t="s">
        <v>20</v>
      </c>
      <c r="B12" s="22">
        <v>-11.385</v>
      </c>
      <c r="C12" s="22">
        <v>-8.0640000000000001</v>
      </c>
      <c r="D12" s="23">
        <v>-7.8879999999999999</v>
      </c>
      <c r="E12" s="23">
        <v>-8.5459999999999994</v>
      </c>
      <c r="F12" s="23">
        <v>-9.8960000000000008</v>
      </c>
      <c r="G12" s="23">
        <v>-6.3250000000000002</v>
      </c>
      <c r="H12" s="23">
        <v>-9.8960000000000008</v>
      </c>
      <c r="I12" s="23">
        <v>-10.948</v>
      </c>
      <c r="J12" s="23">
        <v>-20.571000000000002</v>
      </c>
      <c r="K12" s="23">
        <v>-7.9619999999999997</v>
      </c>
      <c r="L12" s="23">
        <v>-6.5529999999999999</v>
      </c>
      <c r="M12" s="23">
        <v>-7.968</v>
      </c>
      <c r="N12" s="23">
        <v>-9.0950000000000006</v>
      </c>
      <c r="P12" s="21" t="s">
        <v>20</v>
      </c>
      <c r="Q12" s="22"/>
      <c r="R12" s="22"/>
      <c r="S12" s="22"/>
      <c r="T12" s="22"/>
      <c r="U12" s="23">
        <v>-8.9060000000000006</v>
      </c>
      <c r="V12" s="23">
        <v>-13.534000000000001</v>
      </c>
      <c r="W12" s="23">
        <v>-9.3490000000000002</v>
      </c>
      <c r="X12" s="23"/>
      <c r="Y12" s="23"/>
      <c r="Z12" s="23">
        <v>-7.0439999999999996</v>
      </c>
      <c r="AA12" s="23">
        <v>-14.438000000000001</v>
      </c>
      <c r="AB12" s="23">
        <v>-8.9120000000000008</v>
      </c>
      <c r="AC12" s="23">
        <v>-9.4459999999999997</v>
      </c>
      <c r="AE12" s="21" t="s">
        <v>20</v>
      </c>
      <c r="AF12" s="22">
        <v>-5.9640000000000004</v>
      </c>
      <c r="AG12" s="22">
        <v>-8.23</v>
      </c>
      <c r="AH12" s="22">
        <v>-6.9279999999999999</v>
      </c>
      <c r="AI12" s="22">
        <v>-11.698</v>
      </c>
      <c r="AJ12" s="22">
        <v>-11.927</v>
      </c>
      <c r="AK12" s="22">
        <v>-8.8330000000000002</v>
      </c>
      <c r="AL12" s="22">
        <v>-8.891</v>
      </c>
      <c r="AM12" s="22">
        <v>-5.59</v>
      </c>
      <c r="AN12" s="22">
        <v>-12.786</v>
      </c>
      <c r="AO12" s="22">
        <v>-5.633</v>
      </c>
      <c r="AP12" s="22">
        <v>-5.2430000000000003</v>
      </c>
      <c r="AQ12" s="22">
        <v>-8.6240000000000006</v>
      </c>
      <c r="AR12" s="22">
        <v>-9.3610000000000007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3.3129209344968835</v>
      </c>
      <c r="C13" s="25">
        <f>IFERROR(IF(C8="","",IF($C$25=0,((C9-$C$26)/3/C10),IF($C$26=0,(($C$25-C9)/3/C10),MIN(((($C$25)-C9)/(3*C10)),((C9-($C$26))/(3*C10)))))),"")</f>
        <v>2.9907075594743158</v>
      </c>
      <c r="D13" s="25">
        <f>IFERROR(IF(D8="","",IF($D$25=0,((D9-$D$26)/3/D10),IF($D$26=0,(($D$25-D9)/3/D10),MIN(((($D$25)-D9)/(3*D10)),((D9-($D$26))/(3*D10)))))),"")</f>
        <v>3.369190093679562</v>
      </c>
      <c r="E13" s="25">
        <f>IFERROR(IF(E8="","",IF($E$25=0,((E9-$E$26)/3/E10),IF($E$26=0,(($E$25-E9)/3/E10),MIN(((($E$25)-E9)/(3*E10)),((E9-($E$26))/(3*E10)))))),"")</f>
        <v>2.771779751245965</v>
      </c>
      <c r="F13" s="25">
        <f>IFERROR(IF(F8="","",IF($K$25=0,((F9-$K$26)/3/F10),IF($K$26=0,(($K$25-F9)/3/F10),MIN(((($K$25)-F9)/(3*F10)),((F9-($K$26))/(3*F10)))))),"")</f>
        <v>2.9859575584908127</v>
      </c>
      <c r="G13" s="25">
        <f>IFERROR(IF(G8="","",IF($G$25=0,((G9-$G$26)/3/G10),IF($G$26=0,(($G$25-G9)/3/G10),MIN(((($G$25)-G9)/(3*G10)),((G9-($G$26))/(3*G10)))))),"")</f>
        <v>2.9679714789079106</v>
      </c>
      <c r="H13" s="25">
        <f>IFERROR(IF(H8="","",IF($H$25=0,((H9-$H$26)/3/H10),IF($H$26=0,(($H$25-H9)/3/H10),MIN(((($H$25)-H9)/(3*H10)),((H9-($H$26))/(3*H10)))))),"")</f>
        <v>2.7630832331469595</v>
      </c>
      <c r="I13" s="25">
        <f>IFERROR(IF(I8="","",IF($I$25=0,((I9-$I$26)/3/I10),IF($I$26=0,(($I$25-I9)/3/I10),MIN(((($I$25)-I9)/(3*I10)),((I9-($I$26))/(3*I10)))))),"")</f>
        <v>2.6677428277795845</v>
      </c>
      <c r="J13" s="25">
        <f>IFERROR(IF(J8="","",IF($J$25=0,((J9-$J$26)/3/J10),IF($J$26=0,(($J$25-J9)/3/J10),MIN(((($J$25)-J9)/(3*J10)),((J9-($J$26))/(3*J10)))))),"")</f>
        <v>2.1744691910904472</v>
      </c>
      <c r="K13" s="25">
        <f>IFERROR(IF(K8="","",IF($K$25=0,((K9-$K$26)/3/K10),IF($K$26=0,(($K$25-K9)/3/K10),MIN(((($K$25)-K9)/(3*K10)),((K9-($K$26))/(3*K10)))))),"")</f>
        <v>3.1227350214558536</v>
      </c>
      <c r="L13" s="25">
        <f>IFERROR(IF(L8="","",IF($L$25=0,((L9-$L$26)/3/L10),IF($L$26=0,(($L$25-L9)/3/L10),MIN(((($L$25)-L9)/(3*L10)),((L9-($L$26))/(3*L10)))))),"")</f>
        <v>2.8917080361218517</v>
      </c>
      <c r="M13" s="25">
        <f>IFERROR(IF(M8="","",IF($M$25=0,((M9-$M$26)/3/M10),IF($M$26=0,(($M$25-M9)/3/M10),MIN(((($M$25)-M9)/(3*M10)),((M9-($M$26))/(3*M10)))))),"")</f>
        <v>2.7685204000955999</v>
      </c>
      <c r="N13" s="25">
        <f>IFERROR(IF(N8="","",IF($N$25=0,((N9-$N$26)/3/N10),IF($N$26=0,(($N$25-N9)/3/N10),MIN(((($N$25)-N9)/(3*N10)),((N9-($N$26))/(3*N10)))))),"")</f>
        <v>3.2244731282762444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3.2428895850493098</v>
      </c>
      <c r="V13" s="25">
        <f>IFERROR(IF(V8="","",IF($G$25=0,((V9-$G$26)/3/V10),IF($G$26=0,(($G$25-V9)/3/V10),MIN(((($G$25)-V9)/(3*V10)),((V9-($G$26))/(3*V10)))))),"")</f>
        <v>2.3526272788166813</v>
      </c>
      <c r="W13" s="25">
        <f>IFERROR(IF(W8="","",IF($H$25=0,((W9-$H$26)/3/W10),IF($H$26=0,(($H$25-W9)/3/W10),MIN(((($H$25)-W9)/(3*W10)),((W9-($H$26))/(3*W10)))))),"")</f>
        <v>4.2910297614908313</v>
      </c>
      <c r="X13" s="25"/>
      <c r="Y13" s="25"/>
      <c r="Z13" s="25">
        <f>IFERROR(IF(Z8="","",IF($K$25=0,((Z9-$K$26)/3/Z10),IF($K$26=0,(($K$25-Z9)/3/Z10),MIN(((($K$25)-Z9)/(3*Z10)),((Z9-($K$26))/(3*Z10)))))),"")</f>
        <v>2.9960067996225006</v>
      </c>
      <c r="AA13" s="25">
        <f>IFERROR(IF(AA8="","",IF($L$25=0,((AA9-$L$26)/3/AA10),IF($L$26=0,(($L$25-AA9)/3/AA10),MIN(((($L$25)-AA9)/(3*AA10)),((AA9-($L$26))/(3*AA10)))))),"")</f>
        <v>2.2916309067897553</v>
      </c>
      <c r="AB13" s="25">
        <f>IFERROR(IF(AB8="","",IF($M$25=0,((AB9-$M$26)/3/AB10),IF($M$26=0,(($M$25-AB9)/3/AB10),MIN(((($M$25)-AB9)/(3*AB10)),((AB9-($M$26))/(3*AB10)))))),"")</f>
        <v>3.0857140605270246</v>
      </c>
      <c r="AC13" s="25">
        <f>IFERROR(IF(AC8="","",IF($N$25=0,((AC9-$N$26)/3/AC10),IF($N$26=0,(($N$25-AC9)/3/AC10),MIN(((($N$25)-AC9)/(3*AC10)),((AC9-($N$26))/(3*AC10)))))),"")</f>
        <v>2.8217725716859219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5.158543726517812</v>
      </c>
      <c r="AG13" s="25">
        <f t="shared" si="1"/>
        <v>3.8025832616282909</v>
      </c>
      <c r="AH13" s="25">
        <f t="shared" si="1"/>
        <v>3.6693116200860021</v>
      </c>
      <c r="AI13" s="25">
        <f t="shared" si="1"/>
        <v>2.8453646075598358</v>
      </c>
      <c r="AJ13" s="25">
        <f t="shared" si="1"/>
        <v>2.9474410473127608</v>
      </c>
      <c r="AK13" s="25">
        <f t="shared" si="1"/>
        <v>2.5689370792464619</v>
      </c>
      <c r="AL13" s="25">
        <f t="shared" si="1"/>
        <v>2.9729698071657449</v>
      </c>
      <c r="AM13" s="25">
        <f t="shared" si="1"/>
        <v>4.0914089169950829</v>
      </c>
      <c r="AN13" s="25">
        <f t="shared" si="1"/>
        <v>2.5643547528850328</v>
      </c>
      <c r="AO13" s="25">
        <f t="shared" si="1"/>
        <v>4.9864381649164766</v>
      </c>
      <c r="AP13" s="25">
        <f t="shared" si="1"/>
        <v>3.3472270317805788</v>
      </c>
      <c r="AQ13" s="25">
        <f>IFERROR(IF(AQ8="","",IF($M$25=0,((AQ9-$M$26)/3/AQ10),IF($M$26=0,(($M$25-AQ9)/3/AQ10),MIN(((($M$25)-AQ9)/(3*AQ10)),((AQ9-($M$26))/(3*AQ10)))))),"")</f>
        <v>2.7736996915502536</v>
      </c>
      <c r="AR13" s="25">
        <f>IFERROR(IF(AR8="","",IF($M$25=0,((AR9-$M$26)/3/AR10),IF($M$26=0,(($M$25-AR9)/3/AR10),MIN(((($M$25)-AR9)/(3*AR10)),((AR9-($M$26))/(3*AR10)))))),"")</f>
        <v>4.2011508834306035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3.0050526315791526E-2</v>
      </c>
      <c r="AE17" s="27" t="s">
        <v>30</v>
      </c>
      <c r="AR17" s="16">
        <f>AR19-AQ19</f>
        <v>-0.33190666666666635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-2.1732727272727272</v>
      </c>
      <c r="C19" s="30">
        <v>-1.9340357142857139</v>
      </c>
      <c r="D19" s="30">
        <v>-3.6172571428571434</v>
      </c>
      <c r="E19" s="30">
        <v>-2.3897499999999994</v>
      </c>
      <c r="F19" s="30">
        <v>-1.4544000000000004</v>
      </c>
      <c r="G19" s="30">
        <v>-2.004</v>
      </c>
      <c r="H19" s="30">
        <v>-1.2925368421052628</v>
      </c>
      <c r="I19" s="30">
        <v>-1.8747866666666659</v>
      </c>
      <c r="J19" s="30">
        <v>-2.5531641025641019</v>
      </c>
      <c r="K19" s="30">
        <v>-2.1417166666666665</v>
      </c>
      <c r="L19" s="30">
        <v>-0.92350967741935464</v>
      </c>
      <c r="M19" s="30">
        <v>-1.4970952380952389</v>
      </c>
      <c r="N19" s="30">
        <v>-1.1271199999999997</v>
      </c>
      <c r="P19" s="30" t="s">
        <v>18</v>
      </c>
      <c r="Q19" s="30"/>
      <c r="R19" s="30"/>
      <c r="S19" s="30"/>
      <c r="T19" s="30"/>
      <c r="U19" s="30">
        <v>-1.7220533333333332</v>
      </c>
      <c r="V19" s="30">
        <v>-1.9299368421052636</v>
      </c>
      <c r="W19" s="30">
        <v>-2.7215999999999996</v>
      </c>
      <c r="X19" s="30"/>
      <c r="Y19" s="30">
        <v>-3.3010250000000014</v>
      </c>
      <c r="Z19" s="30">
        <v>-2.4517444444444441</v>
      </c>
      <c r="AA19" s="30">
        <v>-2.4627333333333326</v>
      </c>
      <c r="AB19" s="30">
        <v>-2.2436105263157908</v>
      </c>
      <c r="AC19" s="30">
        <v>-2.2135599999999993</v>
      </c>
      <c r="AD19" s="29"/>
      <c r="AE19" s="30" t="s">
        <v>18</v>
      </c>
      <c r="AF19" s="30">
        <v>-2.4373624999999999</v>
      </c>
      <c r="AG19" s="30">
        <v>-2.5429090909090917</v>
      </c>
      <c r="AH19" s="30">
        <v>-2.1839000000000004</v>
      </c>
      <c r="AI19" s="30">
        <v>-2.0868588235294125</v>
      </c>
      <c r="AJ19" s="30">
        <v>-2.5556857142857154</v>
      </c>
      <c r="AK19" s="30">
        <v>-2.4621692307692298</v>
      </c>
      <c r="AL19" s="30">
        <v>-2.4361304347826098</v>
      </c>
      <c r="AM19" s="30">
        <v>-3.0655285714285716</v>
      </c>
      <c r="AN19" s="30">
        <v>-2.6005333333333343</v>
      </c>
      <c r="AO19" s="30">
        <v>-2.086442105263159</v>
      </c>
      <c r="AP19" s="30">
        <v>-3.0582533333333326</v>
      </c>
      <c r="AQ19" s="30">
        <v>-2.55132</v>
      </c>
      <c r="AR19" s="30">
        <v>-2.8832266666666664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1.4315009961559824</v>
      </c>
      <c r="C20" s="22">
        <v>1.0423722971710057</v>
      </c>
      <c r="D20" s="22">
        <v>3.0459371622931832</v>
      </c>
      <c r="E20" s="22">
        <v>1.8340630428867546</v>
      </c>
      <c r="F20" s="22">
        <v>1.764119014239933</v>
      </c>
      <c r="G20" s="22">
        <v>1.8228148864028257</v>
      </c>
      <c r="H20" s="22">
        <v>1.9769320537631849</v>
      </c>
      <c r="I20" s="22">
        <v>2.0885420610465637</v>
      </c>
      <c r="J20" s="22">
        <v>1.945689664849102</v>
      </c>
      <c r="K20" s="22">
        <v>2.0007578097132321</v>
      </c>
      <c r="L20" s="22">
        <v>2.6714861284771825</v>
      </c>
      <c r="M20" s="22">
        <v>1.7956714249785213</v>
      </c>
      <c r="N20" s="22">
        <v>2.3138967015048237</v>
      </c>
      <c r="P20" s="21" t="s">
        <v>8</v>
      </c>
      <c r="Q20" s="22"/>
      <c r="R20" s="22"/>
      <c r="S20" s="22"/>
      <c r="T20" s="22"/>
      <c r="U20" s="22">
        <v>2.3921950278292887</v>
      </c>
      <c r="V20" s="22">
        <v>2.5511297030778519</v>
      </c>
      <c r="W20" s="22">
        <v>0.99130172716772669</v>
      </c>
      <c r="X20" s="22"/>
      <c r="Y20" s="22">
        <v>2.4270990183626013</v>
      </c>
      <c r="Z20" s="22">
        <v>2.2571094548694188</v>
      </c>
      <c r="AA20" s="22">
        <v>2.8243744408243723</v>
      </c>
      <c r="AB20" s="22">
        <v>2.5371623087100832</v>
      </c>
      <c r="AC20" s="22">
        <v>2.3653111345536013</v>
      </c>
      <c r="AD20" s="29"/>
      <c r="AE20" s="21" t="s">
        <v>8</v>
      </c>
      <c r="AF20" s="22">
        <v>1.3632181418883098</v>
      </c>
      <c r="AG20" s="22">
        <v>1.2071784407778259</v>
      </c>
      <c r="AH20" s="22">
        <v>1.0490120077506557</v>
      </c>
      <c r="AI20" s="22">
        <v>1.564488012653561</v>
      </c>
      <c r="AJ20" s="22">
        <v>1.8462606748514947</v>
      </c>
      <c r="AK20" s="22">
        <v>1.6797488983590569</v>
      </c>
      <c r="AL20" s="22">
        <v>1.9643107738264987</v>
      </c>
      <c r="AM20" s="22">
        <v>2.7866234813314965</v>
      </c>
      <c r="AN20" s="22">
        <v>1.5612949880607385</v>
      </c>
      <c r="AO20" s="22">
        <v>1.0334590823075809</v>
      </c>
      <c r="AP20" s="22">
        <v>1.6518374215967486</v>
      </c>
      <c r="AQ20" s="22">
        <v>1.6181220944145187</v>
      </c>
      <c r="AR20" s="22">
        <v>1.2627903848367081</v>
      </c>
      <c r="AS20" s="29"/>
      <c r="AT20" s="29"/>
      <c r="AU20" s="29"/>
      <c r="AV20" s="29"/>
      <c r="BD20" s="32">
        <f>F5</f>
        <v>-21</v>
      </c>
      <c r="BE20" s="32"/>
      <c r="BF20" s="32"/>
      <c r="BG20" s="32"/>
      <c r="BH20" s="32"/>
      <c r="BI20" s="32"/>
      <c r="BJ20" s="32" t="str">
        <f>E5</f>
        <v/>
      </c>
    </row>
    <row r="21" spans="1:62" x14ac:dyDescent="0.2">
      <c r="A21" s="21" t="s">
        <v>19</v>
      </c>
      <c r="B21" s="22">
        <v>3.105</v>
      </c>
      <c r="C21" s="22">
        <v>2.794</v>
      </c>
      <c r="D21" s="22">
        <v>2.3860000000000001</v>
      </c>
      <c r="E21" s="22">
        <v>4.3179999999999996</v>
      </c>
      <c r="F21" s="22">
        <v>6.4829999999999997</v>
      </c>
      <c r="G21" s="22">
        <v>5.32</v>
      </c>
      <c r="H21" s="22">
        <v>7.2530000000000001</v>
      </c>
      <c r="I21" s="22">
        <v>4.335</v>
      </c>
      <c r="J21" s="22">
        <v>4.4320000000000004</v>
      </c>
      <c r="K21" s="22">
        <v>4.5060000000000002</v>
      </c>
      <c r="L21" s="22">
        <v>7.5609999999999999</v>
      </c>
      <c r="M21" s="22">
        <v>5.9370000000000003</v>
      </c>
      <c r="N21" s="22">
        <v>8.1129999999999995</v>
      </c>
      <c r="P21" s="21" t="s">
        <v>19</v>
      </c>
      <c r="Q21" s="22"/>
      <c r="R21" s="22"/>
      <c r="S21" s="22"/>
      <c r="T21" s="22"/>
      <c r="U21" s="22">
        <v>8.4359999999999999</v>
      </c>
      <c r="V21" s="22">
        <v>4.8079999999999998</v>
      </c>
      <c r="W21" s="22">
        <v>-1.365</v>
      </c>
      <c r="X21" s="22"/>
      <c r="Y21" s="22">
        <v>3.548</v>
      </c>
      <c r="Z21" s="22">
        <v>8.6989999999999998</v>
      </c>
      <c r="AA21" s="22">
        <v>5.4210000000000003</v>
      </c>
      <c r="AB21" s="22">
        <v>5.9889999999999999</v>
      </c>
      <c r="AC21" s="22">
        <v>4.258</v>
      </c>
      <c r="AD21" s="29"/>
      <c r="AE21" s="21" t="s">
        <v>19</v>
      </c>
      <c r="AF21" s="22">
        <v>4.21</v>
      </c>
      <c r="AG21" s="22">
        <v>-1.4219999999999999</v>
      </c>
      <c r="AH21" s="22">
        <v>3.6150000000000002</v>
      </c>
      <c r="AI21" s="22">
        <v>4.6879999999999997</v>
      </c>
      <c r="AJ21" s="22">
        <v>3.5579999999999998</v>
      </c>
      <c r="AK21" s="22">
        <v>3.488</v>
      </c>
      <c r="AL21" s="22">
        <v>4.952</v>
      </c>
      <c r="AM21" s="22">
        <v>9.8059999999999992</v>
      </c>
      <c r="AN21" s="22">
        <v>2.246</v>
      </c>
      <c r="AO21" s="22">
        <v>2.2040000000000002</v>
      </c>
      <c r="AP21" s="22">
        <v>-1.1579999999999999</v>
      </c>
      <c r="AQ21" s="22">
        <v>2.5489999999999999</v>
      </c>
      <c r="AR21" s="22">
        <v>-1.365</v>
      </c>
      <c r="BD21" s="33" t="e">
        <f>BE21-$BG$22</f>
        <v>#VALUE!</v>
      </c>
      <c r="BE21" s="32" t="e">
        <f>BF21-$BG$22</f>
        <v>#VALUE!</v>
      </c>
      <c r="BF21" s="32" t="e">
        <f>BG21-$BG$22</f>
        <v>#VALUE!</v>
      </c>
      <c r="BG21" s="33" t="str">
        <f>D5</f>
        <v/>
      </c>
      <c r="BH21" s="32" t="e">
        <f>BG21+$BG$22</f>
        <v>#VALUE!</v>
      </c>
      <c r="BI21" s="32" t="e">
        <f>BH21+$BG$22</f>
        <v>#VALUE!</v>
      </c>
      <c r="BJ21" s="33" t="e">
        <f>BI21+$BG$22</f>
        <v>#VALUE!</v>
      </c>
    </row>
    <row r="22" spans="1:62" x14ac:dyDescent="0.2">
      <c r="A22" s="21" t="s">
        <v>20</v>
      </c>
      <c r="B22" s="22">
        <v>-10.303000000000001</v>
      </c>
      <c r="C22" s="22">
        <v>-4.9370000000000003</v>
      </c>
      <c r="D22" s="22">
        <v>-11.391</v>
      </c>
      <c r="E22" s="22">
        <v>-11.265000000000001</v>
      </c>
      <c r="F22" s="22">
        <v>-6.3970000000000002</v>
      </c>
      <c r="G22" s="22">
        <v>-7.9589999999999996</v>
      </c>
      <c r="H22" s="22">
        <v>-6.6459999999999999</v>
      </c>
      <c r="I22" s="22">
        <v>-8.5429999999999993</v>
      </c>
      <c r="J22" s="22">
        <v>-11.051</v>
      </c>
      <c r="K22" s="22">
        <v>-8.3059999999999992</v>
      </c>
      <c r="L22" s="22">
        <v>-7.8579999999999997</v>
      </c>
      <c r="M22" s="22">
        <v>-6.1440000000000001</v>
      </c>
      <c r="N22" s="22">
        <v>-6.6950000000000003</v>
      </c>
      <c r="P22" s="21" t="s">
        <v>20</v>
      </c>
      <c r="Q22" s="22"/>
      <c r="R22" s="22"/>
      <c r="S22" s="22"/>
      <c r="T22" s="22"/>
      <c r="U22" s="22">
        <v>-9.4179999999999993</v>
      </c>
      <c r="V22" s="22">
        <v>-7.44</v>
      </c>
      <c r="W22" s="22">
        <v>-4.4649999999999999</v>
      </c>
      <c r="X22" s="22"/>
      <c r="Y22" s="22">
        <v>-10.08</v>
      </c>
      <c r="Z22" s="22">
        <v>-7.3929999999999998</v>
      </c>
      <c r="AA22" s="22">
        <v>-8.8680000000000003</v>
      </c>
      <c r="AB22" s="22">
        <v>-8.6590000000000007</v>
      </c>
      <c r="AC22" s="22">
        <v>-9.27</v>
      </c>
      <c r="AD22" s="29"/>
      <c r="AE22" s="21" t="s">
        <v>20</v>
      </c>
      <c r="AF22" s="22">
        <v>-7.23</v>
      </c>
      <c r="AG22" s="22">
        <v>-8.3490000000000002</v>
      </c>
      <c r="AH22" s="22">
        <v>-6.8550000000000004</v>
      </c>
      <c r="AI22" s="22">
        <v>-6.3390000000000004</v>
      </c>
      <c r="AJ22" s="22">
        <v>-7.5119999999999996</v>
      </c>
      <c r="AK22" s="22">
        <v>-8.5289999999999999</v>
      </c>
      <c r="AL22" s="22">
        <v>-9.4239999999999995</v>
      </c>
      <c r="AM22" s="22">
        <v>-12.731</v>
      </c>
      <c r="AN22" s="22">
        <v>-9.9939999999999998</v>
      </c>
      <c r="AO22" s="22">
        <v>-6.6449999999999996</v>
      </c>
      <c r="AP22" s="22">
        <v>-7.5209999999999999</v>
      </c>
      <c r="AQ22" s="22">
        <v>-8.8309999999999995</v>
      </c>
      <c r="AR22" s="22">
        <v>-6.92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4.3839129518090427</v>
      </c>
      <c r="C23" s="25">
        <f>IFERROR(IF(C18="","",IF($C$25=0,((C19-$C$26)/3/C20),IF($C$26=0,(($C$25-C19)/3/C20),MIN(((($C$25)-C19)/(3*C20)),((C19-($C$26))/(3*C20)))))),"")</f>
        <v>6.0969784460118008</v>
      </c>
      <c r="D23" s="25">
        <f>IFERROR(IF(D18="","",IF($D$25=0,((D19-$D$26)/3/D20),IF($D$26=0,(($D$25-D19)/3/D20),MIN(((($D$25)-D19)/(3*D20)),((D19-($D$26))/(3*D20)))))),"")</f>
        <v>1.9022873126789412</v>
      </c>
      <c r="E23" s="25">
        <f>IFERROR(IF(E18="","",IF($E$25=0,((E19-$E$26)/3/E20),IF($E$26=0,(($E$25-E19)/3/E20),MIN(((($E$25)-E19)/(3*E20)),((E19-($E$26))/(3*E20)))))),"")</f>
        <v>3.3823355695029402</v>
      </c>
      <c r="F23" s="25">
        <f>IFERROR(IF(F18="","",IF($K$25=0,((F19-$K$26)/3/F20),IF($K$26=0,(($K$25-F19)/3/F20),MIN(((($K$25)-F19)/(3*F20)),((F19-($K$26))/(3*F20)))))),"")</f>
        <v>3.6931748637191921</v>
      </c>
      <c r="G23" s="25">
        <f>IFERROR(IF(G18="","",IF($G$25=0,((G19-$G$26)/3/G20),IF($G$26=0,(($G$25-G19)/3/G20),MIN(((($G$25)-G19)/(3*G20)),((G19-($G$26))/(3*G20)))))),"")</f>
        <v>3.4737482380866869</v>
      </c>
      <c r="H23" s="25">
        <f>IFERROR(IF(H18="","",IF($H$25=0,((H19-$H$26)/3/H20),IF($H$26=0,(($H$25-H19)/3/H20),MIN(((($H$25)-H19)/(3*H20)),((H19-($H$26))/(3*H20)))))),"")</f>
        <v>3.3229034723071091</v>
      </c>
      <c r="I23" s="25">
        <f>IFERROR(IF(I18="","",IF($I$25=0,((I19-$I$26)/3/I20),IF($I$26=0,(($I$25-I19)/3/I20),MIN(((($I$25)-I19)/(3*I20)),((I19-($I$26))/(3*I20)))))),"")</f>
        <v>3.0524025491335225</v>
      </c>
      <c r="J23" s="25">
        <f>IFERROR(IF(J18="","",IF($J$25=0,((J19-$J$26)/3/J20),IF($J$26=0,(($J$25-J19)/3/J20),MIN(((($J$25)-J19)/(3*J20)),((J19-($J$26))/(3*J20)))))),"")</f>
        <v>3.1602908779505596</v>
      </c>
      <c r="K23" s="25">
        <f>IFERROR(IF(K18="","",IF($K$25=0,((K19-$K$26)/3/K20),IF($K$26=0,(($K$25-K19)/3/K20),MIN(((($K$25)-K19)/(3*K20)),((K19-($K$26))/(3*K20)))))),"")</f>
        <v>3.1418567574380369</v>
      </c>
      <c r="L23" s="25">
        <f>IFERROR(IF(L18="","",IF($L$25=0,((L19-$L$26)/3/L20),IF($L$26=0,(($L$25-L19)/3/L20),MIN(((($L$25)-L19)/(3*L20)),((L19-($L$26))/(3*L20)))))),"")</f>
        <v>2.5050339470319187</v>
      </c>
      <c r="M23" s="25">
        <f>IFERROR(IF(M18="","",IF($M$25=0,((M19-$M$26)/3/M20),IF($M$26=0,(($M$25-M19)/3/M20),MIN(((($M$25)-M19)/(3*M20)),((M19-($M$26))/(3*M20)))))),"")</f>
        <v>3.6203551293054712</v>
      </c>
      <c r="N23" s="25">
        <f>IFERROR(IF(N18="","",IF($N$25=0,((N19-$N$26)/3/N20),IF($N$26=0,(($N$25-N19)/3/N20),MIN(((($N$25)-N19)/(3*N20)),((N19-($N$26))/(3*N20)))))),"")</f>
        <v>2.8628301898806803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2.6862284000536727</v>
      </c>
      <c r="V23" s="25">
        <f>IFERROR(IF(V18="","",IF($G$25=0,((V19-$G$26)/3/V20),IF($G$26=0,(($G$25-V19)/3/V20),MIN(((($G$25)-V19)/(3*V20)),((V19-($G$26))/(3*V20)))))),"")</f>
        <v>2.491714831915099</v>
      </c>
      <c r="W23" s="25">
        <f>IFERROR(IF(W18="","",IF($H$25=0,((W19-$H$26)/3/W20),IF($H$26=0,(($H$25-W19)/3/W20),MIN(((($H$25)-W19)/(3*W20)),((W19-($H$26))/(3*W20)))))),"")</f>
        <v>6.146261862579312</v>
      </c>
      <c r="X23" s="25"/>
      <c r="Y23" s="25">
        <f>IFERROR(IF(Y18="","",IF($J$25=0,((Y19-$J$26)/3/Y20),IF($J$26=0,(($J$25-Y19)/3/Y20),MIN(((($J$25)-Y19)/(3*Y20)),((Y19-($J$26))/(3*Y20)))))),"")</f>
        <v>2.4307448063299164</v>
      </c>
      <c r="Z23" s="25">
        <f>IFERROR(IF(Z18="","",IF($K$25=0,((Z19-$K$26)/3/Z20),IF($K$26=0,(($K$25-Z19)/3/Z20),MIN(((($K$25)-Z19)/(3*Z20)),((Z19-($K$26))/(3*Z20)))))),"")</f>
        <v>2.7392343949086619</v>
      </c>
      <c r="AA23" s="25">
        <f>IFERROR(IF(AA18="","",IF($L$25=0,((AA19-$L$26)/3/AA20),IF($L$26=0,(($L$25-AA19)/3/AA20),MIN(((($L$25)-AA19)/(3*AA20)),((AA19-($L$26))/(3*AA20)))))),"")</f>
        <v>2.187772555782423</v>
      </c>
      <c r="AB23" s="25">
        <f>IFERROR(IF(AB18="","",IF($M$25=0,((AB19-$M$26)/3/AB20),IF($M$26=0,(($M$25-AB19)/3/AB20),MIN(((($M$25)-AB19)/(3*AB20)),((AB19-($M$26))/(3*AB20)))))),"")</f>
        <v>2.4642214662805881</v>
      </c>
      <c r="AC23" s="25">
        <f>IFERROR(IF(AC18="","",IF($N$25=0,((AC19-$N$26)/3/AC20),IF($N$26=0,(($N$25-AC19)/3/AC20),MIN(((($N$25)-AC19)/(3*AC20)),((AC19-($N$26))/(3*AC20)))))),"")</f>
        <v>2.6474938434890105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4.5389256812284176</v>
      </c>
      <c r="AG23" s="25">
        <f t="shared" si="2"/>
        <v>5.0964823662684529</v>
      </c>
      <c r="AH23" s="25">
        <f t="shared" si="2"/>
        <v>5.9789909810299902</v>
      </c>
      <c r="AI23" s="25">
        <f t="shared" si="2"/>
        <v>4.0296763804945179</v>
      </c>
      <c r="AJ23" s="25">
        <f t="shared" si="2"/>
        <v>3.3300307186574769</v>
      </c>
      <c r="AK23" s="25">
        <f t="shared" si="2"/>
        <v>3.6786908621362664</v>
      </c>
      <c r="AL23" s="25">
        <f t="shared" si="2"/>
        <v>3.1501922222240446</v>
      </c>
      <c r="AM23" s="25">
        <f t="shared" si="2"/>
        <v>2.1453049480515669</v>
      </c>
      <c r="AN23" s="25">
        <f t="shared" si="2"/>
        <v>3.9282490512401229</v>
      </c>
      <c r="AO23" s="25">
        <f t="shared" si="2"/>
        <v>6.1004053340635744</v>
      </c>
      <c r="AP23" s="25">
        <f t="shared" si="2"/>
        <v>3.6205634671002263</v>
      </c>
      <c r="AQ23" s="25">
        <f>IFERROR(IF(AQ18="","",IF($M$25=0,((AQ19-$M$26)/3/AQ20),IF($M$26=0,(($M$25-AQ19)/3/AQ20),MIN(((($M$25)-AQ19)/(3*AQ20)),((AQ19-($M$26))/(3*AQ20)))))),"")</f>
        <v>3.8004301537116585</v>
      </c>
      <c r="AR23" s="25">
        <f>IFERROR(IF(AR18="","",IF($M$25=0,((AR19-$M$26)/3/AR20),IF($M$26=0,(($M$25-AR19)/3/AR20),MIN(((($M$25)-AR19)/(3*AR20)),((AR19-($M$26))/(3*AR20)))))),"")</f>
        <v>4.7822065458831791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N26" si="3">$F$5</f>
        <v>-21</v>
      </c>
      <c r="C26" s="32">
        <f t="shared" si="3"/>
        <v>-21</v>
      </c>
      <c r="D26" s="32">
        <f t="shared" si="3"/>
        <v>-21</v>
      </c>
      <c r="E26" s="32">
        <f t="shared" si="3"/>
        <v>-21</v>
      </c>
      <c r="F26" s="32">
        <f t="shared" si="3"/>
        <v>-21</v>
      </c>
      <c r="G26" s="32">
        <f t="shared" si="3"/>
        <v>-21</v>
      </c>
      <c r="H26" s="32">
        <f t="shared" si="3"/>
        <v>-21</v>
      </c>
      <c r="I26" s="32">
        <f t="shared" si="3"/>
        <v>-21</v>
      </c>
      <c r="J26" s="32">
        <f t="shared" si="3"/>
        <v>-21</v>
      </c>
      <c r="K26" s="32">
        <f t="shared" si="3"/>
        <v>-21</v>
      </c>
      <c r="L26" s="32">
        <f t="shared" si="3"/>
        <v>-21</v>
      </c>
      <c r="M26" s="32">
        <f t="shared" si="3"/>
        <v>-21</v>
      </c>
      <c r="N26" s="32">
        <f t="shared" si="3"/>
        <v>-21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2.82255049464796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3.369190093679562</v>
      </c>
      <c r="Q37" s="40">
        <v>8</v>
      </c>
      <c r="R37" s="41">
        <f>ROUND(Q37/5,5)</f>
        <v>1.6</v>
      </c>
      <c r="T37" s="20">
        <v>-1.4166000000000001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2.3031911123482569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2.8342415724869974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71"/>
  <dimension ref="A1:BJ85"/>
  <sheetViews>
    <sheetView showGridLines="0" topLeftCell="A5" zoomScale="75" zoomScaleNormal="75" workbookViewId="0">
      <selection activeCell="Q19" sqref="Q19:T24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18" width="9.28515625" style="1" bestFit="1" customWidth="1"/>
    <col min="19" max="19" width="9.140625" style="1"/>
    <col min="20" max="20" width="9.85546875" style="1" bestFit="1" customWidth="1"/>
    <col min="21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76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2.0164707851204242</v>
      </c>
      <c r="R2" s="7">
        <f>IF(N19="","",(ABS(N19-AVERAGE(B19:M19))/STDEV(B19:M19)))</f>
        <v>1.4343545387223865E-2</v>
      </c>
      <c r="S2" s="7">
        <f>IF(AC9="","",(ABS(AC9-AVERAGE(Q9:AB9))/STDEV(Q9:AB9)))</f>
        <v>0.89831948041426735</v>
      </c>
      <c r="T2" s="7">
        <f>IF(AC19="","",(ABS(AC19-AVERAGE(Q19:AB19))/STDEV(Q19:AB19)))</f>
        <v>0.79164857173227476</v>
      </c>
      <c r="U2" s="7">
        <f>IF(AR9="","",(ABS(AR9-AVERAGE(AF9:AQ9))/STDEV(AF9:AQ9)))</f>
        <v>0.20783712072835883</v>
      </c>
      <c r="V2" s="7">
        <f>IF(AR19="","",(ABS(AR19-AVERAGE(AF19:AQ19))/STDEV(AF19:AQ19)))</f>
        <v>0.2095530365464435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0.23273855153692252</v>
      </c>
      <c r="R3" s="7">
        <f>IF(N20="","",(ABS(N20-AVERAGE(B20:M20))/STDEV(B20:M20)))</f>
        <v>1.0116660183055788</v>
      </c>
      <c r="S3" s="7">
        <f>IF(AC10="","",(ABS(AC10-AVERAGE(Q10:AB10))/STDEV(Q10:AB10)))</f>
        <v>1.8332285776694133</v>
      </c>
      <c r="T3" s="7">
        <f>IF(AC20="","",(ABS(AC20-AVERAGE(Q20:AB20))/STDEV(Q20:AB20)))</f>
        <v>0.61571905216562695</v>
      </c>
      <c r="U3" s="7">
        <f t="shared" ref="U3" si="0">IF(AR10="","",(ABS(AR10-AVERAGE(AF10:AQ10))/STDEV(AF10:AQ10)))</f>
        <v>0.24393165704553216</v>
      </c>
      <c r="V3" s="7">
        <f>IF(AR20="","",(ABS(AR20-AVERAGE(AF20:AQ20))/STDEV(AF20:AQ20)))</f>
        <v>0.69174203771047627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1.1195481454597866</v>
      </c>
      <c r="R4" s="7">
        <f>IF(N23="","",(ABS(N23-AVERAGE(B23:M23))/STDEV(B23:M23)))</f>
        <v>1.0079316815329533</v>
      </c>
      <c r="S4" s="7">
        <f>IF(AC13="","",(ABS(AC13-AVERAGE(Q13:AB13))/STDEV(Q13:AB13)))</f>
        <v>0.58969979460763433</v>
      </c>
      <c r="T4" s="7">
        <f>IF(AC23="","",(ABS(AC23-AVERAGE(Q23:AB23))/STDEV(Q23:AB23)))</f>
        <v>2.1641812200214989</v>
      </c>
      <c r="U4" s="7">
        <f>IF(AR13="","",(ABS(AR13-AVERAGE(AF13:AQ13))/STDEV(AF13:AQ13)))</f>
        <v>0.36949898986079027</v>
      </c>
      <c r="V4" s="7">
        <f>IF(AR23="","",(ABS(AR23-AVERAGE(AF23:AQ23))/STDEV(AF23:AQ23)))</f>
        <v>0.80055161776560957</v>
      </c>
    </row>
    <row r="5" spans="1:44" ht="25.5" customHeight="1" x14ac:dyDescent="0.2">
      <c r="C5" s="45" t="s">
        <v>77</v>
      </c>
      <c r="D5" s="46">
        <v>14750</v>
      </c>
      <c r="E5" s="46">
        <v>17950</v>
      </c>
      <c r="F5" s="46">
        <v>13116</v>
      </c>
      <c r="G5" s="13"/>
      <c r="H5" s="13"/>
      <c r="I5" s="13">
        <v>2088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-104.28442370600368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-44.728888888888832</v>
      </c>
      <c r="AE7" s="14" t="s">
        <v>29</v>
      </c>
      <c r="AR7" s="16">
        <f>AR9-AQ9</f>
        <v>-245.33333333333394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14422.375757575757</v>
      </c>
      <c r="C9" s="20">
        <v>14516</v>
      </c>
      <c r="D9" s="20">
        <v>14417.942857142858</v>
      </c>
      <c r="E9" s="20">
        <v>14481.406896551724</v>
      </c>
      <c r="F9" s="20">
        <v>14297.35172413793</v>
      </c>
      <c r="G9" s="20">
        <v>14301.706666666667</v>
      </c>
      <c r="H9" s="20">
        <v>14389.136231884058</v>
      </c>
      <c r="I9" s="20">
        <v>14463.096774193549</v>
      </c>
      <c r="J9" s="20">
        <v>14585.672727272728</v>
      </c>
      <c r="K9" s="20">
        <v>14619.24705882353</v>
      </c>
      <c r="L9" s="20">
        <v>14453.987878787879</v>
      </c>
      <c r="M9" s="48">
        <v>14642.704761904763</v>
      </c>
      <c r="N9" s="48">
        <v>14691.314285714287</v>
      </c>
      <c r="P9" s="19" t="s">
        <v>18</v>
      </c>
      <c r="Q9" s="20"/>
      <c r="R9" s="20"/>
      <c r="S9" s="20"/>
      <c r="T9" s="20"/>
      <c r="U9" s="20">
        <v>14479.733333333334</v>
      </c>
      <c r="V9" s="20">
        <v>14778.117647058823</v>
      </c>
      <c r="W9" s="20">
        <v>14682.523076923077</v>
      </c>
      <c r="X9" s="20"/>
      <c r="Y9" s="20"/>
      <c r="Z9" s="20">
        <v>14324.746666666666</v>
      </c>
      <c r="AA9" s="20">
        <v>14440.8</v>
      </c>
      <c r="AB9" s="20">
        <v>14407.022222222222</v>
      </c>
      <c r="AC9" s="20">
        <v>14362.293333333333</v>
      </c>
      <c r="AE9" s="19" t="s">
        <v>18</v>
      </c>
      <c r="AF9" s="30">
        <v>14663.946666666667</v>
      </c>
      <c r="AG9" s="30">
        <v>14716.581818181818</v>
      </c>
      <c r="AH9" s="30">
        <v>14554.72</v>
      </c>
      <c r="AI9" s="30">
        <v>14567.148387096775</v>
      </c>
      <c r="AJ9" s="30">
        <v>14477.6</v>
      </c>
      <c r="AK9" s="30">
        <v>14694.4</v>
      </c>
      <c r="AL9" s="30">
        <v>14861.333333333334</v>
      </c>
      <c r="AM9" s="30">
        <v>14955.36</v>
      </c>
      <c r="AN9" s="30">
        <v>15040.266666666666</v>
      </c>
      <c r="AO9" s="30">
        <v>14805.904761904761</v>
      </c>
      <c r="AP9" s="30">
        <v>14872.16</v>
      </c>
      <c r="AQ9" s="30">
        <v>15057.333333333334</v>
      </c>
      <c r="AR9" s="30">
        <v>14812</v>
      </c>
    </row>
    <row r="10" spans="1:44" x14ac:dyDescent="0.2">
      <c r="A10" s="21" t="s">
        <v>8</v>
      </c>
      <c r="B10" s="22">
        <v>437.03589113530353</v>
      </c>
      <c r="C10" s="22">
        <v>355.99931903237564</v>
      </c>
      <c r="D10" s="22">
        <v>378.10127796334604</v>
      </c>
      <c r="E10" s="22">
        <v>480.08969787703506</v>
      </c>
      <c r="F10" s="22">
        <v>392.6525805876559</v>
      </c>
      <c r="G10" s="22">
        <v>300.68834423761808</v>
      </c>
      <c r="H10" s="22">
        <v>418.87424778409337</v>
      </c>
      <c r="I10" s="22">
        <v>396.06625403703504</v>
      </c>
      <c r="J10" s="22">
        <v>398.13660195406266</v>
      </c>
      <c r="K10" s="22">
        <v>422.10831515740807</v>
      </c>
      <c r="L10" s="22">
        <v>413.14725993132936</v>
      </c>
      <c r="M10" s="49">
        <v>482.39418700048293</v>
      </c>
      <c r="N10" s="49">
        <v>417.90541571640068</v>
      </c>
      <c r="P10" s="21" t="s">
        <v>8</v>
      </c>
      <c r="Q10" s="22"/>
      <c r="R10" s="22"/>
      <c r="S10" s="22"/>
      <c r="T10" s="22"/>
      <c r="U10" s="22">
        <v>438.96325728121923</v>
      </c>
      <c r="V10" s="22">
        <v>454.51998258143317</v>
      </c>
      <c r="W10" s="22">
        <v>361.21708793381384</v>
      </c>
      <c r="X10" s="22"/>
      <c r="Y10" s="22"/>
      <c r="Z10" s="22">
        <v>399.59584627515875</v>
      </c>
      <c r="AA10" s="22">
        <v>352.41714413215033</v>
      </c>
      <c r="AB10" s="22">
        <v>432.77263869611153</v>
      </c>
      <c r="AC10" s="22">
        <v>328.48821499010785</v>
      </c>
      <c r="AE10" s="21" t="s">
        <v>8</v>
      </c>
      <c r="AF10" s="22">
        <v>461.08379649190385</v>
      </c>
      <c r="AG10" s="22">
        <v>384.32040504945047</v>
      </c>
      <c r="AH10" s="22">
        <v>358.43964795274786</v>
      </c>
      <c r="AI10" s="22">
        <v>433.78706538811281</v>
      </c>
      <c r="AJ10" s="22">
        <v>421.59162504144314</v>
      </c>
      <c r="AK10" s="22">
        <v>479.60219802919011</v>
      </c>
      <c r="AL10" s="22">
        <v>447.70978995595902</v>
      </c>
      <c r="AM10" s="22">
        <v>489.13174887253246</v>
      </c>
      <c r="AN10" s="22">
        <v>463.91652653224537</v>
      </c>
      <c r="AO10" s="22">
        <v>406.06103945782314</v>
      </c>
      <c r="AP10" s="22">
        <v>449.19444269373901</v>
      </c>
      <c r="AQ10" s="22">
        <v>416.78248087418029</v>
      </c>
      <c r="AR10" s="22">
        <v>424.83319138966664</v>
      </c>
    </row>
    <row r="11" spans="1:44" x14ac:dyDescent="0.2">
      <c r="A11" s="21" t="s">
        <v>19</v>
      </c>
      <c r="B11" s="22">
        <v>15772</v>
      </c>
      <c r="C11" s="22">
        <v>15676</v>
      </c>
      <c r="D11" s="22">
        <v>15484</v>
      </c>
      <c r="E11" s="22">
        <v>15900</v>
      </c>
      <c r="F11" s="23">
        <v>15676</v>
      </c>
      <c r="G11" s="23">
        <v>15228</v>
      </c>
      <c r="H11" s="23">
        <v>15900</v>
      </c>
      <c r="I11" s="23">
        <v>15484</v>
      </c>
      <c r="J11" s="23">
        <v>15836</v>
      </c>
      <c r="K11" s="23">
        <v>15868</v>
      </c>
      <c r="L11" s="23">
        <v>15548</v>
      </c>
      <c r="M11" s="50">
        <v>15900</v>
      </c>
      <c r="N11" s="50">
        <v>15868</v>
      </c>
      <c r="P11" s="21" t="s">
        <v>19</v>
      </c>
      <c r="Q11" s="22"/>
      <c r="R11" s="22"/>
      <c r="S11" s="22"/>
      <c r="T11" s="22"/>
      <c r="U11" s="23">
        <v>15516</v>
      </c>
      <c r="V11" s="23">
        <v>15772</v>
      </c>
      <c r="W11" s="23">
        <v>15484</v>
      </c>
      <c r="X11" s="23"/>
      <c r="Y11" s="23"/>
      <c r="Z11" s="23">
        <v>15484</v>
      </c>
      <c r="AA11" s="23">
        <v>15388</v>
      </c>
      <c r="AB11" s="23">
        <v>15580</v>
      </c>
      <c r="AC11" s="23">
        <v>15292</v>
      </c>
      <c r="AE11" s="21" t="s">
        <v>19</v>
      </c>
      <c r="AF11" s="22">
        <v>15772</v>
      </c>
      <c r="AG11" s="22">
        <v>15612</v>
      </c>
      <c r="AH11" s="22">
        <v>15388</v>
      </c>
      <c r="AI11" s="22">
        <v>15612</v>
      </c>
      <c r="AJ11" s="22">
        <v>15580</v>
      </c>
      <c r="AK11" s="22">
        <v>15676</v>
      </c>
      <c r="AL11" s="22">
        <v>15836</v>
      </c>
      <c r="AM11" s="22">
        <v>15900</v>
      </c>
      <c r="AN11" s="22">
        <v>15996</v>
      </c>
      <c r="AO11" s="22">
        <v>15548</v>
      </c>
      <c r="AP11" s="22">
        <v>15836</v>
      </c>
      <c r="AQ11" s="22">
        <v>15900</v>
      </c>
      <c r="AR11" s="22">
        <v>15772</v>
      </c>
    </row>
    <row r="12" spans="1:44" x14ac:dyDescent="0.2">
      <c r="A12" s="21" t="s">
        <v>20</v>
      </c>
      <c r="B12" s="22">
        <v>13564</v>
      </c>
      <c r="C12" s="22">
        <v>13724</v>
      </c>
      <c r="D12" s="22">
        <v>13820</v>
      </c>
      <c r="E12" s="22">
        <v>13564</v>
      </c>
      <c r="F12" s="23">
        <v>13660</v>
      </c>
      <c r="G12" s="23">
        <v>13660</v>
      </c>
      <c r="H12" s="23">
        <v>13660</v>
      </c>
      <c r="I12" s="23">
        <v>13564</v>
      </c>
      <c r="J12" s="23">
        <v>13724</v>
      </c>
      <c r="K12" s="23">
        <v>13820</v>
      </c>
      <c r="L12" s="23">
        <v>13564</v>
      </c>
      <c r="M12" s="50">
        <v>13660</v>
      </c>
      <c r="N12" s="50">
        <v>13916</v>
      </c>
      <c r="P12" s="21" t="s">
        <v>20</v>
      </c>
      <c r="Q12" s="22"/>
      <c r="R12" s="22"/>
      <c r="S12" s="22"/>
      <c r="T12" s="22"/>
      <c r="U12" s="23">
        <v>13820</v>
      </c>
      <c r="V12" s="23">
        <v>13916</v>
      </c>
      <c r="W12" s="23">
        <v>13916</v>
      </c>
      <c r="X12" s="23"/>
      <c r="Y12" s="23"/>
      <c r="Z12" s="23">
        <v>13820</v>
      </c>
      <c r="AA12" s="23">
        <v>13820</v>
      </c>
      <c r="AB12" s="23">
        <v>13660</v>
      </c>
      <c r="AC12" s="23">
        <v>13820</v>
      </c>
      <c r="AE12" s="21" t="s">
        <v>20</v>
      </c>
      <c r="AF12" s="22">
        <v>13916</v>
      </c>
      <c r="AG12" s="22">
        <v>13916</v>
      </c>
      <c r="AH12" s="22">
        <v>13916</v>
      </c>
      <c r="AI12" s="22">
        <v>13660</v>
      </c>
      <c r="AJ12" s="22">
        <v>13820</v>
      </c>
      <c r="AK12" s="22">
        <v>13916</v>
      </c>
      <c r="AL12" s="22">
        <v>13820</v>
      </c>
      <c r="AM12" s="22">
        <v>13916</v>
      </c>
      <c r="AN12" s="22">
        <v>13820</v>
      </c>
      <c r="AO12" s="22">
        <v>13660</v>
      </c>
      <c r="AP12" s="22">
        <v>14076</v>
      </c>
      <c r="AQ12" s="22">
        <v>14268</v>
      </c>
      <c r="AR12" s="22">
        <v>14012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0.99639090219199078</v>
      </c>
      <c r="C13" s="25">
        <f>IFERROR(IF(C8="","",IF($C$25=0,((C9-$C$26)/3/C10),IF($C$26=0,(($C$25-C9)/3/C10),MIN(((($C$25)-C9)/(3*C10)),((C9-($C$26))/(3*C10)))))),"")</f>
        <v>1.3108639306813581</v>
      </c>
      <c r="D13" s="25">
        <f>IFERROR(IF(D8="","",IF($D$25=0,((D9-$D$26)/3/D10),IF($D$26=0,(($D$25-D9)/3/D10),MIN(((($D$25)-D9)/(3*D10)),((D9-($D$26))/(3*D10)))))),"")</f>
        <v>1.1477902289000561</v>
      </c>
      <c r="E13" s="25">
        <f>IFERROR(IF(E8="","",IF($E$25=0,((E9-$E$26)/3/E10),IF($E$26=0,(($E$25-E9)/3/E10),MIN(((($E$25)-E9)/(3*E10)),((E9-($E$26))/(3*E10)))))),"")</f>
        <v>0.94802207628392254</v>
      </c>
      <c r="F13" s="25">
        <f>IFERROR(IF(F8="","",IF($K$25=0,((F9-$K$26)/3/F10),IF($K$26=0,(($K$25-F9)/3/F10),MIN(((($K$25)-F9)/(3*F10)),((F9-($K$26))/(3*F10)))))),"")</f>
        <v>1.0028812428957623</v>
      </c>
      <c r="G13" s="25">
        <f>IFERROR(IF(G8="","",IF($G$25=0,((G9-$G$26)/3/G10),IF($G$26=0,(($G$25-G9)/3/G10),MIN(((($G$25)-G9)/(3*G10)),((G9-($G$26))/(3*G10)))))),"")</f>
        <v>1.3144359039179181</v>
      </c>
      <c r="H13" s="25">
        <f>IFERROR(IF(H8="","",IF($H$25=0,((H9-$H$26)/3/H10),IF($H$26=0,(($H$25-H9)/3/H10),MIN(((($H$25)-H9)/(3*H10)),((H9-($H$26))/(3*H10)))))),"")</f>
        <v>1.0131411663676604</v>
      </c>
      <c r="I13" s="25">
        <f>IFERROR(IF(I8="","",IF($I$25=0,((I9-$I$26)/3/I10),IF($I$26=0,(($I$25-I9)/3/I10),MIN(((($I$25)-I9)/(3*I10)),((I9-($I$26))/(3*I10)))))),"")</f>
        <v>1.1337301612737969</v>
      </c>
      <c r="J13" s="25">
        <f>IFERROR(IF(J8="","",IF($J$25=0,((J9-$J$26)/3/J10),IF($J$26=0,(($J$25-J9)/3/J10),MIN(((($J$25)-J9)/(3*J10)),((J9-($J$26))/(3*J10)))))),"")</f>
        <v>1.2304593616525445</v>
      </c>
      <c r="K13" s="25">
        <f>IFERROR(IF(K8="","",IF($K$25=0,((K9-$K$26)/3/K10),IF($K$26=0,(($K$25-K9)/3/K10),MIN(((($K$25)-K9)/(3*K10)),((K9-($K$26))/(3*K10)))))),"")</f>
        <v>1.1870942479641</v>
      </c>
      <c r="L13" s="25">
        <f>IFERROR(IF(L8="","",IF($L$25=0,((L9-$L$26)/3/L10),IF($L$26=0,(($L$25-L9)/3/L10),MIN(((($L$25)-L9)/(3*L10)),((L9-($L$26))/(3*L10)))))),"")</f>
        <v>1.079508453402523</v>
      </c>
      <c r="M13" s="25">
        <f>IFERROR(IF(M8="","",IF($M$25=0,((M9-$M$26)/3/M10),IF($M$26=0,(($M$25-M9)/3/M10),MIN(((($M$25)-M9)/(3*M10)),((M9-($M$26))/(3*M10)))))),"")</f>
        <v>1.0549496677518588</v>
      </c>
      <c r="N13" s="25">
        <f>IFERROR(IF(N8="","",IF($N$25=0,((N9-$N$26)/3/N10),IF($N$26=0,(($N$25-N9)/3/N10),MIN(((($N$25)-N9)/(3*N10)),((N9-($N$26))/(3*N10)))))),"")</f>
        <v>1.2565158099341533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1.0355713610138337</v>
      </c>
      <c r="V13" s="25">
        <f>IFERROR(IF(V8="","",IF($G$25=0,((V9-$G$26)/3/V10),IF($G$26=0,(($G$25-V9)/3/V10),MIN(((($G$25)-V9)/(3*V10)),((V9-($G$26))/(3*V10)))))),"")</f>
        <v>1.2189545826778059</v>
      </c>
      <c r="W13" s="25">
        <f>IFERROR(IF(W8="","",IF($H$25=0,((W9-$H$26)/3/W10),IF($H$26=0,(($H$25-W9)/3/W10),MIN(((($H$25)-W9)/(3*W10)),((W9-($H$26))/(3*W10)))))),"")</f>
        <v>1.4455970562224272</v>
      </c>
      <c r="X13" s="25"/>
      <c r="Y13" s="25"/>
      <c r="Z13" s="25">
        <f>IFERROR(IF(Z8="","",IF($K$25=0,((Z9-$K$26)/3/Z10),IF($K$26=0,(($K$25-Z9)/3/Z10),MIN(((($K$25)-Z9)/(3*Z10)),((Z9-($K$26))/(3*Z10)))))),"")</f>
        <v>1.0083076671375373</v>
      </c>
      <c r="AA13" s="25">
        <f>IFERROR(IF(AA8="","",IF($L$25=0,((AA9-$L$26)/3/AA10),IF($L$26=0,(($L$25-AA9)/3/AA10),MIN(((($L$25)-AA9)/(3*AA10)),((AA9-($L$26))/(3*AA10)))))),"")</f>
        <v>1.2530604919561104</v>
      </c>
      <c r="AB13" s="25">
        <f>IFERROR(IF(AB8="","",IF($M$25=0,((AB9-$M$26)/3/AB10),IF($M$26=0,(($M$25-AB9)/3/AB10),MIN(((($M$25)-AB9)/(3*AB10)),((AB9-($M$26))/(3*AB10)))))),"")</f>
        <v>0.99438065686708399</v>
      </c>
      <c r="AC13" s="25">
        <f>IFERROR(IF(AC8="","",IF($N$25=0,((AC9-$N$26)/3/AC10),IF($N$26=0,(($N$25-AC9)/3/AC10),MIN(((($N$25)-AC9)/(3*AC10)),((AC9-($N$26))/(3*AC10)))))),"")</f>
        <v>1.2646758457487475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1.1190638798153523</v>
      </c>
      <c r="AG13" s="25">
        <f t="shared" si="1"/>
        <v>1.3882356120503767</v>
      </c>
      <c r="AH13" s="25">
        <f t="shared" si="1"/>
        <v>1.337947227859553</v>
      </c>
      <c r="AI13" s="25">
        <f t="shared" si="1"/>
        <v>1.1151003974714497</v>
      </c>
      <c r="AJ13" s="25">
        <f t="shared" si="1"/>
        <v>1.0765552247914103</v>
      </c>
      <c r="AK13" s="25">
        <f t="shared" si="1"/>
        <v>1.0970202711650439</v>
      </c>
      <c r="AL13" s="25">
        <f t="shared" si="1"/>
        <v>1.2994528840546622</v>
      </c>
      <c r="AM13" s="25">
        <f t="shared" si="1"/>
        <v>1.2534864101814398</v>
      </c>
      <c r="AN13" s="25">
        <f t="shared" si="1"/>
        <v>1.3826242126289909</v>
      </c>
      <c r="AO13" s="25">
        <f t="shared" si="1"/>
        <v>1.3872337716854422</v>
      </c>
      <c r="AP13" s="25">
        <f t="shared" si="1"/>
        <v>1.3031921391462615</v>
      </c>
      <c r="AQ13" s="25">
        <f>IFERROR(IF(AQ8="","",IF($M$25=0,((AQ9-$M$26)/3/AQ10),IF($M$26=0,(($M$25-AQ9)/3/AQ10),MIN(((($M$25)-AQ9)/(3*AQ10)),((AQ9-($M$26))/(3*AQ10)))))),"")</f>
        <v>1.5526351053763783</v>
      </c>
      <c r="AR13" s="25">
        <f>IFERROR(IF(AR8="","",IF($M$25=0,((AR9-$M$26)/3/AR10),IF($M$26=0,(($M$25-AR9)/3/AR10),MIN(((($M$25)-AR9)/(3*AR10)),((AR9-($M$26))/(3*AR10)))))),"")</f>
        <v>1.3307183732139158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-47.741754385964668</v>
      </c>
      <c r="AE17" s="27" t="s">
        <v>30</v>
      </c>
      <c r="AR17" s="16">
        <f>AR19-AQ19</f>
        <v>-105.38666666666541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14588.775757575757</v>
      </c>
      <c r="C19" s="30">
        <v>14475.542857142857</v>
      </c>
      <c r="D19" s="30">
        <v>14379.542857142857</v>
      </c>
      <c r="E19" s="30">
        <v>14596</v>
      </c>
      <c r="F19" s="30">
        <v>14720.114285714286</v>
      </c>
      <c r="G19" s="30">
        <v>14749.745454545455</v>
      </c>
      <c r="H19" s="30">
        <v>14632.631578947368</v>
      </c>
      <c r="I19" s="30">
        <v>14806.24</v>
      </c>
      <c r="J19" s="30">
        <v>14562.235897435898</v>
      </c>
      <c r="K19" s="30">
        <v>14680.977777777778</v>
      </c>
      <c r="L19" s="30">
        <v>14750.683870967741</v>
      </c>
      <c r="M19" s="51">
        <v>14638.895238095238</v>
      </c>
      <c r="N19" s="51">
        <v>14630.026666666667</v>
      </c>
      <c r="P19" s="30" t="s">
        <v>18</v>
      </c>
      <c r="Q19" s="30"/>
      <c r="R19" s="30"/>
      <c r="S19" s="30"/>
      <c r="T19" s="30"/>
      <c r="U19" s="30">
        <v>14512.906666666666</v>
      </c>
      <c r="V19" s="30">
        <v>14380.842105263158</v>
      </c>
      <c r="W19" s="30">
        <v>14193.333333333334</v>
      </c>
      <c r="X19" s="30"/>
      <c r="Y19" s="30">
        <v>14507.6</v>
      </c>
      <c r="Z19" s="30">
        <v>14405.244444444445</v>
      </c>
      <c r="AA19" s="30">
        <v>14505.226666666667</v>
      </c>
      <c r="AB19" s="30">
        <v>14367.368421052632</v>
      </c>
      <c r="AC19" s="30">
        <v>14319.626666666667</v>
      </c>
      <c r="AD19" s="29"/>
      <c r="AE19" s="30" t="s">
        <v>18</v>
      </c>
      <c r="AF19" s="30">
        <v>14514.8</v>
      </c>
      <c r="AG19" s="30">
        <v>14376.8</v>
      </c>
      <c r="AH19" s="30">
        <v>14578.8</v>
      </c>
      <c r="AI19" s="30">
        <v>14632.423529411764</v>
      </c>
      <c r="AJ19" s="30">
        <v>14707.771428571428</v>
      </c>
      <c r="AK19" s="30">
        <v>14829.723076923077</v>
      </c>
      <c r="AL19" s="30">
        <v>14759.686956521738</v>
      </c>
      <c r="AM19" s="30">
        <v>14893.828571428572</v>
      </c>
      <c r="AN19" s="30">
        <v>14805.6</v>
      </c>
      <c r="AO19" s="30">
        <v>14857.136842105263</v>
      </c>
      <c r="AP19" s="30">
        <v>14779.573333333334</v>
      </c>
      <c r="AQ19" s="30">
        <v>14854.666666666666</v>
      </c>
      <c r="AR19" s="30">
        <v>14749.28</v>
      </c>
      <c r="BD19" s="32"/>
      <c r="BE19" s="32"/>
      <c r="BF19" s="32"/>
      <c r="BG19" s="32">
        <f>I5/3</f>
        <v>696</v>
      </c>
      <c r="BH19" s="32"/>
      <c r="BI19" s="32"/>
      <c r="BJ19" s="32"/>
    </row>
    <row r="20" spans="1:62" x14ac:dyDescent="0.2">
      <c r="A20" s="21" t="s">
        <v>8</v>
      </c>
      <c r="B20" s="22">
        <v>422.55180590906679</v>
      </c>
      <c r="C20" s="22">
        <v>358.51109715480897</v>
      </c>
      <c r="D20" s="22">
        <v>397.819671153027</v>
      </c>
      <c r="E20" s="22">
        <v>417.53755527244863</v>
      </c>
      <c r="F20" s="22">
        <v>443.10323408145314</v>
      </c>
      <c r="G20" s="22">
        <v>475.68134496911506</v>
      </c>
      <c r="H20" s="22">
        <v>485.07731457355931</v>
      </c>
      <c r="I20" s="22">
        <v>422.37055012244679</v>
      </c>
      <c r="J20" s="22">
        <v>376.15768483359585</v>
      </c>
      <c r="K20" s="22">
        <v>385.43786253056271</v>
      </c>
      <c r="L20" s="22">
        <v>373.01971945434923</v>
      </c>
      <c r="M20" s="49">
        <v>402.76194599872503</v>
      </c>
      <c r="N20" s="49">
        <v>373.27550590811882</v>
      </c>
      <c r="P20" s="21" t="s">
        <v>8</v>
      </c>
      <c r="Q20" s="22"/>
      <c r="R20" s="22"/>
      <c r="S20" s="22"/>
      <c r="T20" s="22"/>
      <c r="U20" s="22">
        <v>414.58364569683528</v>
      </c>
      <c r="V20" s="22">
        <v>384.76072464528301</v>
      </c>
      <c r="W20" s="22">
        <v>283.82154017386819</v>
      </c>
      <c r="X20" s="22"/>
      <c r="Y20" s="22">
        <v>399.67966920358054</v>
      </c>
      <c r="Z20" s="22">
        <v>410.39598063802373</v>
      </c>
      <c r="AA20" s="22">
        <v>442.84582068808203</v>
      </c>
      <c r="AB20" s="22">
        <v>360.69640244510629</v>
      </c>
      <c r="AC20" s="22">
        <v>416.96000110624806</v>
      </c>
      <c r="AD20" s="29"/>
      <c r="AE20" s="21" t="s">
        <v>8</v>
      </c>
      <c r="AF20" s="22">
        <v>354.4839858195736</v>
      </c>
      <c r="AG20" s="22">
        <v>200.55980912694619</v>
      </c>
      <c r="AH20" s="22">
        <v>383.26321721616608</v>
      </c>
      <c r="AI20" s="22">
        <v>333.98375981584542</v>
      </c>
      <c r="AJ20" s="22">
        <v>434.22929131129808</v>
      </c>
      <c r="AK20" s="22">
        <v>438.54416495420924</v>
      </c>
      <c r="AL20" s="22">
        <v>440.97408853378209</v>
      </c>
      <c r="AM20" s="22">
        <v>381.62106447758094</v>
      </c>
      <c r="AN20" s="22">
        <v>402.65946673814369</v>
      </c>
      <c r="AO20" s="22">
        <v>408.88167696276031</v>
      </c>
      <c r="AP20" s="22">
        <v>410.79465421050463</v>
      </c>
      <c r="AQ20" s="22">
        <v>389.05975825764284</v>
      </c>
      <c r="AR20" s="22">
        <v>336.17251684377925</v>
      </c>
      <c r="AS20" s="29"/>
      <c r="AT20" s="29"/>
      <c r="AU20" s="29"/>
      <c r="AV20" s="29"/>
      <c r="BD20" s="32">
        <f>F5</f>
        <v>13116</v>
      </c>
      <c r="BE20" s="32"/>
      <c r="BF20" s="32"/>
      <c r="BG20" s="32"/>
      <c r="BH20" s="32"/>
      <c r="BI20" s="32"/>
      <c r="BJ20" s="32">
        <f>E5</f>
        <v>17950</v>
      </c>
    </row>
    <row r="21" spans="1:62" x14ac:dyDescent="0.2">
      <c r="A21" s="21" t="s">
        <v>19</v>
      </c>
      <c r="B21" s="22">
        <v>15932</v>
      </c>
      <c r="C21" s="22">
        <v>15548</v>
      </c>
      <c r="D21" s="22">
        <v>15356</v>
      </c>
      <c r="E21" s="22">
        <v>15964</v>
      </c>
      <c r="F21" s="22">
        <v>15868</v>
      </c>
      <c r="G21" s="22">
        <v>15676</v>
      </c>
      <c r="H21" s="22">
        <v>15900</v>
      </c>
      <c r="I21" s="22">
        <v>15676</v>
      </c>
      <c r="J21" s="22">
        <v>15676</v>
      </c>
      <c r="K21" s="22">
        <v>15740</v>
      </c>
      <c r="L21" s="22">
        <v>15772</v>
      </c>
      <c r="M21" s="49">
        <v>15676</v>
      </c>
      <c r="N21" s="49">
        <v>15676</v>
      </c>
      <c r="P21" s="21" t="s">
        <v>19</v>
      </c>
      <c r="Q21" s="22"/>
      <c r="R21" s="22"/>
      <c r="S21" s="22"/>
      <c r="T21" s="22"/>
      <c r="U21" s="22">
        <v>15612</v>
      </c>
      <c r="V21" s="22">
        <v>15836</v>
      </c>
      <c r="W21" s="22">
        <v>14748</v>
      </c>
      <c r="X21" s="22"/>
      <c r="Y21" s="22">
        <v>15356</v>
      </c>
      <c r="Z21" s="22">
        <v>15708</v>
      </c>
      <c r="AA21" s="22">
        <v>15484</v>
      </c>
      <c r="AB21" s="22">
        <v>15388</v>
      </c>
      <c r="AC21" s="22">
        <v>15548</v>
      </c>
      <c r="AD21" s="29"/>
      <c r="AE21" s="21" t="s">
        <v>19</v>
      </c>
      <c r="AF21" s="22">
        <v>15580</v>
      </c>
      <c r="AG21" s="22">
        <v>14876</v>
      </c>
      <c r="AH21" s="22">
        <v>15548</v>
      </c>
      <c r="AI21" s="22">
        <v>15484</v>
      </c>
      <c r="AJ21" s="22">
        <v>15676</v>
      </c>
      <c r="AK21" s="22">
        <v>15644</v>
      </c>
      <c r="AL21" s="22">
        <v>15708</v>
      </c>
      <c r="AM21" s="22">
        <v>15772</v>
      </c>
      <c r="AN21" s="22">
        <v>15772</v>
      </c>
      <c r="AO21" s="22">
        <v>15932</v>
      </c>
      <c r="AP21" s="22">
        <v>15612</v>
      </c>
      <c r="AQ21" s="22">
        <v>15548</v>
      </c>
      <c r="AR21" s="22">
        <v>15612</v>
      </c>
      <c r="BD21" s="33">
        <f>BE21-$BG$22</f>
        <v>14749.939999999999</v>
      </c>
      <c r="BE21" s="32">
        <f>BF21-$BG$22</f>
        <v>14749.96</v>
      </c>
      <c r="BF21" s="32">
        <f>BG21-$BG$22</f>
        <v>14749.98</v>
      </c>
      <c r="BG21" s="33">
        <f>D5</f>
        <v>14750</v>
      </c>
      <c r="BH21" s="32">
        <f>BG21+$BG$22</f>
        <v>14750.02</v>
      </c>
      <c r="BI21" s="32">
        <f>BH21+$BG$22</f>
        <v>14750.04</v>
      </c>
      <c r="BJ21" s="33">
        <f>BI21+$BG$22</f>
        <v>14750.060000000001</v>
      </c>
    </row>
    <row r="22" spans="1:62" x14ac:dyDescent="0.2">
      <c r="A22" s="21" t="s">
        <v>20</v>
      </c>
      <c r="B22" s="22">
        <v>13820</v>
      </c>
      <c r="C22" s="22">
        <v>13660</v>
      </c>
      <c r="D22" s="22">
        <v>13564</v>
      </c>
      <c r="E22" s="22">
        <v>13820</v>
      </c>
      <c r="F22" s="22">
        <v>13916</v>
      </c>
      <c r="G22" s="22">
        <v>13692</v>
      </c>
      <c r="H22" s="22">
        <v>13660</v>
      </c>
      <c r="I22" s="22">
        <v>13916</v>
      </c>
      <c r="J22" s="22">
        <v>13756</v>
      </c>
      <c r="K22" s="22">
        <v>13916</v>
      </c>
      <c r="L22" s="22">
        <v>13980</v>
      </c>
      <c r="M22" s="49">
        <v>13756</v>
      </c>
      <c r="N22" s="49">
        <v>13916</v>
      </c>
      <c r="P22" s="21" t="s">
        <v>20</v>
      </c>
      <c r="Q22" s="22"/>
      <c r="R22" s="22"/>
      <c r="S22" s="22"/>
      <c r="T22" s="22"/>
      <c r="U22" s="22">
        <v>13916</v>
      </c>
      <c r="V22" s="22">
        <v>13820</v>
      </c>
      <c r="W22" s="22">
        <v>13916</v>
      </c>
      <c r="X22" s="22"/>
      <c r="Y22" s="22">
        <v>13916</v>
      </c>
      <c r="Z22" s="22">
        <v>13852</v>
      </c>
      <c r="AA22" s="22">
        <v>13724</v>
      </c>
      <c r="AB22" s="22">
        <v>13660</v>
      </c>
      <c r="AC22" s="22">
        <v>13660</v>
      </c>
      <c r="AD22" s="29"/>
      <c r="AE22" s="21" t="s">
        <v>20</v>
      </c>
      <c r="AF22" s="22">
        <v>13820</v>
      </c>
      <c r="AG22" s="22">
        <v>13916</v>
      </c>
      <c r="AH22" s="22">
        <v>13820</v>
      </c>
      <c r="AI22" s="22">
        <v>13916</v>
      </c>
      <c r="AJ22" s="22">
        <v>14076</v>
      </c>
      <c r="AK22" s="22">
        <v>13948</v>
      </c>
      <c r="AL22" s="22">
        <v>13692</v>
      </c>
      <c r="AM22" s="22">
        <v>14012</v>
      </c>
      <c r="AN22" s="22">
        <v>13916</v>
      </c>
      <c r="AO22" s="22">
        <v>14076</v>
      </c>
      <c r="AP22" s="22">
        <v>13980</v>
      </c>
      <c r="AQ22" s="22">
        <v>13916</v>
      </c>
      <c r="AR22" s="22">
        <v>13916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1.1618108020366609</v>
      </c>
      <c r="C23" s="25">
        <f>IFERROR(IF(C18="","",IF($C$25=0,((C19-$C$26)/3/C20),IF($C$26=0,(($C$25-C19)/3/C20),MIN(((($C$25)-C19)/(3*C20)),((C19-($C$26))/(3*C20)))))),"")</f>
        <v>1.2640639466322119</v>
      </c>
      <c r="D23" s="25">
        <f>IFERROR(IF(D18="","",IF($D$25=0,((D19-$D$26)/3/D20),IF($D$26=0,(($D$25-D19)/3/D20),MIN(((($D$25)-D19)/(3*D20)),((D19-($D$26))/(3*D20)))))),"")</f>
        <v>1.0587232932957178</v>
      </c>
      <c r="E23" s="25">
        <f>IFERROR(IF(E18="","",IF($E$25=0,((E19-$E$26)/3/E20),IF($E$26=0,(($E$25-E19)/3/E20),MIN(((($E$25)-E19)/(3*E20)),((E19-($E$26))/(3*E20)))))),"")</f>
        <v>1.1815304446361166</v>
      </c>
      <c r="F23" s="25">
        <f>IFERROR(IF(F18="","",IF($K$25=0,((F19-$K$26)/3/F20),IF($K$26=0,(($K$25-F19)/3/F20),MIN(((($K$25)-F19)/(3*F20)),((F19-($K$26))/(3*F20)))))),"")</f>
        <v>1.2067272833456013</v>
      </c>
      <c r="G23" s="25">
        <f>IFERROR(IF(G18="","",IF($G$25=0,((G19-$G$26)/3/G20),IF($G$26=0,(($G$25-G19)/3/G20),MIN(((($G$25)-G19)/(3*G20)),((G19-($G$26))/(3*G20)))))),"")</f>
        <v>1.1448458594002184</v>
      </c>
      <c r="H23" s="25">
        <f>IFERROR(IF(H18="","",IF($H$25=0,((H19-$H$26)/3/H20),IF($H$26=0,(($H$25-H19)/3/H20),MIN(((($H$25)-H19)/(3*H20)),((H19-($H$26))/(3*H20)))))),"")</f>
        <v>1.0421923360682328</v>
      </c>
      <c r="I23" s="25">
        <f>IFERROR(IF(I18="","",IF($I$25=0,((I19-$I$26)/3/I20),IF($I$26=0,(($I$25-I19)/3/I20),MIN(((($I$25)-I19)/(3*I20)),((I19-($I$26))/(3*I20)))))),"")</f>
        <v>1.3339313860069022</v>
      </c>
      <c r="J23" s="25">
        <f>IFERROR(IF(J18="","",IF($J$25=0,((J19-$J$26)/3/J20),IF($J$26=0,(($J$25-J19)/3/J20),MIN(((($J$25)-J19)/(3*J20)),((J19-($J$26))/(3*J20)))))),"")</f>
        <v>1.2815865577540808</v>
      </c>
      <c r="K23" s="25">
        <f>IFERROR(IF(K18="","",IF($K$25=0,((K19-$K$26)/3/K20),IF($K$26=0,(($K$25-K19)/3/K20),MIN(((($K$25)-K19)/(3*K20)),((K19-($K$26))/(3*K20)))))),"")</f>
        <v>1.3534198634102665</v>
      </c>
      <c r="L23" s="25">
        <f>IFERROR(IF(L18="","",IF($L$25=0,((L19-$L$26)/3/L20),IF($L$26=0,(($L$25-L19)/3/L20),MIN(((($L$25)-L19)/(3*L20)),((L19-($L$26))/(3*L20)))))),"")</f>
        <v>1.4607662684776614</v>
      </c>
      <c r="M23" s="25">
        <f>IFERROR(IF(M18="","",IF($M$25=0,((M19-$M$26)/3/M20),IF($M$26=0,(($M$25-M19)/3/M20),MIN(((($M$25)-M19)/(3*M20)),((M19-($M$26))/(3*M20)))))),"")</f>
        <v>1.2603766345725047</v>
      </c>
      <c r="N23" s="25">
        <f>IFERROR(IF(N18="","",IF($N$25=0,((N19-$N$26)/3/N20),IF($N$26=0,(($N$25-N19)/3/N20),MIN(((($N$25)-N19)/(3*N20)),((N19-($N$26))/(3*N20)))))),"")</f>
        <v>1.3520189446338347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1.1231401923076623</v>
      </c>
      <c r="V23" s="25">
        <f>IFERROR(IF(V18="","",IF($G$25=0,((V19-$G$26)/3/V20),IF($G$26=0,(($G$25-V19)/3/V20),MIN(((($G$25)-V19)/(3*V20)),((V19-($G$26))/(3*V20)))))),"")</f>
        <v>1.0957824125017233</v>
      </c>
      <c r="W23" s="25">
        <f>IFERROR(IF(W18="","",IF($H$25=0,((W19-$H$26)/3/W20),IF($H$26=0,(($H$25-W19)/3/W20),MIN(((($H$25)-W19)/(3*W20)),((W19-($H$26))/(3*W20)))))),"")</f>
        <v>1.2652708138047626</v>
      </c>
      <c r="X23" s="25"/>
      <c r="Y23" s="25">
        <f>IFERROR(IF(Y18="","",IF($J$25=0,((Y19-$J$26)/3/Y20),IF($J$26=0,(($J$25-Y19)/3/Y20),MIN(((($J$25)-Y19)/(3*Y20)),((Y19-($J$26))/(3*Y20)))))),"")</f>
        <v>1.160596103351937</v>
      </c>
      <c r="Z23" s="25">
        <f>IFERROR(IF(Z18="","",IF($K$25=0,((Z19-$K$26)/3/Z20),IF($K$26=0,(($K$25-Z19)/3/Z20),MIN(((($K$25)-Z19)/(3*Z20)),((Z19-($K$26))/(3*Z20)))))),"")</f>
        <v>1.0471548660882071</v>
      </c>
      <c r="AA23" s="25">
        <f>IFERROR(IF(AA18="","",IF($L$25=0,((AA19-$L$26)/3/AA20),IF($L$26=0,(($L$25-AA19)/3/AA20),MIN(((($L$25)-AA19)/(3*AA20)),((AA19-($L$26))/(3*AA20)))))),"")</f>
        <v>1.0456812143694647</v>
      </c>
      <c r="AB23" s="25">
        <f>IFERROR(IF(AB18="","",IF($M$25=0,((AB19-$M$26)/3/AB20),IF($M$26=0,(($M$25-AB19)/3/AB20),MIN(((($M$25)-AB19)/(3*AB20)),((AB19-($M$26))/(3*AB20)))))),"")</f>
        <v>1.1564373921944648</v>
      </c>
      <c r="AC23" s="25">
        <f>IFERROR(IF(AC18="","",IF($N$25=0,((AC19-$N$26)/3/AC20),IF($N$26=0,(($N$25-AC19)/3/AC20),MIN(((($N$25)-AC19)/(3*AC20)),((AC19-($N$26))/(3*AC20)))))),"")</f>
        <v>0.96222392513533828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1.3153391558398591</v>
      </c>
      <c r="AG23" s="25">
        <f t="shared" si="2"/>
        <v>2.0954680227116427</v>
      </c>
      <c r="AH23" s="25">
        <f t="shared" si="2"/>
        <v>1.2722327061325747</v>
      </c>
      <c r="AI23" s="25">
        <f t="shared" si="2"/>
        <v>1.5134703258704372</v>
      </c>
      <c r="AJ23" s="25">
        <f t="shared" si="2"/>
        <v>1.2219131385360571</v>
      </c>
      <c r="AK23" s="25">
        <f t="shared" si="2"/>
        <v>1.3025849419309277</v>
      </c>
      <c r="AL23" s="25">
        <f t="shared" si="2"/>
        <v>1.2424667716773108</v>
      </c>
      <c r="AM23" s="25">
        <f t="shared" si="2"/>
        <v>1.5528742487545208</v>
      </c>
      <c r="AN23" s="25">
        <f t="shared" si="2"/>
        <v>1.3987005063170628</v>
      </c>
      <c r="AO23" s="25">
        <f t="shared" si="2"/>
        <v>1.4194300700377929</v>
      </c>
      <c r="AP23" s="25">
        <f t="shared" si="2"/>
        <v>1.3498823287030608</v>
      </c>
      <c r="AQ23" s="25">
        <f>IFERROR(IF(AQ18="","",IF($M$25=0,((AQ19-$M$26)/3/AQ20),IF($M$26=0,(($M$25-AQ19)/3/AQ20),MIN(((($M$25)-AQ19)/(3*AQ20)),((AQ19-($M$26))/(3*AQ20)))))),"")</f>
        <v>1.4896312025459146</v>
      </c>
      <c r="AR23" s="25">
        <f>IFERROR(IF(AR18="","",IF($M$25=0,((AR19-$M$26)/3/AR20),IF($M$26=0,(($M$25-AR19)/3/AR20),MIN(((($M$25)-AR19)/(3*AR20)),((AR19-($M$26))/(3*AR20)))))),"")</f>
        <v>1.6194859466149167</v>
      </c>
    </row>
    <row r="24" spans="1:62" x14ac:dyDescent="0.2">
      <c r="A24" s="35" t="s">
        <v>10</v>
      </c>
      <c r="B24" s="32">
        <f t="shared" ref="B24:M24" si="3">$D$5</f>
        <v>14750</v>
      </c>
      <c r="C24" s="32">
        <f t="shared" si="3"/>
        <v>14750</v>
      </c>
      <c r="D24" s="32">
        <f t="shared" si="3"/>
        <v>14750</v>
      </c>
      <c r="E24" s="32">
        <f t="shared" si="3"/>
        <v>14750</v>
      </c>
      <c r="F24" s="32">
        <f t="shared" si="3"/>
        <v>14750</v>
      </c>
      <c r="G24" s="32">
        <f t="shared" si="3"/>
        <v>14750</v>
      </c>
      <c r="H24" s="32">
        <f t="shared" si="3"/>
        <v>14750</v>
      </c>
      <c r="I24" s="32">
        <f t="shared" si="3"/>
        <v>14750</v>
      </c>
      <c r="J24" s="32">
        <f t="shared" si="3"/>
        <v>14750</v>
      </c>
      <c r="K24" s="32">
        <f t="shared" si="3"/>
        <v>14750</v>
      </c>
      <c r="L24" s="32">
        <f t="shared" si="3"/>
        <v>14750</v>
      </c>
      <c r="M24" s="32">
        <f t="shared" si="3"/>
        <v>14750</v>
      </c>
      <c r="N24" s="32">
        <f>$D$5</f>
        <v>14750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4">$E$5</f>
        <v>17950</v>
      </c>
      <c r="C25" s="32">
        <f t="shared" si="4"/>
        <v>17950</v>
      </c>
      <c r="D25" s="32">
        <f t="shared" si="4"/>
        <v>17950</v>
      </c>
      <c r="E25" s="32">
        <f t="shared" si="4"/>
        <v>17950</v>
      </c>
      <c r="F25" s="32">
        <f t="shared" si="4"/>
        <v>17950</v>
      </c>
      <c r="G25" s="32">
        <f t="shared" si="4"/>
        <v>17950</v>
      </c>
      <c r="H25" s="32">
        <f t="shared" si="4"/>
        <v>17950</v>
      </c>
      <c r="I25" s="32">
        <f t="shared" si="4"/>
        <v>17950</v>
      </c>
      <c r="J25" s="32">
        <f t="shared" si="4"/>
        <v>17950</v>
      </c>
      <c r="K25" s="32">
        <f t="shared" si="4"/>
        <v>17950</v>
      </c>
      <c r="L25" s="32">
        <f t="shared" si="4"/>
        <v>17950</v>
      </c>
      <c r="M25" s="32">
        <f t="shared" si="4"/>
        <v>17950</v>
      </c>
      <c r="N25" s="32">
        <f>$E$5</f>
        <v>17950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5">$F$5</f>
        <v>13116</v>
      </c>
      <c r="C26" s="32">
        <f t="shared" si="5"/>
        <v>13116</v>
      </c>
      <c r="D26" s="32">
        <f t="shared" si="5"/>
        <v>13116</v>
      </c>
      <c r="E26" s="32">
        <f t="shared" si="5"/>
        <v>13116</v>
      </c>
      <c r="F26" s="32">
        <f t="shared" si="5"/>
        <v>13116</v>
      </c>
      <c r="G26" s="32">
        <f t="shared" si="5"/>
        <v>13116</v>
      </c>
      <c r="H26" s="32">
        <f t="shared" si="5"/>
        <v>13116</v>
      </c>
      <c r="I26" s="32">
        <f t="shared" si="5"/>
        <v>13116</v>
      </c>
      <c r="J26" s="32">
        <f t="shared" si="5"/>
        <v>13116</v>
      </c>
      <c r="K26" s="32">
        <f t="shared" si="5"/>
        <v>13116</v>
      </c>
      <c r="L26" s="32">
        <f t="shared" si="5"/>
        <v>13116</v>
      </c>
      <c r="M26" s="32">
        <f t="shared" si="5"/>
        <v>13116</v>
      </c>
      <c r="N26" s="32">
        <f>$F$5</f>
        <v>13116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482.39418700048293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1.3144359039179181</v>
      </c>
      <c r="Q37" s="40">
        <v>8</v>
      </c>
      <c r="R37" s="41">
        <f>ROUND(Q37/5,5)</f>
        <v>1.6</v>
      </c>
      <c r="T37" s="20">
        <v>14479.2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244.33419736090974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1.8597478572710766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2"/>
  <dimension ref="A1:BJ85"/>
  <sheetViews>
    <sheetView showGridLines="0" topLeftCell="A5" zoomScale="75" zoomScaleNormal="75" workbookViewId="0">
      <selection activeCell="X19" sqref="X19:X23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75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1.9589344166494094</v>
      </c>
      <c r="R2" s="7">
        <f>IF(N19="","",(ABS(N19-AVERAGE(B19:M19))/STDEV(B19:M19)))</f>
        <v>1.0936859430233974</v>
      </c>
      <c r="S2" s="7">
        <f>IF(AC9="","",(ABS(AC9-AVERAGE(Q9:AB9))/STDEV(Q9:AB9)))</f>
        <v>1.6070183521580736</v>
      </c>
      <c r="T2" s="7">
        <f>IF(AC19="","",(ABS(AC19-AVERAGE(Q19:AB19))/STDEV(Q19:AB19)))</f>
        <v>0.67139068118971235</v>
      </c>
      <c r="U2" s="7">
        <f>IF(AR9="","",(ABS(AR9-AVERAGE(AF9:AQ9))/STDEV(AF9:AQ9)))</f>
        <v>0.86315735182595099</v>
      </c>
      <c r="V2" s="7">
        <f>IF(AR19="","",(ABS(AR19-AVERAGE(AF19:AQ19))/STDEV(AF19:AQ19)))</f>
        <v>0.26448473971408887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1.1667772169082005</v>
      </c>
      <c r="R3" s="7">
        <f>IF(N20="","",(ABS(N20-AVERAGE(B20:M20))/STDEV(B20:M20)))</f>
        <v>0.8052196409275989</v>
      </c>
      <c r="S3" s="7">
        <f>IF(AC10="","",(ABS(AC10-AVERAGE(Q10:AB10))/STDEV(Q10:AB10)))</f>
        <v>1.6896627065350875</v>
      </c>
      <c r="T3" s="7">
        <f>IF(AC20="","",(ABS(AC20-AVERAGE(Q20:AB20))/STDEV(Q20:AB20)))</f>
        <v>1.0037960198343452</v>
      </c>
      <c r="U3" s="7">
        <f t="shared" ref="U3" si="0">IF(AR10="","",(ABS(AR10-AVERAGE(AF10:AQ10))/STDEV(AF10:AQ10)))</f>
        <v>5.2795839329067083E-2</v>
      </c>
      <c r="V3" s="7">
        <f>IF(AR20="","",(ABS(AR20-AVERAGE(AF20:AQ20))/STDEV(AF20:AQ20)))</f>
        <v>1.6968904558246303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1.2612149790992639</v>
      </c>
      <c r="R4" s="7">
        <f>IF(N23="","",(ABS(N23-AVERAGE(B23:M23))/STDEV(B23:M23)))</f>
        <v>0.47242363206677845</v>
      </c>
      <c r="S4" s="7">
        <f>IF(AC13="","",(ABS(AC13-AVERAGE(Q13:AB13))/STDEV(Q13:AB13)))</f>
        <v>1.403153041146088</v>
      </c>
      <c r="T4" s="7">
        <f>IF(AC23="","",(ABS(AC23-AVERAGE(Q23:AB23))/STDEV(Q23:AB23)))</f>
        <v>1.0420252017611549</v>
      </c>
      <c r="U4" s="7">
        <f>IF(AR13="","",(ABS(AR13-AVERAGE(AF13:AQ13))/STDEV(AF13:AQ13)))</f>
        <v>0.33727891201663557</v>
      </c>
      <c r="V4" s="7">
        <f>IF(AR23="","",(ABS(AR23-AVERAGE(AF23:AQ23))/STDEV(AF23:AQ23)))</f>
        <v>2.1488615556689341</v>
      </c>
    </row>
    <row r="5" spans="1:44" ht="25.5" customHeight="1" x14ac:dyDescent="0.2">
      <c r="C5" s="45" t="s">
        <v>54</v>
      </c>
      <c r="D5" s="46" t="s">
        <v>54</v>
      </c>
      <c r="E5" s="46">
        <v>4.5999999999999996</v>
      </c>
      <c r="F5" s="46">
        <v>-2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2.8920876038360466E-2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5.3551111111110439E-2</v>
      </c>
      <c r="AE7" s="14" t="s">
        <v>29</v>
      </c>
      <c r="AR7" s="16">
        <f>AR9-AQ9</f>
        <v>-5.8823611111111784E-2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1.6026848484848488</v>
      </c>
      <c r="C9" s="20">
        <v>1.4986599999999999</v>
      </c>
      <c r="D9" s="20">
        <v>1.4506999999999999</v>
      </c>
      <c r="E9" s="20">
        <v>1.4638896551724145</v>
      </c>
      <c r="F9" s="20">
        <v>1.4675586206896551</v>
      </c>
      <c r="G9" s="20">
        <v>1.5625200000000004</v>
      </c>
      <c r="H9" s="20">
        <v>1.4890550724637683</v>
      </c>
      <c r="I9" s="20">
        <v>1.5347096774193549</v>
      </c>
      <c r="J9" s="20">
        <v>1.5371090909090916</v>
      </c>
      <c r="K9" s="20">
        <v>1.553529411764706</v>
      </c>
      <c r="L9" s="20">
        <v>1.5717030303030302</v>
      </c>
      <c r="M9" s="20">
        <v>1.5979999999999999</v>
      </c>
      <c r="N9" s="20">
        <v>1.6306142857142858</v>
      </c>
      <c r="P9" s="19" t="s">
        <v>18</v>
      </c>
      <c r="Q9" s="20"/>
      <c r="R9" s="20"/>
      <c r="S9" s="20"/>
      <c r="T9" s="20"/>
      <c r="U9" s="20">
        <v>1.4369833333333335</v>
      </c>
      <c r="V9" s="20">
        <v>1.4041176470588237</v>
      </c>
      <c r="W9" s="20">
        <v>1.4737384615384612</v>
      </c>
      <c r="X9" s="20"/>
      <c r="Y9" s="20"/>
      <c r="Z9" s="20">
        <v>1.5526266666666668</v>
      </c>
      <c r="AA9" s="20">
        <v>1.6115000000000002</v>
      </c>
      <c r="AB9" s="20">
        <v>1.5994888888888892</v>
      </c>
      <c r="AC9" s="20">
        <v>1.6530399999999996</v>
      </c>
      <c r="AE9" s="19" t="s">
        <v>18</v>
      </c>
      <c r="AF9" s="30">
        <v>1.4594133333333335</v>
      </c>
      <c r="AG9" s="30">
        <v>1.3239272727272726</v>
      </c>
      <c r="AH9" s="30">
        <v>1.3194799999999995</v>
      </c>
      <c r="AI9" s="30">
        <v>1.3839354838709674</v>
      </c>
      <c r="AJ9" s="30">
        <v>1.3981999999999999</v>
      </c>
      <c r="AK9" s="30">
        <v>1.4588250000000005</v>
      </c>
      <c r="AL9" s="30">
        <v>1.483966666666666</v>
      </c>
      <c r="AM9" s="30">
        <v>1.5134000000000001</v>
      </c>
      <c r="AN9" s="30">
        <v>1.5336476190476194</v>
      </c>
      <c r="AO9" s="30">
        <v>1.395933333333333</v>
      </c>
      <c r="AP9" s="30">
        <v>1.4426400000000001</v>
      </c>
      <c r="AQ9" s="30">
        <v>1.5665111111111114</v>
      </c>
      <c r="AR9" s="30">
        <v>1.5076874999999996</v>
      </c>
    </row>
    <row r="10" spans="1:44" x14ac:dyDescent="0.2">
      <c r="A10" s="21" t="s">
        <v>8</v>
      </c>
      <c r="B10" s="22">
        <v>0.27900528463525265</v>
      </c>
      <c r="C10" s="22">
        <v>0.1855545453308291</v>
      </c>
      <c r="D10" s="22">
        <v>0.20759040984802676</v>
      </c>
      <c r="E10" s="22">
        <v>0.19299446297617187</v>
      </c>
      <c r="F10" s="22">
        <v>0.2276083037644494</v>
      </c>
      <c r="G10" s="22">
        <v>0.30793946228509167</v>
      </c>
      <c r="H10" s="22">
        <v>0.23888740386560317</v>
      </c>
      <c r="I10" s="22">
        <v>0.20600346636037753</v>
      </c>
      <c r="J10" s="22">
        <v>0.25278363217992272</v>
      </c>
      <c r="K10" s="22">
        <v>0.22698588899837943</v>
      </c>
      <c r="L10" s="22">
        <v>0.21424024081261059</v>
      </c>
      <c r="M10" s="22">
        <v>0.26821328012677464</v>
      </c>
      <c r="N10" s="22">
        <v>0.27711298336570978</v>
      </c>
      <c r="P10" s="21" t="s">
        <v>8</v>
      </c>
      <c r="Q10" s="22"/>
      <c r="R10" s="22"/>
      <c r="S10" s="22"/>
      <c r="T10" s="22"/>
      <c r="U10" s="22">
        <v>0.18500283934299769</v>
      </c>
      <c r="V10" s="22">
        <v>0.23077243025505895</v>
      </c>
      <c r="W10" s="22">
        <v>0.22635945397497179</v>
      </c>
      <c r="X10" s="22"/>
      <c r="Y10" s="22"/>
      <c r="Z10" s="22">
        <v>0.28448016951423155</v>
      </c>
      <c r="AA10" s="22">
        <v>0.24570913345024128</v>
      </c>
      <c r="AB10" s="22">
        <v>0.27183112918961883</v>
      </c>
      <c r="AC10" s="22">
        <v>0.30075200522797929</v>
      </c>
      <c r="AE10" s="21" t="s">
        <v>8</v>
      </c>
      <c r="AF10" s="22">
        <v>0.21087738805474693</v>
      </c>
      <c r="AG10" s="22">
        <v>0.16695351477066067</v>
      </c>
      <c r="AH10" s="22">
        <v>0.15285357005170905</v>
      </c>
      <c r="AI10" s="22">
        <v>0.18791334274625077</v>
      </c>
      <c r="AJ10" s="22">
        <v>0.15260759471960111</v>
      </c>
      <c r="AK10" s="22">
        <v>0.24149344279170668</v>
      </c>
      <c r="AL10" s="22">
        <v>0.22164635824495593</v>
      </c>
      <c r="AM10" s="22">
        <v>0.44712875377119154</v>
      </c>
      <c r="AN10" s="22">
        <v>0.43001949823754382</v>
      </c>
      <c r="AO10" s="22">
        <v>0.24935911185811374</v>
      </c>
      <c r="AP10" s="22">
        <v>0.3135698834976578</v>
      </c>
      <c r="AQ10" s="22">
        <v>0.29605448072197049</v>
      </c>
      <c r="AR10" s="22">
        <v>0.25061522243309597</v>
      </c>
    </row>
    <row r="11" spans="1:44" x14ac:dyDescent="0.2">
      <c r="A11" s="21" t="s">
        <v>19</v>
      </c>
      <c r="B11" s="22">
        <v>2.64</v>
      </c>
      <c r="C11" s="22">
        <v>2.1240000000000001</v>
      </c>
      <c r="D11" s="22">
        <v>2.0750000000000002</v>
      </c>
      <c r="E11" s="22">
        <v>2.0459999999999998</v>
      </c>
      <c r="F11" s="23">
        <v>2.6819999999999999</v>
      </c>
      <c r="G11" s="23">
        <v>3</v>
      </c>
      <c r="H11" s="23">
        <v>3</v>
      </c>
      <c r="I11" s="23">
        <v>2.2069999999999999</v>
      </c>
      <c r="J11" s="23">
        <v>3.0760000000000001</v>
      </c>
      <c r="K11" s="23">
        <v>2.5289999999999999</v>
      </c>
      <c r="L11" s="23">
        <v>2.3889999999999998</v>
      </c>
      <c r="M11" s="23">
        <v>2.9460000000000002</v>
      </c>
      <c r="N11" s="23">
        <v>2.7559999999999998</v>
      </c>
      <c r="P11" s="21" t="s">
        <v>19</v>
      </c>
      <c r="Q11" s="22"/>
      <c r="R11" s="22"/>
      <c r="S11" s="22"/>
      <c r="T11" s="22"/>
      <c r="U11" s="23">
        <v>1.996</v>
      </c>
      <c r="V11" s="23">
        <v>2.2490000000000001</v>
      </c>
      <c r="W11" s="23">
        <v>2.4809999999999999</v>
      </c>
      <c r="X11" s="23"/>
      <c r="Y11" s="23"/>
      <c r="Z11" s="23">
        <v>2.988</v>
      </c>
      <c r="AA11" s="23">
        <v>2.1890000000000001</v>
      </c>
      <c r="AB11" s="23">
        <v>2.528</v>
      </c>
      <c r="AC11" s="23">
        <v>2.5249999999999999</v>
      </c>
      <c r="AE11" s="21" t="s">
        <v>19</v>
      </c>
      <c r="AF11" s="22">
        <v>2.3730000000000002</v>
      </c>
      <c r="AG11" s="22">
        <v>1.8149999999999999</v>
      </c>
      <c r="AH11" s="22">
        <v>1.681</v>
      </c>
      <c r="AI11" s="22">
        <v>2.3980000000000001</v>
      </c>
      <c r="AJ11" s="22">
        <v>1.821</v>
      </c>
      <c r="AK11" s="22">
        <v>2.1739999999999999</v>
      </c>
      <c r="AL11" s="22">
        <v>2.3210000000000002</v>
      </c>
      <c r="AM11" s="22">
        <v>2.8410000000000002</v>
      </c>
      <c r="AN11" s="22">
        <v>3.4449999999999998</v>
      </c>
      <c r="AO11" s="22">
        <v>2.7280000000000002</v>
      </c>
      <c r="AP11" s="22">
        <v>2.92</v>
      </c>
      <c r="AQ11" s="22">
        <v>2.5790000000000002</v>
      </c>
      <c r="AR11" s="22">
        <v>2.2269999999999999</v>
      </c>
    </row>
    <row r="12" spans="1:44" x14ac:dyDescent="0.2">
      <c r="A12" s="21" t="s">
        <v>20</v>
      </c>
      <c r="B12" s="22">
        <v>1.1220000000000001</v>
      </c>
      <c r="C12" s="22">
        <v>1.1459999999999999</v>
      </c>
      <c r="D12" s="22">
        <v>1.01</v>
      </c>
      <c r="E12" s="22">
        <v>1.129</v>
      </c>
      <c r="F12" s="23">
        <v>1.0529999999999999</v>
      </c>
      <c r="G12" s="23">
        <v>1.145</v>
      </c>
      <c r="H12" s="23">
        <v>1.0529999999999999</v>
      </c>
      <c r="I12" s="23">
        <v>0.91100000000000003</v>
      </c>
      <c r="J12" s="23">
        <v>1.0820000000000001</v>
      </c>
      <c r="K12" s="23">
        <v>0.91400000000000003</v>
      </c>
      <c r="L12" s="23">
        <v>1.0760000000000001</v>
      </c>
      <c r="M12" s="23">
        <v>1.1399999999999999</v>
      </c>
      <c r="N12" s="23">
        <v>1.109</v>
      </c>
      <c r="P12" s="21" t="s">
        <v>20</v>
      </c>
      <c r="Q12" s="22"/>
      <c r="R12" s="22"/>
      <c r="S12" s="22"/>
      <c r="T12" s="22"/>
      <c r="U12" s="23">
        <v>1.1679999999999999</v>
      </c>
      <c r="V12" s="23">
        <v>0.85099999999999998</v>
      </c>
      <c r="W12" s="23">
        <v>1.1479999999999999</v>
      </c>
      <c r="X12" s="23"/>
      <c r="Y12" s="23"/>
      <c r="Z12" s="23">
        <v>1.1559999999999999</v>
      </c>
      <c r="AA12" s="23">
        <v>1.165</v>
      </c>
      <c r="AB12" s="23">
        <v>1.042</v>
      </c>
      <c r="AC12" s="23">
        <v>1.1950000000000001</v>
      </c>
      <c r="AE12" s="21" t="s">
        <v>20</v>
      </c>
      <c r="AF12" s="22">
        <v>1.125</v>
      </c>
      <c r="AG12" s="22">
        <v>0.84199999999999997</v>
      </c>
      <c r="AH12" s="22">
        <v>0.91400000000000003</v>
      </c>
      <c r="AI12" s="22">
        <v>1.071</v>
      </c>
      <c r="AJ12" s="22">
        <v>1.129</v>
      </c>
      <c r="AK12" s="22">
        <v>1.0549999999999999</v>
      </c>
      <c r="AL12" s="22">
        <v>1.0529999999999999</v>
      </c>
      <c r="AM12" s="22">
        <v>1.004</v>
      </c>
      <c r="AN12" s="22">
        <v>0.84599999999999997</v>
      </c>
      <c r="AO12" s="22">
        <v>1.03</v>
      </c>
      <c r="AP12" s="22">
        <v>0.99</v>
      </c>
      <c r="AQ12" s="22">
        <v>1.137</v>
      </c>
      <c r="AR12" s="22">
        <v>0.92200000000000004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3.5809538583156009</v>
      </c>
      <c r="C13" s="25">
        <f>IFERROR(IF(C8="","",IF($C$25=0,((C9-$C$26)/3/C10),IF($C$26=0,(($C$25-C9)/3/C10),MIN(((($C$25)-C9)/(3*C10)),((C9-($C$26))/(3*C10)))))),"")</f>
        <v>5.5712997930438828</v>
      </c>
      <c r="D13" s="25">
        <f>IFERROR(IF(D8="","",IF($D$25=0,((D9-$D$26)/3/D10),IF($D$26=0,(($D$25-D9)/3/D10),MIN(((($D$25)-D9)/(3*D10)),((D9-($D$26))/(3*D10)))))),"")</f>
        <v>5.0569131176877677</v>
      </c>
      <c r="E13" s="25">
        <f>IFERROR(IF(E8="","",IF($E$25=0,((E9-$E$26)/3/E10),IF($E$26=0,(($E$25-E9)/3/E10),MIN(((($E$25)-E9)/(3*E10)),((E9-($E$26))/(3*E10)))))),"")</f>
        <v>5.4165808636260993</v>
      </c>
      <c r="F13" s="25">
        <f>IFERROR(IF(F8="","",IF($K$25=0,((F9-$K$26)/3/F10),IF($K$26=0,(($K$25-F9)/3/F10),MIN(((($K$25)-F9)/(3*F10)),((F9-($K$26))/(3*F10)))))),"")</f>
        <v>4.5874737835459802</v>
      </c>
      <c r="G13" s="25">
        <f>IFERROR(IF(G8="","",IF($G$25=0,((G9-$G$26)/3/G10),IF($G$26=0,(($G$25-G9)/3/G10),MIN(((($G$25)-G9)/(3*G10)),((G9-($G$26))/(3*G10)))))),"")</f>
        <v>3.2879622696618291</v>
      </c>
      <c r="H13" s="25">
        <f>IFERROR(IF(H8="","",IF($H$25=0,((H9-$H$26)/3/H10),IF($H$26=0,(($H$25-H9)/3/H10),MIN(((($H$25)-H9)/(3*H10)),((H9-($H$26))/(3*H10)))))),"")</f>
        <v>4.3408803718067848</v>
      </c>
      <c r="I13" s="25">
        <f>IFERROR(IF(I8="","",IF($I$25=0,((I9-$I$26)/3/I10),IF($I$26=0,(($I$25-I9)/3/I10),MIN(((($I$25)-I9)/(3*I10)),((I9-($I$26))/(3*I10)))))),"")</f>
        <v>4.9599332424473213</v>
      </c>
      <c r="J13" s="25">
        <f>IFERROR(IF(J8="","",IF($J$25=0,((J9-$J$26)/3/J10),IF($J$26=0,(($J$25-J9)/3/J10),MIN(((($J$25)-J9)/(3*J10)),((J9-($J$26))/(3*J10)))))),"")</f>
        <v>4.0388834813361214</v>
      </c>
      <c r="K13" s="25">
        <f>IFERROR(IF(K8="","",IF($K$25=0,((K9-$K$26)/3/K10),IF($K$26=0,(($K$25-K9)/3/K10),MIN(((($K$25)-K9)/(3*K10)),((K9-($K$26))/(3*K10)))))),"")</f>
        <v>4.473803197896947</v>
      </c>
      <c r="L13" s="25">
        <f>IFERROR(IF(L8="","",IF($L$25=0,((L9-$L$26)/3/L10),IF($L$26=0,(($L$25-L9)/3/L10),MIN(((($L$25)-L9)/(3*L10)),((L9-($L$26))/(3*L10)))))),"")</f>
        <v>4.711684039392221</v>
      </c>
      <c r="M13" s="25">
        <f>IFERROR(IF(M8="","",IF($M$25=0,((M9-$M$26)/3/M10),IF($M$26=0,(($M$25-M9)/3/M10),MIN(((($M$25)-M9)/(3*M10)),((M9-($M$26))/(3*M10)))))),"")</f>
        <v>3.7308617462703113</v>
      </c>
      <c r="N13" s="25">
        <f>IFERROR(IF(N8="","",IF($N$25=0,((N9-$N$26)/3/N10),IF($N$26=0,(($N$25-N9)/3/N10),MIN(((($N$25)-N9)/(3*N10)),((N9-($N$26))/(3*N10)))))),"")</f>
        <v>3.5718111294301638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5.6990416613775885</v>
      </c>
      <c r="V13" s="25">
        <f>IFERROR(IF(V8="","",IF($G$25=0,((V9-$G$26)/3/V10),IF($G$26=0,(($G$25-V9)/3/V10),MIN(((($G$25)-V9)/(3*V10)),((V9-($G$26))/(3*V10)))))),"")</f>
        <v>4.6162105086368115</v>
      </c>
      <c r="W13" s="25">
        <f>IFERROR(IF(W8="","",IF($H$25=0,((W9-$H$26)/3/W10),IF($H$26=0,(($H$25-W9)/3/W10),MIN(((($H$25)-W9)/(3*W10)),((W9-($H$26))/(3*W10)))))),"")</f>
        <v>4.6036830412322942</v>
      </c>
      <c r="X13" s="25"/>
      <c r="Y13" s="25"/>
      <c r="Z13" s="25">
        <f>IFERROR(IF(Z8="","",IF($K$25=0,((Z9-$K$26)/3/Z10),IF($K$26=0,(($K$25-Z9)/3/Z10),MIN(((($K$25)-Z9)/(3*Z10)),((Z9-($K$26))/(3*Z10)))))),"")</f>
        <v>3.5706921605314017</v>
      </c>
      <c r="AA13" s="25">
        <f>IFERROR(IF(AA8="","",IF($L$25=0,((AA9-$L$26)/3/AA10),IF($L$26=0,(($L$25-AA9)/3/AA10),MIN(((($L$25)-AA9)/(3*AA10)),((AA9-($L$26))/(3*AA10)))))),"")</f>
        <v>4.0542516783097149</v>
      </c>
      <c r="AB13" s="25">
        <f>IFERROR(IF(AB8="","",IF($M$25=0,((AB9-$M$26)/3/AB10),IF($M$26=0,(($M$25-AB9)/3/AB10),MIN(((($M$25)-AB9)/(3*AB10)),((AB9-($M$26))/(3*AB10)))))),"")</f>
        <v>3.6793812884936008</v>
      </c>
      <c r="AC13" s="25">
        <f>IFERROR(IF(AC8="","",IF($N$25=0,((AC9-$N$26)/3/AC10),IF($N$26=0,(($N$25-AC9)/3/AC10),MIN(((($N$25)-AC9)/(3*AC10)),((AC9-($N$26))/(3*AC10)))))),"")</f>
        <v>3.2662126367382691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4.9643170938291448</v>
      </c>
      <c r="AG13" s="25">
        <f t="shared" si="1"/>
        <v>6.5408880066066608</v>
      </c>
      <c r="AH13" s="25">
        <f t="shared" si="1"/>
        <v>7.1539491442479406</v>
      </c>
      <c r="AI13" s="25">
        <f t="shared" si="1"/>
        <v>5.7048716696182176</v>
      </c>
      <c r="AJ13" s="25">
        <f t="shared" si="1"/>
        <v>6.9935357321347356</v>
      </c>
      <c r="AK13" s="25">
        <f t="shared" si="1"/>
        <v>4.3357629972439602</v>
      </c>
      <c r="AL13" s="25">
        <f t="shared" si="1"/>
        <v>4.6861937457590299</v>
      </c>
      <c r="AM13" s="25">
        <f t="shared" si="1"/>
        <v>2.3010523433998764</v>
      </c>
      <c r="AN13" s="25">
        <f t="shared" si="1"/>
        <v>2.3769095692326956</v>
      </c>
      <c r="AO13" s="25">
        <f t="shared" si="1"/>
        <v>4.2830687608076294</v>
      </c>
      <c r="AP13" s="25">
        <f t="shared" si="1"/>
        <v>3.3563597421854912</v>
      </c>
      <c r="AQ13" s="25">
        <f>IFERROR(IF(AQ8="","",IF($M$25=0,((AQ9-$M$26)/3/AQ10),IF($M$26=0,(($M$25-AQ9)/3/AQ10),MIN(((($M$25)-AQ9)/(3*AQ10)),((AQ9-($M$26))/(3*AQ10)))))),"")</f>
        <v>3.4154624530495181</v>
      </c>
      <c r="AR13" s="25">
        <f>IFERROR(IF(AR8="","",IF($M$25=0,((AR9-$M$26)/3/AR10),IF($M$26=0,(($M$25-AR9)/3/AR10),MIN(((($M$25)-AR9)/(3*AR10)),((AR9-($M$26))/(3*AR10)))))),"")</f>
        <v>4.1129617878998035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0.10725964912280661</v>
      </c>
      <c r="AE17" s="27" t="s">
        <v>30</v>
      </c>
      <c r="AR17" s="16">
        <f>AR19-AQ19</f>
        <v>-7.5373333333333958E-2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1.5098848484848484</v>
      </c>
      <c r="C19" s="30">
        <v>1.4404642857142858</v>
      </c>
      <c r="D19" s="30">
        <v>1.3977714285714289</v>
      </c>
      <c r="E19" s="30">
        <v>1.4766687500000006</v>
      </c>
      <c r="F19" s="30">
        <v>1.4867928571428575</v>
      </c>
      <c r="G19" s="30">
        <v>1.5150090909090912</v>
      </c>
      <c r="H19" s="30">
        <v>1.6497368421052627</v>
      </c>
      <c r="I19" s="30">
        <v>1.6280600000000005</v>
      </c>
      <c r="J19" s="30">
        <v>1.5163076923076921</v>
      </c>
      <c r="K19" s="30">
        <v>1.5950666666666664</v>
      </c>
      <c r="L19" s="30">
        <v>1.6370645161290329</v>
      </c>
      <c r="M19" s="30">
        <v>1.6010523809523804</v>
      </c>
      <c r="N19" s="30">
        <v>1.6281266666666669</v>
      </c>
      <c r="P19" s="30" t="s">
        <v>18</v>
      </c>
      <c r="Q19" s="30"/>
      <c r="R19" s="30"/>
      <c r="S19" s="30"/>
      <c r="T19" s="30"/>
      <c r="U19" s="30">
        <v>1.5350933333333334</v>
      </c>
      <c r="V19" s="30">
        <v>1.5438947368421052</v>
      </c>
      <c r="W19" s="30">
        <v>1.6187333333333334</v>
      </c>
      <c r="X19" s="30"/>
      <c r="Y19" s="30">
        <v>1.5500874999999998</v>
      </c>
      <c r="Z19" s="30">
        <v>1.6089777777777781</v>
      </c>
      <c r="AA19" s="30">
        <v>1.60056</v>
      </c>
      <c r="AB19" s="30">
        <v>1.4882736842105269</v>
      </c>
      <c r="AC19" s="30">
        <v>1.5955333333333335</v>
      </c>
      <c r="AD19" s="29"/>
      <c r="AE19" s="30" t="s">
        <v>18</v>
      </c>
      <c r="AF19" s="30">
        <v>1.5226874999999997</v>
      </c>
      <c r="AG19" s="30">
        <v>1.4157636363636361</v>
      </c>
      <c r="AH19" s="30">
        <v>1.4634625000000003</v>
      </c>
      <c r="AI19" s="30">
        <v>1.4637999999999998</v>
      </c>
      <c r="AJ19" s="30">
        <v>1.4821428571428574</v>
      </c>
      <c r="AK19" s="30">
        <v>1.4422615384615394</v>
      </c>
      <c r="AL19" s="30">
        <v>1.5965478260869563</v>
      </c>
      <c r="AM19" s="30">
        <v>1.4946142857142866</v>
      </c>
      <c r="AN19" s="30">
        <v>1.5203333333333333</v>
      </c>
      <c r="AO19" s="30">
        <v>1.5612526315789472</v>
      </c>
      <c r="AP19" s="30">
        <v>1.5277199999999997</v>
      </c>
      <c r="AQ19" s="30">
        <v>1.5657466666666671</v>
      </c>
      <c r="AR19" s="30">
        <v>1.4903733333333331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0.24324870355507838</v>
      </c>
      <c r="C20" s="22">
        <v>0.18725988599367502</v>
      </c>
      <c r="D20" s="22">
        <v>0.22721279035485553</v>
      </c>
      <c r="E20" s="22">
        <v>0.20361715592529078</v>
      </c>
      <c r="F20" s="22">
        <v>0.20360960304516104</v>
      </c>
      <c r="G20" s="22">
        <v>0.2395099927223171</v>
      </c>
      <c r="H20" s="22">
        <v>0.29652649481546151</v>
      </c>
      <c r="I20" s="22">
        <v>0.26131043612309857</v>
      </c>
      <c r="J20" s="22">
        <v>0.20461439139837706</v>
      </c>
      <c r="K20" s="22">
        <v>0.29940799316103228</v>
      </c>
      <c r="L20" s="22">
        <v>0.26770129402680348</v>
      </c>
      <c r="M20" s="22">
        <v>0.23544093240090586</v>
      </c>
      <c r="N20" s="22">
        <v>0.20957234488474902</v>
      </c>
      <c r="P20" s="21" t="s">
        <v>8</v>
      </c>
      <c r="Q20" s="22"/>
      <c r="R20" s="22"/>
      <c r="S20" s="22"/>
      <c r="T20" s="22"/>
      <c r="U20" s="22">
        <v>0.1813464783921255</v>
      </c>
      <c r="V20" s="22">
        <v>0.24797835671190632</v>
      </c>
      <c r="W20" s="22">
        <v>0.17480416253080272</v>
      </c>
      <c r="X20" s="22"/>
      <c r="Y20" s="22">
        <v>0.22330935537098084</v>
      </c>
      <c r="Z20" s="22">
        <v>0.31634730515392689</v>
      </c>
      <c r="AA20" s="22">
        <v>0.27885495793972903</v>
      </c>
      <c r="AB20" s="22">
        <v>0.19688291380137388</v>
      </c>
      <c r="AC20" s="22">
        <v>0.28433104674682419</v>
      </c>
      <c r="AD20" s="29"/>
      <c r="AE20" s="21" t="s">
        <v>8</v>
      </c>
      <c r="AF20" s="22">
        <v>0.23607216198560629</v>
      </c>
      <c r="AG20" s="22">
        <v>0.2861409885351382</v>
      </c>
      <c r="AH20" s="22">
        <v>0.21843771778388477</v>
      </c>
      <c r="AI20" s="22">
        <v>0.18569603939669663</v>
      </c>
      <c r="AJ20" s="22">
        <v>0.20862477833815737</v>
      </c>
      <c r="AK20" s="22">
        <v>0.25233975589241542</v>
      </c>
      <c r="AL20" s="22">
        <v>0.33269825229262429</v>
      </c>
      <c r="AM20" s="22">
        <v>0.25901839746964034</v>
      </c>
      <c r="AN20" s="22">
        <v>0.26175163164088622</v>
      </c>
      <c r="AO20" s="22">
        <v>0.28008892844728084</v>
      </c>
      <c r="AP20" s="22">
        <v>0.32074366965167356</v>
      </c>
      <c r="AQ20" s="22">
        <v>0.21532797695064321</v>
      </c>
      <c r="AR20" s="22">
        <v>0.1784293162596953</v>
      </c>
      <c r="AS20" s="29"/>
      <c r="AT20" s="29"/>
      <c r="AU20" s="29"/>
      <c r="AV20" s="29"/>
      <c r="BD20" s="32">
        <f>F5</f>
        <v>-2</v>
      </c>
      <c r="BE20" s="32"/>
      <c r="BF20" s="32"/>
      <c r="BG20" s="32"/>
      <c r="BH20" s="32"/>
      <c r="BI20" s="32"/>
      <c r="BJ20" s="32">
        <f>E5</f>
        <v>4.5999999999999996</v>
      </c>
    </row>
    <row r="21" spans="1:62" x14ac:dyDescent="0.2">
      <c r="A21" s="21" t="s">
        <v>19</v>
      </c>
      <c r="B21" s="22">
        <v>2.411</v>
      </c>
      <c r="C21" s="22">
        <v>1.9790000000000001</v>
      </c>
      <c r="D21" s="22">
        <v>2.0019999999999998</v>
      </c>
      <c r="E21" s="22">
        <v>2.1440000000000001</v>
      </c>
      <c r="F21" s="22">
        <v>2.0499999999999998</v>
      </c>
      <c r="G21" s="22">
        <v>2.4039999999999999</v>
      </c>
      <c r="H21" s="22">
        <v>3.4710000000000001</v>
      </c>
      <c r="I21" s="22">
        <v>2.669</v>
      </c>
      <c r="J21" s="22">
        <v>2.2109999999999999</v>
      </c>
      <c r="K21" s="22">
        <v>3.22</v>
      </c>
      <c r="L21" s="22">
        <v>2.7109999999999999</v>
      </c>
      <c r="M21" s="22">
        <v>2.419</v>
      </c>
      <c r="N21" s="22">
        <v>2.2839999999999998</v>
      </c>
      <c r="P21" s="21" t="s">
        <v>19</v>
      </c>
      <c r="Q21" s="22"/>
      <c r="R21" s="22"/>
      <c r="S21" s="22"/>
      <c r="T21" s="22"/>
      <c r="U21" s="22">
        <v>2.0720000000000001</v>
      </c>
      <c r="V21" s="22">
        <v>2.4209999999999998</v>
      </c>
      <c r="W21" s="22">
        <v>2.0470000000000002</v>
      </c>
      <c r="X21" s="22"/>
      <c r="Y21" s="22">
        <v>2.157</v>
      </c>
      <c r="Z21" s="22">
        <v>2.742</v>
      </c>
      <c r="AA21" s="22">
        <v>2.5609999999999999</v>
      </c>
      <c r="AB21" s="22">
        <v>2.004</v>
      </c>
      <c r="AC21" s="22">
        <v>2.5150000000000001</v>
      </c>
      <c r="AD21" s="29"/>
      <c r="AE21" s="21" t="s">
        <v>19</v>
      </c>
      <c r="AF21" s="22">
        <v>2.2309999999999999</v>
      </c>
      <c r="AG21" s="22">
        <v>1.9950000000000001</v>
      </c>
      <c r="AH21" s="22">
        <v>2.3759999999999999</v>
      </c>
      <c r="AI21" s="22">
        <v>1.9450000000000001</v>
      </c>
      <c r="AJ21" s="22">
        <v>2.1640000000000001</v>
      </c>
      <c r="AK21" s="22">
        <v>2.4390000000000001</v>
      </c>
      <c r="AL21" s="22">
        <v>2.8010000000000002</v>
      </c>
      <c r="AM21" s="22">
        <v>2.367</v>
      </c>
      <c r="AN21" s="22">
        <v>2.8010000000000002</v>
      </c>
      <c r="AO21" s="22">
        <v>2.7559999999999998</v>
      </c>
      <c r="AP21" s="22">
        <v>3.3940000000000001</v>
      </c>
      <c r="AQ21" s="22">
        <v>2.3610000000000002</v>
      </c>
      <c r="AR21" s="22">
        <v>1.9690000000000001</v>
      </c>
      <c r="BD21" s="33" t="e">
        <f>BE21-$BG$22</f>
        <v>#VALUE!</v>
      </c>
      <c r="BE21" s="32" t="e">
        <f>BF21-$BG$22</f>
        <v>#VALUE!</v>
      </c>
      <c r="BF21" s="32" t="e">
        <f>BG21-$BG$22</f>
        <v>#VALUE!</v>
      </c>
      <c r="BG21" s="33" t="str">
        <f>D5</f>
        <v/>
      </c>
      <c r="BH21" s="32" t="e">
        <f>BG21+$BG$22</f>
        <v>#VALUE!</v>
      </c>
      <c r="BI21" s="32" t="e">
        <f>BH21+$BG$22</f>
        <v>#VALUE!</v>
      </c>
      <c r="BJ21" s="33" t="e">
        <f>BI21+$BG$22</f>
        <v>#VALUE!</v>
      </c>
    </row>
    <row r="22" spans="1:62" x14ac:dyDescent="0.2">
      <c r="A22" s="21" t="s">
        <v>20</v>
      </c>
      <c r="B22" s="22">
        <v>1.0369999999999999</v>
      </c>
      <c r="C22" s="22">
        <v>0.99099999999999999</v>
      </c>
      <c r="D22" s="22">
        <v>1.113</v>
      </c>
      <c r="E22" s="22">
        <v>0.85</v>
      </c>
      <c r="F22" s="22">
        <v>1.0029999999999999</v>
      </c>
      <c r="G22" s="22">
        <v>1.05</v>
      </c>
      <c r="H22" s="22">
        <v>1.155</v>
      </c>
      <c r="I22" s="22">
        <v>1.052</v>
      </c>
      <c r="J22" s="22">
        <v>1.109</v>
      </c>
      <c r="K22" s="22">
        <v>1.069</v>
      </c>
      <c r="L22" s="22">
        <v>1.0780000000000001</v>
      </c>
      <c r="M22" s="22">
        <v>0.91900000000000004</v>
      </c>
      <c r="N22" s="22">
        <v>0.95899999999999996</v>
      </c>
      <c r="P22" s="21" t="s">
        <v>20</v>
      </c>
      <c r="Q22" s="22"/>
      <c r="R22" s="22"/>
      <c r="S22" s="22"/>
      <c r="T22" s="22"/>
      <c r="U22" s="22">
        <v>1.1659999999999999</v>
      </c>
      <c r="V22" s="22">
        <v>1.151</v>
      </c>
      <c r="W22" s="22">
        <v>1.381</v>
      </c>
      <c r="X22" s="22"/>
      <c r="Y22" s="22">
        <v>1.113</v>
      </c>
      <c r="Z22" s="22">
        <v>1.1379999999999999</v>
      </c>
      <c r="AA22" s="22">
        <v>1.1950000000000001</v>
      </c>
      <c r="AB22" s="22">
        <v>1.133</v>
      </c>
      <c r="AC22" s="22">
        <v>1.19</v>
      </c>
      <c r="AD22" s="29"/>
      <c r="AE22" s="21" t="s">
        <v>20</v>
      </c>
      <c r="AF22" s="22">
        <v>1.1439999999999999</v>
      </c>
      <c r="AG22" s="22">
        <v>-1.4999999999999999E-2</v>
      </c>
      <c r="AH22" s="22">
        <v>1.0349999999999999</v>
      </c>
      <c r="AI22" s="22">
        <v>0.98099999999999998</v>
      </c>
      <c r="AJ22" s="22">
        <v>1.155</v>
      </c>
      <c r="AK22" s="22">
        <v>1.0409999999999999</v>
      </c>
      <c r="AL22" s="22">
        <v>1.165</v>
      </c>
      <c r="AM22" s="22">
        <v>1.1279999999999999</v>
      </c>
      <c r="AN22" s="22">
        <v>1.0680000000000001</v>
      </c>
      <c r="AO22" s="22">
        <v>1.167</v>
      </c>
      <c r="AP22" s="22">
        <v>1.02</v>
      </c>
      <c r="AQ22" s="22">
        <v>1.1499999999999999</v>
      </c>
      <c r="AR22" s="22">
        <v>1.135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4.2345071886689585</v>
      </c>
      <c r="C23" s="25">
        <f>IFERROR(IF(C18="","",IF($C$25=0,((C19-$C$26)/3/C20),IF($C$26=0,(($C$25-C19)/3/C20),MIN(((($C$25)-C19)/(3*C20)),((C19-($C$26))/(3*C20)))))),"")</f>
        <v>5.6241547186680654</v>
      </c>
      <c r="D23" s="25">
        <f>IFERROR(IF(D18="","",IF($D$25=0,((D19-$D$26)/3/D20),IF($D$26=0,(($D$25-D19)/3/D20),MIN(((($D$25)-D19)/(3*D20)),((D19-($D$26))/(3*D20)))))),"")</f>
        <v>4.6978408308021251</v>
      </c>
      <c r="E23" s="25">
        <f>IFERROR(IF(E18="","",IF($E$25=0,((E19-$E$26)/3/E20),IF($E$26=0,(($E$25-E19)/3/E20),MIN(((($E$25)-E19)/(3*E20)),((E19-($E$26))/(3*E20)))))),"")</f>
        <v>5.1130780799662103</v>
      </c>
      <c r="F23" s="25">
        <f>IFERROR(IF(F18="","",IF($K$25=0,((F19-$K$26)/3/F20),IF($K$26=0,(($K$25-F19)/3/F20),MIN(((($K$25)-F19)/(3*F20)),((F19-($K$26))/(3*F20)))))),"")</f>
        <v>5.0966933718521226</v>
      </c>
      <c r="G23" s="25">
        <f>IFERROR(IF(G18="","",IF($G$25=0,((G19-$G$26)/3/G20),IF($G$26=0,(($G$25-G19)/3/G20),MIN(((($G$25)-G19)/(3*G20)),((G19-($G$26))/(3*G20)))))),"")</f>
        <v>4.2934755721133007</v>
      </c>
      <c r="H23" s="25">
        <f>IFERROR(IF(H18="","",IF($H$25=0,((H19-$H$26)/3/H20),IF($H$26=0,(($H$25-H19)/3/H20),MIN(((($H$25)-H19)/(3*H20)),((H19-($H$26))/(3*H20)))))),"")</f>
        <v>3.3164694212016208</v>
      </c>
      <c r="I23" s="25">
        <f>IFERROR(IF(I18="","",IF($I$25=0,((I19-$I$26)/3/I20),IF($I$26=0,(($I$25-I19)/3/I20),MIN(((($I$25)-I19)/(3*I20)),((I19-($I$26))/(3*I20)))))),"")</f>
        <v>3.7910719577996144</v>
      </c>
      <c r="J23" s="25">
        <f>IFERROR(IF(J18="","",IF($J$25=0,((J19-$J$26)/3/J20),IF($J$26=0,(($J$25-J19)/3/J20),MIN(((($J$25)-J19)/(3*J20)),((J19-($J$26))/(3*J20)))))),"")</f>
        <v>5.0235832820583743</v>
      </c>
      <c r="K23" s="25">
        <f>IFERROR(IF(K18="","",IF($K$25=0,((K19-$K$26)/3/K20),IF($K$26=0,(($K$25-K19)/3/K20),MIN(((($K$25)-K19)/(3*K20)),((K19-($K$26))/(3*K20)))))),"")</f>
        <v>3.3454165129977818</v>
      </c>
      <c r="L23" s="25">
        <f>IFERROR(IF(L18="","",IF($L$25=0,((L19-$L$26)/3/L20),IF($L$26=0,(($L$25-L19)/3/L20),MIN(((($L$25)-L19)/(3*L20)),((L19-($L$26))/(3*L20)))))),"")</f>
        <v>3.6893552004699486</v>
      </c>
      <c r="M23" s="25">
        <f>IFERROR(IF(M18="","",IF($M$25=0,((M19-$M$26)/3/M20),IF($M$26=0,(($M$25-M19)/3/M20),MIN(((($M$25)-M19)/(3*M20)),((M19-($M$26))/(3*M20)))))),"")</f>
        <v>4.2458598687802356</v>
      </c>
      <c r="N23" s="25">
        <f>IFERROR(IF(N18="","",IF($N$25=0,((N19-$N$26)/3/N20),IF($N$26=0,(($N$25-N19)/3/N20),MIN(((($N$25)-N19)/(3*N20)),((N19-($N$26))/(3*N20)))))),"")</f>
        <v>4.7268853387560394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5.6336112209825924</v>
      </c>
      <c r="V23" s="25">
        <f>IFERROR(IF(V18="","",IF($G$25=0,((V19-$G$26)/3/V20),IF($G$26=0,(($G$25-V19)/3/V20),MIN(((($G$25)-V19)/(3*V20)),((V19-($G$26))/(3*V20)))))),"")</f>
        <v>4.1080268773998743</v>
      </c>
      <c r="W23" s="25">
        <f>IFERROR(IF(W18="","",IF($H$25=0,((W19-$H$26)/3/W20),IF($H$26=0,(($H$25-W19)/3/W20),MIN(((($H$25)-W19)/(3*W20)),((W19-($H$26))/(3*W20)))))),"")</f>
        <v>5.6849650555686457</v>
      </c>
      <c r="X23" s="25"/>
      <c r="Y23" s="25">
        <f>IFERROR(IF(Y18="","",IF($J$25=0,((Y19-$J$26)/3/Y20),IF($J$26=0,(($J$25-Y19)/3/Y20),MIN(((($J$25)-Y19)/(3*Y20)),((Y19-($J$26))/(3*Y20)))))),"")</f>
        <v>4.5525969940268451</v>
      </c>
      <c r="Z23" s="25">
        <f>IFERROR(IF(Z18="","",IF($K$25=0,((Z19-$K$26)/3/Z20),IF($K$26=0,(($K$25-Z19)/3/Z20),MIN(((($K$25)-Z19)/(3*Z20)),((Z19-($K$26))/(3*Z20)))))),"")</f>
        <v>3.1516228877697809</v>
      </c>
      <c r="AA23" s="25">
        <f>IFERROR(IF(AA18="","",IF($L$25=0,((AA19-$L$26)/3/AA20),IF($L$26=0,(($L$25-AA19)/3/AA20),MIN(((($L$25)-AA19)/(3*AA20)),((AA19-($L$26))/(3*AA20)))))),"")</f>
        <v>3.5854242675844059</v>
      </c>
      <c r="AB23" s="25">
        <f>IFERROR(IF(AB18="","",IF($M$25=0,((AB19-$M$26)/3/AB20),IF($M$26=0,(($M$25-AB19)/3/AB20),MIN(((($M$25)-AB19)/(3*AB20)),((AB19-($M$26))/(3*AB20)))))),"")</f>
        <v>5.2683195572246735</v>
      </c>
      <c r="AC23" s="25">
        <f>IFERROR(IF(AC18="","",IF($N$25=0,((AC19-$N$26)/3/AC20),IF($N$26=0,(($N$25-AC19)/3/AC20),MIN(((($N$25)-AC19)/(3*AC20)),((AC19-($N$26))/(3*AC20)))))),"")</f>
        <v>3.5222635739129839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4.3451579580818018</v>
      </c>
      <c r="AG23" s="25">
        <f t="shared" si="2"/>
        <v>3.7094025803359503</v>
      </c>
      <c r="AH23" s="25">
        <f t="shared" si="2"/>
        <v>4.7863185470304002</v>
      </c>
      <c r="AI23" s="25">
        <f t="shared" si="2"/>
        <v>5.6296300308632032</v>
      </c>
      <c r="AJ23" s="25">
        <f t="shared" si="2"/>
        <v>4.9816024854015586</v>
      </c>
      <c r="AK23" s="25">
        <f t="shared" si="2"/>
        <v>4.1712788516299115</v>
      </c>
      <c r="AL23" s="25">
        <f t="shared" si="2"/>
        <v>3.009185403706661</v>
      </c>
      <c r="AM23" s="25">
        <f t="shared" si="2"/>
        <v>3.996351539275889</v>
      </c>
      <c r="AN23" s="25">
        <f t="shared" si="2"/>
        <v>3.9218687926421509</v>
      </c>
      <c r="AO23" s="25">
        <f t="shared" si="2"/>
        <v>3.6164078140787281</v>
      </c>
      <c r="AP23" s="25">
        <f t="shared" si="2"/>
        <v>3.1928715364686537</v>
      </c>
      <c r="AQ23" s="25">
        <f>IFERROR(IF(AQ18="","",IF($M$25=0,((AQ19-$M$26)/3/AQ20),IF($M$26=0,(($M$25-AQ19)/3/AQ20),MIN(((($M$25)-AQ19)/(3*AQ20)),((AQ19-($M$26))/(3*AQ20)))))),"")</f>
        <v>4.6971034238138571</v>
      </c>
      <c r="AR23" s="25">
        <f>IFERROR(IF(AR18="","",IF($M$25=0,((AR19-$M$26)/3/AR20),IF($M$26=0,(($M$25-AR19)/3/AR20),MIN(((($M$25)-AR19)/(3*AR20)),((AR19-($M$26))/(3*AR20)))))),"")</f>
        <v>5.80925962140428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3">$E$5</f>
        <v>4.5999999999999996</v>
      </c>
      <c r="C25" s="32">
        <f t="shared" si="3"/>
        <v>4.5999999999999996</v>
      </c>
      <c r="D25" s="32">
        <f t="shared" si="3"/>
        <v>4.5999999999999996</v>
      </c>
      <c r="E25" s="32">
        <f t="shared" si="3"/>
        <v>4.5999999999999996</v>
      </c>
      <c r="F25" s="32">
        <f t="shared" si="3"/>
        <v>4.5999999999999996</v>
      </c>
      <c r="G25" s="32">
        <f t="shared" si="3"/>
        <v>4.5999999999999996</v>
      </c>
      <c r="H25" s="32">
        <f t="shared" si="3"/>
        <v>4.5999999999999996</v>
      </c>
      <c r="I25" s="32">
        <f t="shared" si="3"/>
        <v>4.5999999999999996</v>
      </c>
      <c r="J25" s="32">
        <f t="shared" si="3"/>
        <v>4.5999999999999996</v>
      </c>
      <c r="K25" s="32">
        <f t="shared" si="3"/>
        <v>4.5999999999999996</v>
      </c>
      <c r="L25" s="32">
        <f t="shared" si="3"/>
        <v>4.5999999999999996</v>
      </c>
      <c r="M25" s="32">
        <f t="shared" si="3"/>
        <v>4.5999999999999996</v>
      </c>
      <c r="N25" s="32">
        <f>$E$5</f>
        <v>4.5999999999999996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0.30793946228509167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5.5712997930438828</v>
      </c>
      <c r="Q37" s="40">
        <v>8</v>
      </c>
      <c r="R37" s="41">
        <f>ROUND(Q37/5,5)</f>
        <v>1.6</v>
      </c>
      <c r="T37" s="20">
        <v>1.5388000000000002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9.9507286165385928E-2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10.254525465643244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73"/>
  <dimension ref="A1:BJ85"/>
  <sheetViews>
    <sheetView showGridLines="0" topLeftCell="A3" zoomScale="75" zoomScaleNormal="75" workbookViewId="0">
      <selection activeCell="X19" sqref="X19:X23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18" width="9.28515625" style="1" bestFit="1" customWidth="1"/>
    <col min="19" max="19" width="9.140625" style="1"/>
    <col min="20" max="20" width="9.85546875" style="1" bestFit="1" customWidth="1"/>
    <col min="21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73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1.9527504647933978</v>
      </c>
      <c r="R2" s="7">
        <f>IF(N19="","",(ABS(N19-AVERAGE(B19:M19))/STDEV(B19:M19)))</f>
        <v>2.5315789878895067</v>
      </c>
      <c r="S2" s="7">
        <f>IF(AC9="","",(ABS(AC9-AVERAGE(Q9:AB9))/STDEV(Q9:AB9)))</f>
        <v>0.74678231789061755</v>
      </c>
      <c r="T2" s="7">
        <f>IF(AC19="","",(ABS(AC19-AVERAGE(Q19:AB19))/STDEV(Q19:AB19)))</f>
        <v>0.50069727724714419</v>
      </c>
      <c r="U2" s="7">
        <f>IF(AR9="","",(ABS(AR9-AVERAGE(AF9:AQ9))/STDEV(AF9:AQ9)))</f>
        <v>0.53790354042742761</v>
      </c>
      <c r="V2" s="7">
        <f>IF(AR19="","",(ABS(AR19-AVERAGE(AF19:AQ19))/STDEV(AF19:AQ19)))</f>
        <v>1.8604736246712787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2.5060280398246015</v>
      </c>
      <c r="R3" s="7">
        <f>IF(N20="","",(ABS(N20-AVERAGE(B20:M20))/STDEV(B20:M20)))</f>
        <v>0.24384158868494818</v>
      </c>
      <c r="S3" s="7">
        <f>IF(AC10="","",(ABS(AC10-AVERAGE(Q10:AB10))/STDEV(Q10:AB10)))</f>
        <v>0.4360899057768387</v>
      </c>
      <c r="T3" s="7">
        <f>IF(AC20="","",(ABS(AC20-AVERAGE(Q20:AB20))/STDEV(Q20:AB20)))</f>
        <v>3.2635314718002109</v>
      </c>
      <c r="U3" s="7">
        <f t="shared" ref="U3" si="0">IF(AR10="","",(ABS(AR10-AVERAGE(AF10:AQ10))/STDEV(AF10:AQ10)))</f>
        <v>2.7900646396468778</v>
      </c>
      <c r="V3" s="7">
        <f>IF(AR20="","",(ABS(AR20-AVERAGE(AF20:AQ20))/STDEV(AF20:AQ20)))</f>
        <v>0.37042320327497735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9.7302670885905024E-2</v>
      </c>
      <c r="R4" s="7">
        <f>IF(N23="","",(ABS(N23-AVERAGE(B23:M23))/STDEV(B23:M23)))</f>
        <v>0.52490551483750836</v>
      </c>
      <c r="S4" s="7">
        <f>IF(AC13="","",(ABS(AC13-AVERAGE(Q13:AB13))/STDEV(Q13:AB13)))</f>
        <v>0.8525315133822462</v>
      </c>
      <c r="T4" s="7">
        <f>IF(AC23="","",(ABS(AC23-AVERAGE(Q23:AB23))/STDEV(Q23:AB23)))</f>
        <v>1.8815969555432215</v>
      </c>
      <c r="U4" s="7">
        <f>IF(AR13="","",(ABS(AR13-AVERAGE(AF13:AQ13))/STDEV(AF13:AQ13)))</f>
        <v>0.81092081779202163</v>
      </c>
      <c r="V4" s="7">
        <f>IF(AR23="","",(ABS(AR23-AVERAGE(AF23:AQ23))/STDEV(AF23:AQ23)))</f>
        <v>0.43794086471828825</v>
      </c>
    </row>
    <row r="5" spans="1:44" ht="25.5" customHeight="1" x14ac:dyDescent="0.2">
      <c r="C5" s="45" t="s">
        <v>74</v>
      </c>
      <c r="D5" s="46">
        <v>19830</v>
      </c>
      <c r="E5" s="46">
        <v>20600</v>
      </c>
      <c r="F5" s="46">
        <v>18652</v>
      </c>
      <c r="G5" s="13"/>
      <c r="H5" s="13"/>
      <c r="I5" s="13">
        <v>872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-56.140429660685044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-84.835555555553583</v>
      </c>
      <c r="AE7" s="14" t="s">
        <v>29</v>
      </c>
      <c r="AR7" s="16">
        <f>AR9-AQ9</f>
        <v>-148.9333333333343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20163.175757575758</v>
      </c>
      <c r="C9" s="20">
        <v>20220</v>
      </c>
      <c r="D9" s="20">
        <v>20266.628571428573</v>
      </c>
      <c r="E9" s="20">
        <v>20083.172413793105</v>
      </c>
      <c r="F9" s="20">
        <v>20179.172413793105</v>
      </c>
      <c r="G9" s="20">
        <v>20082.186666666668</v>
      </c>
      <c r="H9" s="20">
        <v>20119.640579710143</v>
      </c>
      <c r="I9" s="20">
        <v>19980.309677419355</v>
      </c>
      <c r="J9" s="20">
        <v>19992.043636363636</v>
      </c>
      <c r="K9" s="20">
        <v>19992.611764705882</v>
      </c>
      <c r="L9" s="20">
        <v>20071.248484848486</v>
      </c>
      <c r="M9" s="20">
        <v>20108.304761904761</v>
      </c>
      <c r="N9" s="20">
        <v>19926.742857142857</v>
      </c>
      <c r="P9" s="19" t="s">
        <v>18</v>
      </c>
      <c r="Q9" s="20"/>
      <c r="R9" s="20"/>
      <c r="S9" s="20"/>
      <c r="T9" s="20"/>
      <c r="U9" s="20">
        <v>20065.333333333332</v>
      </c>
      <c r="V9" s="20">
        <v>20030.258823529413</v>
      </c>
      <c r="W9" s="20">
        <v>19957.107692307691</v>
      </c>
      <c r="X9" s="20"/>
      <c r="Y9" s="20"/>
      <c r="Z9" s="20">
        <v>20129.546666666665</v>
      </c>
      <c r="AA9" s="20">
        <v>20201.257142857143</v>
      </c>
      <c r="AB9" s="20">
        <v>20103.022222222222</v>
      </c>
      <c r="AC9" s="20">
        <v>20018.186666666668</v>
      </c>
      <c r="AE9" s="19" t="s">
        <v>18</v>
      </c>
      <c r="AF9" s="30">
        <v>20074.080000000002</v>
      </c>
      <c r="AG9" s="30">
        <v>20109.454545454544</v>
      </c>
      <c r="AH9" s="30">
        <v>20172.64</v>
      </c>
      <c r="AI9" s="30">
        <v>20134.941935483872</v>
      </c>
      <c r="AJ9" s="30">
        <v>20023.733333333334</v>
      </c>
      <c r="AK9" s="30">
        <v>19910</v>
      </c>
      <c r="AL9" s="30">
        <v>19944</v>
      </c>
      <c r="AM9" s="30">
        <v>19999.2</v>
      </c>
      <c r="AN9" s="30">
        <v>19935.657142857144</v>
      </c>
      <c r="AO9" s="30">
        <v>19840.876190476192</v>
      </c>
      <c r="AP9" s="30">
        <v>19923.04</v>
      </c>
      <c r="AQ9" s="30">
        <v>20106.933333333334</v>
      </c>
      <c r="AR9" s="30">
        <v>19958</v>
      </c>
    </row>
    <row r="10" spans="1:44" x14ac:dyDescent="0.2">
      <c r="A10" s="21" t="s">
        <v>8</v>
      </c>
      <c r="B10" s="22">
        <v>143.25450452693596</v>
      </c>
      <c r="C10" s="22">
        <v>186.0352958799252</v>
      </c>
      <c r="D10" s="22">
        <v>115.78668184891463</v>
      </c>
      <c r="E10" s="22">
        <v>184.11523960807449</v>
      </c>
      <c r="F10" s="22">
        <v>146.37463088612651</v>
      </c>
      <c r="G10" s="22">
        <v>137.18134509269623</v>
      </c>
      <c r="H10" s="22">
        <v>167.03240383199753</v>
      </c>
      <c r="I10" s="22">
        <v>144.65043253655386</v>
      </c>
      <c r="J10" s="22">
        <v>152.82965418532953</v>
      </c>
      <c r="K10" s="22">
        <v>188.69091812449861</v>
      </c>
      <c r="L10" s="22">
        <v>186.34957335219201</v>
      </c>
      <c r="M10" s="22">
        <v>170.83297888809506</v>
      </c>
      <c r="N10" s="22">
        <v>219.61959824711485</v>
      </c>
      <c r="P10" s="21" t="s">
        <v>8</v>
      </c>
      <c r="Q10" s="22"/>
      <c r="R10" s="22"/>
      <c r="S10" s="22"/>
      <c r="T10" s="22"/>
      <c r="U10" s="22">
        <v>142.39913666976275</v>
      </c>
      <c r="V10" s="22">
        <v>203.75377022168647</v>
      </c>
      <c r="W10" s="22">
        <v>133.08551328433097</v>
      </c>
      <c r="X10" s="22"/>
      <c r="Y10" s="22"/>
      <c r="Z10" s="22">
        <v>100.69572756353453</v>
      </c>
      <c r="AA10" s="22">
        <v>120.04162149133593</v>
      </c>
      <c r="AB10" s="22">
        <v>186.60039487040945</v>
      </c>
      <c r="AC10" s="22">
        <v>130.4599652097244</v>
      </c>
      <c r="AE10" s="21" t="s">
        <v>8</v>
      </c>
      <c r="AF10" s="22">
        <v>174.26089170659719</v>
      </c>
      <c r="AG10" s="22">
        <v>181.20970235877616</v>
      </c>
      <c r="AH10" s="22">
        <v>170.70965445003094</v>
      </c>
      <c r="AI10" s="22">
        <v>139.64859602893605</v>
      </c>
      <c r="AJ10" s="22">
        <v>138.60685367977166</v>
      </c>
      <c r="AK10" s="22">
        <v>139.02809114197848</v>
      </c>
      <c r="AL10" s="22">
        <v>155.83486195867943</v>
      </c>
      <c r="AM10" s="22">
        <v>149.43048346222764</v>
      </c>
      <c r="AN10" s="22">
        <v>142.64761777591252</v>
      </c>
      <c r="AO10" s="22">
        <v>144.19002520966339</v>
      </c>
      <c r="AP10" s="22">
        <v>160.33141187132685</v>
      </c>
      <c r="AQ10" s="22">
        <v>200.02618010468723</v>
      </c>
      <c r="AR10" s="22">
        <v>213.24449627100208</v>
      </c>
    </row>
    <row r="11" spans="1:44" x14ac:dyDescent="0.2">
      <c r="A11" s="21" t="s">
        <v>19</v>
      </c>
      <c r="B11" s="22">
        <v>20540</v>
      </c>
      <c r="C11" s="22">
        <v>20508</v>
      </c>
      <c r="D11" s="22">
        <v>20476</v>
      </c>
      <c r="E11" s="22">
        <v>20444</v>
      </c>
      <c r="F11" s="23">
        <v>20508</v>
      </c>
      <c r="G11" s="23">
        <v>20380</v>
      </c>
      <c r="H11" s="23">
        <v>20508</v>
      </c>
      <c r="I11" s="23">
        <v>20444</v>
      </c>
      <c r="J11" s="23">
        <v>20476</v>
      </c>
      <c r="K11" s="23">
        <v>20444</v>
      </c>
      <c r="L11" s="23">
        <v>20476</v>
      </c>
      <c r="M11" s="23">
        <v>20508</v>
      </c>
      <c r="N11" s="23">
        <v>20380</v>
      </c>
      <c r="P11" s="21" t="s">
        <v>19</v>
      </c>
      <c r="Q11" s="22"/>
      <c r="R11" s="22"/>
      <c r="S11" s="22"/>
      <c r="T11" s="22"/>
      <c r="U11" s="23">
        <v>20348</v>
      </c>
      <c r="V11" s="23">
        <v>20444</v>
      </c>
      <c r="W11" s="23">
        <v>20220</v>
      </c>
      <c r="X11" s="23"/>
      <c r="Y11" s="23"/>
      <c r="Z11" s="23">
        <v>20348</v>
      </c>
      <c r="AA11" s="23">
        <v>20508</v>
      </c>
      <c r="AB11" s="23">
        <v>20508</v>
      </c>
      <c r="AC11" s="23">
        <v>20316</v>
      </c>
      <c r="AE11" s="21" t="s">
        <v>19</v>
      </c>
      <c r="AF11" s="22">
        <v>20348</v>
      </c>
      <c r="AG11" s="22">
        <v>20412</v>
      </c>
      <c r="AH11" s="22">
        <v>20444</v>
      </c>
      <c r="AI11" s="22">
        <v>20444</v>
      </c>
      <c r="AJ11" s="22">
        <v>20380</v>
      </c>
      <c r="AK11" s="22">
        <v>20220</v>
      </c>
      <c r="AL11" s="22">
        <v>20220</v>
      </c>
      <c r="AM11" s="22">
        <v>20284</v>
      </c>
      <c r="AN11" s="22">
        <v>20220</v>
      </c>
      <c r="AO11" s="22">
        <v>20220</v>
      </c>
      <c r="AP11" s="22">
        <v>20188</v>
      </c>
      <c r="AQ11" s="22">
        <v>20412</v>
      </c>
      <c r="AR11" s="22">
        <v>20380</v>
      </c>
    </row>
    <row r="12" spans="1:44" x14ac:dyDescent="0.2">
      <c r="A12" s="21" t="s">
        <v>20</v>
      </c>
      <c r="B12" s="22">
        <v>19804</v>
      </c>
      <c r="C12" s="22">
        <v>19292</v>
      </c>
      <c r="D12" s="22">
        <v>19932</v>
      </c>
      <c r="E12" s="22">
        <v>19420</v>
      </c>
      <c r="F12" s="23">
        <v>19804</v>
      </c>
      <c r="G12" s="23">
        <v>19740</v>
      </c>
      <c r="H12" s="23">
        <v>19420</v>
      </c>
      <c r="I12" s="23">
        <v>19644</v>
      </c>
      <c r="J12" s="23">
        <v>19484</v>
      </c>
      <c r="K12" s="23">
        <v>19484</v>
      </c>
      <c r="L12" s="23">
        <v>19644</v>
      </c>
      <c r="M12" s="23">
        <v>19484</v>
      </c>
      <c r="N12" s="23">
        <v>19356</v>
      </c>
      <c r="P12" s="21" t="s">
        <v>20</v>
      </c>
      <c r="Q12" s="22"/>
      <c r="R12" s="22"/>
      <c r="S12" s="22"/>
      <c r="T12" s="22"/>
      <c r="U12" s="23">
        <v>19676</v>
      </c>
      <c r="V12" s="23">
        <v>19388</v>
      </c>
      <c r="W12" s="23">
        <v>19548</v>
      </c>
      <c r="X12" s="23"/>
      <c r="Y12" s="23"/>
      <c r="Z12" s="23">
        <v>19932</v>
      </c>
      <c r="AA12" s="23">
        <v>19900</v>
      </c>
      <c r="AB12" s="23">
        <v>19676</v>
      </c>
      <c r="AC12" s="23">
        <v>19420</v>
      </c>
      <c r="AE12" s="21" t="s">
        <v>20</v>
      </c>
      <c r="AF12" s="22">
        <v>19612</v>
      </c>
      <c r="AG12" s="22">
        <v>19708</v>
      </c>
      <c r="AH12" s="22">
        <v>19836</v>
      </c>
      <c r="AI12" s="22">
        <v>19676</v>
      </c>
      <c r="AJ12" s="22">
        <v>19420</v>
      </c>
      <c r="AK12" s="22">
        <v>19612</v>
      </c>
      <c r="AL12" s="22">
        <v>19260</v>
      </c>
      <c r="AM12" s="22">
        <v>19644</v>
      </c>
      <c r="AN12" s="22">
        <v>19484</v>
      </c>
      <c r="AO12" s="22">
        <v>19548</v>
      </c>
      <c r="AP12" s="22">
        <v>19324</v>
      </c>
      <c r="AQ12" s="22">
        <v>19356</v>
      </c>
      <c r="AR12" s="22">
        <v>19452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1.0164293352513887</v>
      </c>
      <c r="C13" s="25">
        <f>IFERROR(IF(C8="","",IF($C$25=0,((C9-$C$26)/3/C10),IF($C$26=0,(($C$25-C9)/3/C10),MIN(((($C$25)-C9)/(3*C10)),((C9-($C$26))/(3*C10)))))),"")</f>
        <v>0.68087437960387109</v>
      </c>
      <c r="D13" s="25">
        <f>IFERROR(IF(D8="","",IF($D$25=0,((D9-$D$26)/3/D10),IF($D$26=0,(($D$25-D9)/3/D10),MIN(((($D$25)-D9)/(3*D10)),((D9-($D$26))/(3*D10)))))),"")</f>
        <v>0.95972876801850071</v>
      </c>
      <c r="E13" s="25">
        <f>IFERROR(IF(E8="","",IF($E$25=0,((E9-$E$26)/3/E10),IF($E$26=0,(($E$25-E9)/3/E10),MIN(((($E$25)-E9)/(3*E10)),((E9-($E$26))/(3*E10)))))),"")</f>
        <v>0.93569583069651396</v>
      </c>
      <c r="F13" s="25">
        <f>IFERROR(IF(F8="","",IF($K$25=0,((F9-$K$26)/3/F10),IF($K$26=0,(($K$25-F9)/3/F10),MIN(((($K$25)-F9)/(3*F10)),((F9-($K$26))/(3*F10)))))),"")</f>
        <v>0.95833452299595456</v>
      </c>
      <c r="G13" s="25">
        <f>IFERROR(IF(G8="","",IF($G$25=0,((G9-$G$26)/3/G10),IF($G$26=0,(($G$25-G9)/3/G10),MIN(((($G$25)-G9)/(3*G10)),((G9-($G$26))/(3*G10)))))),"")</f>
        <v>1.2582209653055345</v>
      </c>
      <c r="H13" s="25">
        <f>IFERROR(IF(H8="","",IF($H$25=0,((H9-$H$26)/3/H10),IF($H$26=0,(($H$25-H9)/3/H10),MIN(((($H$25)-H9)/(3*H10)),((H9-($H$26))/(3*H10)))))),"")</f>
        <v>0.95861523327135534</v>
      </c>
      <c r="I13" s="25">
        <f>IFERROR(IF(I8="","",IF($I$25=0,((I9-$I$26)/3/I10),IF($I$26=0,(($I$25-I9)/3/I10),MIN(((($I$25)-I9)/(3*I10)),((I9-($I$26))/(3*I10)))))),"")</f>
        <v>1.4280181347402163</v>
      </c>
      <c r="J13" s="25">
        <f>IFERROR(IF(J8="","",IF($J$25=0,((J9-$J$26)/3/J10),IF($J$26=0,(($J$25-J9)/3/J10),MIN(((($J$25)-J9)/(3*J10)),((J9-($J$26))/(3*J10)))))),"")</f>
        <v>1.3259999984451596</v>
      </c>
      <c r="K13" s="25">
        <f>IFERROR(IF(K8="","",IF($K$25=0,((K9-$K$26)/3/K10),IF($K$26=0,(($K$25-K9)/3/K10),MIN(((($K$25)-K9)/(3*K10)),((K9-($K$26))/(3*K10)))))),"")</f>
        <v>1.0729861675931542</v>
      </c>
      <c r="L13" s="25">
        <f>IFERROR(IF(L8="","",IF($L$25=0,((L9-$L$26)/3/L10),IF($L$26=0,(($L$25-L9)/3/L10),MIN(((($L$25)-L9)/(3*L10)),((L9-($L$26))/(3*L10)))))),"")</f>
        <v>0.94580578790700842</v>
      </c>
      <c r="M13" s="25">
        <f>IFERROR(IF(M8="","",IF($M$25=0,((M9-$M$26)/3/M10),IF($M$26=0,(($M$25-M9)/3/M10),MIN(((($M$25)-M9)/(3*M10)),((M9-($M$26))/(3*M10)))))),"")</f>
        <v>0.95940733320452964</v>
      </c>
      <c r="N13" s="25">
        <f>IFERROR(IF(N8="","",IF($N$25=0,((N9-$N$26)/3/N10),IF($N$26=0,(($N$25-N9)/3/N10),MIN(((($N$25)-N9)/(3*N10)),((N9-($N$26))/(3*N10)))))),"")</f>
        <v>1.0218534657664404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1.2515681372109513</v>
      </c>
      <c r="V13" s="25">
        <f>IFERROR(IF(V8="","",IF($G$25=0,((V9-$G$26)/3/V10),IF($G$26=0,(($G$25-V9)/3/V10),MIN(((($G$25)-V9)/(3*V10)),((V9-($G$26))/(3*V10)))))),"")</f>
        <v>0.93207465699195258</v>
      </c>
      <c r="W13" s="25">
        <f>IFERROR(IF(W8="","",IF($H$25=0,((W9-$H$26)/3/W10),IF($H$26=0,(($H$25-W9)/3/W10),MIN(((($H$25)-W9)/(3*W10)),((W9-($H$26))/(3*W10)))))),"")</f>
        <v>1.6102236119388891</v>
      </c>
      <c r="X13" s="25"/>
      <c r="Y13" s="25"/>
      <c r="Z13" s="25">
        <f>IFERROR(IF(Z8="","",IF($K$25=0,((Z9-$K$26)/3/Z10),IF($K$26=0,(($K$25-Z9)/3/Z10),MIN(((($K$25)-Z9)/(3*Z10)),((Z9-($K$26))/(3*Z10)))))),"")</f>
        <v>1.5573429138672561</v>
      </c>
      <c r="AA13" s="25">
        <f>IFERROR(IF(AA8="","",IF($L$25=0,((AA9-$L$26)/3/AA10),IF($L$26=0,(($L$25-AA9)/3/AA10),MIN(((($L$25)-AA9)/(3*AA10)),((AA9-($L$26))/(3*AA10)))))),"")</f>
        <v>1.1072350078499973</v>
      </c>
      <c r="AB13" s="25">
        <f>IFERROR(IF(AB8="","",IF($M$25=0,((AB9-$M$26)/3/AB10),IF($M$26=0,(($M$25-AB9)/3/AB10),MIN(((($M$25)-AB9)/(3*AB10)),((AB9-($M$26))/(3*AB10)))))),"")</f>
        <v>0.88777550215961054</v>
      </c>
      <c r="AC13" s="25">
        <f>IFERROR(IF(AC8="","",IF($N$25=0,((AC9-$N$26)/3/AC10),IF($N$26=0,(($N$25-AC9)/3/AC10),MIN(((($N$25)-AC9)/(3*AC10)),((AC9-($N$26))/(3*AC10)))))),"")</f>
        <v>1.4865692894061973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1.0060012028506642</v>
      </c>
      <c r="AG13" s="25">
        <f t="shared" si="1"/>
        <v>0.90235318190308134</v>
      </c>
      <c r="AH13" s="25">
        <f t="shared" si="1"/>
        <v>0.8344773105672918</v>
      </c>
      <c r="AI13" s="25">
        <f t="shared" si="1"/>
        <v>1.1100674066682945</v>
      </c>
      <c r="AJ13" s="25">
        <f t="shared" si="1"/>
        <v>1.3858541896685614</v>
      </c>
      <c r="AK13" s="25">
        <f t="shared" si="1"/>
        <v>1.6543419255114353</v>
      </c>
      <c r="AL13" s="25">
        <f t="shared" si="1"/>
        <v>1.4031947917061554</v>
      </c>
      <c r="AM13" s="25">
        <f t="shared" si="1"/>
        <v>1.3401995498280572</v>
      </c>
      <c r="AN13" s="25">
        <f t="shared" si="1"/>
        <v>1.5524102154688226</v>
      </c>
      <c r="AO13" s="25">
        <f t="shared" si="1"/>
        <v>1.7549152201986773</v>
      </c>
      <c r="AP13" s="25">
        <f t="shared" si="1"/>
        <v>1.4074181141399165</v>
      </c>
      <c r="AQ13" s="25">
        <f>IFERROR(IF(AQ8="","",IF($M$25=0,((AQ9-$M$26)/3/AQ10),IF($M$26=0,(($M$25-AQ9)/3/AQ10),MIN(((($M$25)-AQ9)/(3*AQ10)),((AQ9-($M$26))/(3*AQ10)))))),"")</f>
        <v>0.82167022071579254</v>
      </c>
      <c r="AR13" s="25">
        <f>IFERROR(IF(AR8="","",IF($M$25=0,((AR9-$M$26)/3/AR10),IF($M$26=0,(($M$25-AR9)/3/AR10),MIN(((($M$25)-AR9)/(3*AR10)),((AR9-($M$26))/(3*AR10)))))),"")</f>
        <v>1.0035428990769253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-83.716491228067753</v>
      </c>
      <c r="AE17" s="27" t="s">
        <v>30</v>
      </c>
      <c r="AR17" s="16">
        <f>AR19-AQ19</f>
        <v>-359.25333333333401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20075.127272727274</v>
      </c>
      <c r="C19" s="30">
        <v>20022.514285714286</v>
      </c>
      <c r="D19" s="30">
        <v>20142.285714285714</v>
      </c>
      <c r="E19" s="30">
        <v>19907.2</v>
      </c>
      <c r="F19" s="30">
        <v>19810.17142857143</v>
      </c>
      <c r="G19" s="30">
        <v>19836</v>
      </c>
      <c r="H19" s="30">
        <v>19871.36842105263</v>
      </c>
      <c r="I19" s="30">
        <v>19825.546666666665</v>
      </c>
      <c r="J19" s="30">
        <v>19685.517948717948</v>
      </c>
      <c r="K19" s="30">
        <v>19644.355555555554</v>
      </c>
      <c r="L19" s="30">
        <v>19748.051612903226</v>
      </c>
      <c r="M19" s="30">
        <v>19854.133333333335</v>
      </c>
      <c r="N19" s="30">
        <v>19488.693333333333</v>
      </c>
      <c r="P19" s="30" t="s">
        <v>18</v>
      </c>
      <c r="Q19" s="30"/>
      <c r="R19" s="30"/>
      <c r="S19" s="30"/>
      <c r="T19" s="30"/>
      <c r="U19" s="30">
        <v>20079.626666666667</v>
      </c>
      <c r="V19" s="30">
        <v>20091.663157894738</v>
      </c>
      <c r="W19" s="30">
        <v>20068.533333333333</v>
      </c>
      <c r="X19" s="30"/>
      <c r="Y19" s="30">
        <v>20101.599999999999</v>
      </c>
      <c r="Z19" s="30">
        <v>20090.577777777777</v>
      </c>
      <c r="AA19" s="30">
        <v>20146.186666666668</v>
      </c>
      <c r="AB19" s="30">
        <v>20226.063157894736</v>
      </c>
      <c r="AC19" s="30">
        <v>20142.346666666668</v>
      </c>
      <c r="AD19" s="29"/>
      <c r="AE19" s="30" t="s">
        <v>18</v>
      </c>
      <c r="AF19" s="30">
        <v>19780.8</v>
      </c>
      <c r="AG19" s="30">
        <v>19752.218181818182</v>
      </c>
      <c r="AH19" s="30">
        <v>19958.400000000001</v>
      </c>
      <c r="AI19" s="30">
        <v>19613.882352941175</v>
      </c>
      <c r="AJ19" s="30">
        <v>19747.771428571428</v>
      </c>
      <c r="AK19" s="30">
        <v>19697.169230769232</v>
      </c>
      <c r="AL19" s="30">
        <v>19694.921739130434</v>
      </c>
      <c r="AM19" s="30">
        <v>19617.942857142858</v>
      </c>
      <c r="AN19" s="30">
        <v>19548.609523809522</v>
      </c>
      <c r="AO19" s="30">
        <v>19692.168421052633</v>
      </c>
      <c r="AP19" s="30">
        <v>19695.626666666667</v>
      </c>
      <c r="AQ19" s="30">
        <v>19872.693333333333</v>
      </c>
      <c r="AR19" s="30">
        <v>19513.439999999999</v>
      </c>
      <c r="BD19" s="32"/>
      <c r="BE19" s="32"/>
      <c r="BF19" s="32"/>
      <c r="BG19" s="32">
        <f>I5/3</f>
        <v>290.66666666666669</v>
      </c>
      <c r="BH19" s="32"/>
      <c r="BI19" s="32"/>
      <c r="BJ19" s="32"/>
    </row>
    <row r="20" spans="1:62" x14ac:dyDescent="0.2">
      <c r="A20" s="21" t="s">
        <v>8</v>
      </c>
      <c r="B20" s="22">
        <v>199.67000714094007</v>
      </c>
      <c r="C20" s="22">
        <v>167.44433137910931</v>
      </c>
      <c r="D20" s="22">
        <v>113.08002669337672</v>
      </c>
      <c r="E20" s="22">
        <v>331.17493904517028</v>
      </c>
      <c r="F20" s="22">
        <v>177.06503877044452</v>
      </c>
      <c r="G20" s="22">
        <v>124.35167650474715</v>
      </c>
      <c r="H20" s="22">
        <v>201.74083918052125</v>
      </c>
      <c r="I20" s="22">
        <v>243.6341350618541</v>
      </c>
      <c r="J20" s="22">
        <v>211.94979330579329</v>
      </c>
      <c r="K20" s="22">
        <v>151.49654280850731</v>
      </c>
      <c r="L20" s="22">
        <v>189.93149118770231</v>
      </c>
      <c r="M20" s="22">
        <v>158.93335045973606</v>
      </c>
      <c r="N20" s="22">
        <v>175.09023356013657</v>
      </c>
      <c r="P20" s="21" t="s">
        <v>8</v>
      </c>
      <c r="Q20" s="22"/>
      <c r="R20" s="22"/>
      <c r="S20" s="22"/>
      <c r="T20" s="22"/>
      <c r="U20" s="22">
        <v>125.58735232125501</v>
      </c>
      <c r="V20" s="22">
        <v>131.48405052748075</v>
      </c>
      <c r="W20" s="22">
        <v>89.261947312924107</v>
      </c>
      <c r="X20" s="22"/>
      <c r="Y20" s="22">
        <v>78.779551417350618</v>
      </c>
      <c r="Z20" s="22">
        <v>97.002835331870401</v>
      </c>
      <c r="AA20" s="22">
        <v>113.43919592085965</v>
      </c>
      <c r="AB20" s="22">
        <v>100.46845705126576</v>
      </c>
      <c r="AC20" s="22">
        <v>167.86493068820241</v>
      </c>
      <c r="AD20" s="29"/>
      <c r="AE20" s="21" t="s">
        <v>8</v>
      </c>
      <c r="AF20" s="22">
        <v>137.37561923243021</v>
      </c>
      <c r="AG20" s="22">
        <v>159.82104470302508</v>
      </c>
      <c r="AH20" s="22">
        <v>158.06628957097121</v>
      </c>
      <c r="AI20" s="22">
        <v>215.6457308468986</v>
      </c>
      <c r="AJ20" s="22">
        <v>177.49547219606345</v>
      </c>
      <c r="AK20" s="22">
        <v>207.48219571438304</v>
      </c>
      <c r="AL20" s="22">
        <v>192.08866500920607</v>
      </c>
      <c r="AM20" s="22">
        <v>146.72263942301026</v>
      </c>
      <c r="AN20" s="22">
        <v>179.04943962912006</v>
      </c>
      <c r="AO20" s="22">
        <v>152.31760299995085</v>
      </c>
      <c r="AP20" s="22">
        <v>223.12684389931309</v>
      </c>
      <c r="AQ20" s="22">
        <v>161.6086341462937</v>
      </c>
      <c r="AR20" s="22">
        <v>186.3500222989276</v>
      </c>
      <c r="AS20" s="29"/>
      <c r="AT20" s="29"/>
      <c r="AU20" s="29"/>
      <c r="AV20" s="29"/>
      <c r="BD20" s="32">
        <f>F5</f>
        <v>18652</v>
      </c>
      <c r="BE20" s="32"/>
      <c r="BF20" s="32"/>
      <c r="BG20" s="32"/>
      <c r="BH20" s="32"/>
      <c r="BI20" s="32"/>
      <c r="BJ20" s="32">
        <f>E5</f>
        <v>20600</v>
      </c>
    </row>
    <row r="21" spans="1:62" x14ac:dyDescent="0.2">
      <c r="A21" s="21" t="s">
        <v>19</v>
      </c>
      <c r="B21" s="22">
        <v>20508</v>
      </c>
      <c r="C21" s="22">
        <v>20412</v>
      </c>
      <c r="D21" s="22">
        <v>20444</v>
      </c>
      <c r="E21" s="22">
        <v>20444</v>
      </c>
      <c r="F21" s="22">
        <v>20220</v>
      </c>
      <c r="G21" s="22">
        <v>20124</v>
      </c>
      <c r="H21" s="22">
        <v>20252</v>
      </c>
      <c r="I21" s="22">
        <v>20380</v>
      </c>
      <c r="J21" s="22">
        <v>20284</v>
      </c>
      <c r="K21" s="22">
        <v>20028</v>
      </c>
      <c r="L21" s="22">
        <v>20316</v>
      </c>
      <c r="M21" s="22">
        <v>20412</v>
      </c>
      <c r="N21" s="22">
        <v>19964</v>
      </c>
      <c r="P21" s="21" t="s">
        <v>19</v>
      </c>
      <c r="Q21" s="22"/>
      <c r="R21" s="22"/>
      <c r="S21" s="22"/>
      <c r="T21" s="22"/>
      <c r="U21" s="22">
        <v>20316</v>
      </c>
      <c r="V21" s="22">
        <v>20348</v>
      </c>
      <c r="W21" s="22">
        <v>20220</v>
      </c>
      <c r="X21" s="22"/>
      <c r="Y21" s="22">
        <v>20284</v>
      </c>
      <c r="Z21" s="22">
        <v>20284</v>
      </c>
      <c r="AA21" s="22">
        <v>20316</v>
      </c>
      <c r="AB21" s="22">
        <v>20508</v>
      </c>
      <c r="AC21" s="22">
        <v>20412</v>
      </c>
      <c r="AD21" s="29"/>
      <c r="AE21" s="21" t="s">
        <v>19</v>
      </c>
      <c r="AF21" s="22">
        <v>20124</v>
      </c>
      <c r="AG21" s="22">
        <v>20028</v>
      </c>
      <c r="AH21" s="22">
        <v>20284</v>
      </c>
      <c r="AI21" s="22">
        <v>20060</v>
      </c>
      <c r="AJ21" s="22">
        <v>20124</v>
      </c>
      <c r="AK21" s="22">
        <v>20156</v>
      </c>
      <c r="AL21" s="22">
        <v>20028</v>
      </c>
      <c r="AM21" s="22">
        <v>19964</v>
      </c>
      <c r="AN21" s="22">
        <v>19900</v>
      </c>
      <c r="AO21" s="22">
        <v>19964</v>
      </c>
      <c r="AP21" s="22">
        <v>20188</v>
      </c>
      <c r="AQ21" s="22">
        <v>20188</v>
      </c>
      <c r="AR21" s="22">
        <v>20028</v>
      </c>
      <c r="BD21" s="33">
        <f>BE21-$BG$22</f>
        <v>19829.939999999999</v>
      </c>
      <c r="BE21" s="32">
        <f>BF21-$BG$22</f>
        <v>19829.96</v>
      </c>
      <c r="BF21" s="32">
        <f>BG21-$BG$22</f>
        <v>19829.98</v>
      </c>
      <c r="BG21" s="33">
        <f>D5</f>
        <v>19830</v>
      </c>
      <c r="BH21" s="32">
        <f>BG21+$BG$22</f>
        <v>19830.02</v>
      </c>
      <c r="BI21" s="32">
        <f>BH21+$BG$22</f>
        <v>19830.04</v>
      </c>
      <c r="BJ21" s="33">
        <f>BI21+$BG$22</f>
        <v>19830.060000000001</v>
      </c>
    </row>
    <row r="22" spans="1:62" x14ac:dyDescent="0.2">
      <c r="A22" s="21" t="s">
        <v>20</v>
      </c>
      <c r="B22" s="22">
        <v>19612</v>
      </c>
      <c r="C22" s="22">
        <v>19612</v>
      </c>
      <c r="D22" s="22">
        <v>19900</v>
      </c>
      <c r="E22" s="22">
        <v>19068</v>
      </c>
      <c r="F22" s="22">
        <v>19324</v>
      </c>
      <c r="G22" s="22">
        <v>19356</v>
      </c>
      <c r="H22" s="22">
        <v>19324</v>
      </c>
      <c r="I22" s="22">
        <v>19228</v>
      </c>
      <c r="J22" s="22">
        <v>19196</v>
      </c>
      <c r="K22" s="22">
        <v>19132</v>
      </c>
      <c r="L22" s="22">
        <v>18972</v>
      </c>
      <c r="M22" s="22">
        <v>19292</v>
      </c>
      <c r="N22" s="22">
        <v>19068</v>
      </c>
      <c r="P22" s="21" t="s">
        <v>20</v>
      </c>
      <c r="Q22" s="22"/>
      <c r="R22" s="22"/>
      <c r="S22" s="22"/>
      <c r="T22" s="22"/>
      <c r="U22" s="22">
        <v>19708</v>
      </c>
      <c r="V22" s="22">
        <v>19420</v>
      </c>
      <c r="W22" s="22">
        <v>19964</v>
      </c>
      <c r="X22" s="22"/>
      <c r="Y22" s="22">
        <v>19900</v>
      </c>
      <c r="Z22" s="22">
        <v>19772</v>
      </c>
      <c r="AA22" s="22">
        <v>19676</v>
      </c>
      <c r="AB22" s="22">
        <v>19964</v>
      </c>
      <c r="AC22" s="22">
        <v>19676</v>
      </c>
      <c r="AD22" s="29"/>
      <c r="AE22" s="21" t="s">
        <v>20</v>
      </c>
      <c r="AF22" s="22">
        <v>19484</v>
      </c>
      <c r="AG22" s="22">
        <v>19324</v>
      </c>
      <c r="AH22" s="22">
        <v>19548</v>
      </c>
      <c r="AI22" s="22">
        <v>18940</v>
      </c>
      <c r="AJ22" s="22">
        <v>19324</v>
      </c>
      <c r="AK22" s="22">
        <v>18908</v>
      </c>
      <c r="AL22" s="22">
        <v>19100</v>
      </c>
      <c r="AM22" s="22">
        <v>19292</v>
      </c>
      <c r="AN22" s="22">
        <v>18908</v>
      </c>
      <c r="AO22" s="22">
        <v>19260</v>
      </c>
      <c r="AP22" s="22">
        <v>19132</v>
      </c>
      <c r="AQ22" s="22">
        <v>19324</v>
      </c>
      <c r="AR22" s="22">
        <v>19196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0.87623363299666257</v>
      </c>
      <c r="C23" s="25">
        <f>IFERROR(IF(C18="","",IF($C$25=0,((C19-$C$26)/3/C20),IF($C$26=0,(($C$25-C19)/3/C20),MIN(((($C$25)-C19)/(3*C20)),((C19-($C$26))/(3*C20)))))),"")</f>
        <v>1.1496073740436832</v>
      </c>
      <c r="D23" s="25">
        <f>IFERROR(IF(D18="","",IF($D$25=0,((D19-$D$26)/3/D20),IF($D$26=0,(($D$25-D19)/3/D20),MIN(((($D$25)-D19)/(3*D20)),((D19-($D$26))/(3*D20)))))),"")</f>
        <v>1.3492341046676204</v>
      </c>
      <c r="E23" s="25">
        <f>IFERROR(IF(E18="","",IF($E$25=0,((E19-$E$26)/3/E20),IF($E$26=0,(($E$25-E19)/3/E20),MIN(((($E$25)-E19)/(3*E20)),((E19-($E$26))/(3*E20)))))),"")</f>
        <v>0.69731524371726439</v>
      </c>
      <c r="F23" s="25">
        <f>IFERROR(IF(F18="","",IF($K$25=0,((F19-$K$26)/3/F20),IF($K$26=0,(($K$25-F19)/3/F20),MIN(((($K$25)-F19)/(3*F20)),((F19-($K$26))/(3*F20)))))),"")</f>
        <v>1.486889745736389</v>
      </c>
      <c r="G23" s="25">
        <f>IFERROR(IF(G18="","",IF($G$25=0,((G19-$G$26)/3/G20),IF($G$26=0,(($G$25-G19)/3/G20),MIN(((($G$25)-G19)/(3*G20)),((G19-($G$26))/(3*G20)))))),"")</f>
        <v>2.0479552332930928</v>
      </c>
      <c r="H23" s="25">
        <f>IFERROR(IF(H18="","",IF($H$25=0,((H19-$H$26)/3/H20),IF($H$26=0,(($H$25-H19)/3/H20),MIN(((($H$25)-H19)/(3*H20)),((H19-($H$26))/(3*H20)))))),"")</f>
        <v>1.2039069232042101</v>
      </c>
      <c r="I23" s="25">
        <f>IFERROR(IF(I18="","",IF($I$25=0,((I19-$I$26)/3/I20),IF($I$26=0,(($I$25-I19)/3/I20),MIN(((($I$25)-I19)/(3*I20)),((I19-($I$26))/(3*I20)))))),"")</f>
        <v>1.0595851482205967</v>
      </c>
      <c r="J23" s="25">
        <f>IFERROR(IF(J18="","",IF($J$25=0,((J19-$J$26)/3/J20),IF($J$26=0,(($J$25-J19)/3/J20),MIN(((($J$25)-J19)/(3*J20)),((J19-($J$26))/(3*J20)))))),"")</f>
        <v>1.4382054621188374</v>
      </c>
      <c r="K23" s="25">
        <f>IFERROR(IF(K18="","",IF($K$25=0,((K19-$K$26)/3/K20),IF($K$26=0,(($K$25-K19)/3/K20),MIN(((($K$25)-K19)/(3*K20)),((K19-($K$26))/(3*K20)))))),"")</f>
        <v>2.1026760231142418</v>
      </c>
      <c r="L23" s="25">
        <f>IFERROR(IF(L18="","",IF($L$25=0,((L19-$L$26)/3/L20),IF($L$26=0,(($L$25-L19)/3/L20),MIN(((($L$25)-L19)/(3*L20)),((L19-($L$26))/(3*L20)))))),"")</f>
        <v>1.4951854161892246</v>
      </c>
      <c r="M23" s="25">
        <f>IFERROR(IF(M18="","",IF($M$25=0,((M19-$M$26)/3/M20),IF($M$26=0,(($M$25-M19)/3/M20),MIN(((($M$25)-M19)/(3*M20)),((M19-($M$26))/(3*M20)))))),"")</f>
        <v>1.5643175048097111</v>
      </c>
      <c r="N23" s="25">
        <f>IFERROR(IF(N18="","",IF($N$25=0,((N19-$N$26)/3/N20),IF($N$26=0,(($N$25-N19)/3/N20),MIN(((($N$25)-N19)/(3*N20)),((N19-($N$26))/(3*N20)))))),"")</f>
        <v>1.5928802658315444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1.3811723439639776</v>
      </c>
      <c r="V23" s="25">
        <f>IFERROR(IF(V18="","",IF($G$25=0,((V19-$G$26)/3/V20),IF($G$26=0,(($G$25-V19)/3/V20),MIN(((($G$25)-V19)/(3*V20)),((V19-($G$26))/(3*V20)))))),"")</f>
        <v>1.2887161093327621</v>
      </c>
      <c r="W23" s="25">
        <f>IFERROR(IF(W18="","",IF($H$25=0,((W19-$H$26)/3/W20),IF($H$26=0,(($H$25-W19)/3/W20),MIN(((($H$25)-W19)/(3*W20)),((W19-($H$26))/(3*W20)))))),"")</f>
        <v>1.9846705218574772</v>
      </c>
      <c r="X23" s="25"/>
      <c r="Y23" s="25">
        <f>IFERROR(IF(Y18="","",IF($J$25=0,((Y19-$J$26)/3/Y20),IF($J$26=0,(($J$25-Y19)/3/Y20),MIN(((($J$25)-Y19)/(3*Y20)),((Y19-($J$26))/(3*Y20)))))),"")</f>
        <v>2.1088382752169892</v>
      </c>
      <c r="Z23" s="25">
        <f>IFERROR(IF(Z18="","",IF($K$25=0,((Z19-$K$26)/3/Z20),IF($K$26=0,(($K$25-Z19)/3/Z20),MIN(((($K$25)-Z19)/(3*Z20)),((Z19-($K$26))/(3*Z20)))))),"")</f>
        <v>1.7505406602441584</v>
      </c>
      <c r="AA23" s="25">
        <f>IFERROR(IF(AA18="","",IF($L$25=0,((AA19-$L$26)/3/AA20),IF($L$26=0,(($L$25-AA19)/3/AA20),MIN(((($L$25)-AA19)/(3*AA20)),((AA19-($L$26))/(3*AA20)))))),"")</f>
        <v>1.3334995006192056</v>
      </c>
      <c r="AB23" s="25">
        <f>IFERROR(IF(AB18="","",IF($M$25=0,((AB19-$M$26)/3/AB20),IF($M$26=0,(($M$25-AB19)/3/AB20),MIN(((($M$25)-AB19)/(3*AB20)),((AB19-($M$26))/(3*AB20)))))),"")</f>
        <v>1.2406442548578751</v>
      </c>
      <c r="AC23" s="25">
        <f>IFERROR(IF(AC18="","",IF($N$25=0,((AC19-$N$26)/3/AC20),IF($N$26=0,(($N$25-AC19)/3/AC20),MIN(((($N$25)-AC19)/(3*AC20)),((AC19-($N$26))/(3*AC20)))))),"")</f>
        <v>0.90877296696630361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1.9877374762158972</v>
      </c>
      <c r="AG23" s="25">
        <f t="shared" si="2"/>
        <v>1.7681897895176915</v>
      </c>
      <c r="AH23" s="25">
        <f t="shared" si="2"/>
        <v>1.3530188330930664</v>
      </c>
      <c r="AI23" s="25">
        <f t="shared" si="2"/>
        <v>1.4868249407080845</v>
      </c>
      <c r="AJ23" s="25">
        <f t="shared" si="2"/>
        <v>1.6004700681175512</v>
      </c>
      <c r="AK23" s="25">
        <f t="shared" si="2"/>
        <v>1.4504550075123741</v>
      </c>
      <c r="AL23" s="25">
        <f t="shared" si="2"/>
        <v>1.5705911309692835</v>
      </c>
      <c r="AM23" s="25">
        <f t="shared" si="2"/>
        <v>2.194487187847419</v>
      </c>
      <c r="AN23" s="25">
        <f t="shared" si="2"/>
        <v>1.6692028854651242</v>
      </c>
      <c r="AO23" s="25">
        <f t="shared" si="2"/>
        <v>1.9867075134834331</v>
      </c>
      <c r="AP23" s="25">
        <f t="shared" si="2"/>
        <v>1.3510601078273297</v>
      </c>
      <c r="AQ23" s="25">
        <f>IFERROR(IF(AQ18="","",IF($M$25=0,((AQ19-$M$26)/3/AQ20),IF($M$26=0,(($M$25-AQ19)/3/AQ20),MIN(((($M$25)-AQ19)/(3*AQ20)),((AQ19-($M$26))/(3*AQ20)))))),"")</f>
        <v>1.5001398708443681</v>
      </c>
      <c r="AR23" s="25">
        <f>IFERROR(IF(AR18="","",IF($M$25=0,((AR19-$M$26)/3/AR20),IF($M$26=0,(($M$25-AR19)/3/AR20),MIN(((($M$25)-AR19)/(3*AR20)),((AR19-($M$26))/(3*AR20)))))),"")</f>
        <v>1.5408995562450152</v>
      </c>
    </row>
    <row r="24" spans="1:62" x14ac:dyDescent="0.2">
      <c r="A24" s="35" t="s">
        <v>10</v>
      </c>
      <c r="B24" s="32">
        <f t="shared" ref="B24:M24" si="3">$D$5</f>
        <v>19830</v>
      </c>
      <c r="C24" s="32">
        <f t="shared" si="3"/>
        <v>19830</v>
      </c>
      <c r="D24" s="32">
        <f t="shared" si="3"/>
        <v>19830</v>
      </c>
      <c r="E24" s="32">
        <f t="shared" si="3"/>
        <v>19830</v>
      </c>
      <c r="F24" s="32">
        <f t="shared" si="3"/>
        <v>19830</v>
      </c>
      <c r="G24" s="32">
        <f t="shared" si="3"/>
        <v>19830</v>
      </c>
      <c r="H24" s="32">
        <f t="shared" si="3"/>
        <v>19830</v>
      </c>
      <c r="I24" s="32">
        <f t="shared" si="3"/>
        <v>19830</v>
      </c>
      <c r="J24" s="32">
        <f t="shared" si="3"/>
        <v>19830</v>
      </c>
      <c r="K24" s="32">
        <f t="shared" si="3"/>
        <v>19830</v>
      </c>
      <c r="L24" s="32">
        <f t="shared" si="3"/>
        <v>19830</v>
      </c>
      <c r="M24" s="32">
        <f t="shared" si="3"/>
        <v>19830</v>
      </c>
      <c r="N24" s="32">
        <f>$D$5</f>
        <v>19830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4">$E$5</f>
        <v>20600</v>
      </c>
      <c r="C25" s="32">
        <f t="shared" si="4"/>
        <v>20600</v>
      </c>
      <c r="D25" s="32">
        <f t="shared" si="4"/>
        <v>20600</v>
      </c>
      <c r="E25" s="32">
        <f t="shared" si="4"/>
        <v>20600</v>
      </c>
      <c r="F25" s="32">
        <f t="shared" si="4"/>
        <v>20600</v>
      </c>
      <c r="G25" s="32">
        <f t="shared" si="4"/>
        <v>20600</v>
      </c>
      <c r="H25" s="32">
        <f t="shared" si="4"/>
        <v>20600</v>
      </c>
      <c r="I25" s="32">
        <f t="shared" si="4"/>
        <v>20600</v>
      </c>
      <c r="J25" s="32">
        <f t="shared" si="4"/>
        <v>20600</v>
      </c>
      <c r="K25" s="32">
        <f t="shared" si="4"/>
        <v>20600</v>
      </c>
      <c r="L25" s="32">
        <f t="shared" si="4"/>
        <v>20600</v>
      </c>
      <c r="M25" s="32">
        <f t="shared" si="4"/>
        <v>20600</v>
      </c>
      <c r="N25" s="32">
        <f>$E$5</f>
        <v>20600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5">$F$5</f>
        <v>18652</v>
      </c>
      <c r="C26" s="32">
        <f t="shared" si="5"/>
        <v>18652</v>
      </c>
      <c r="D26" s="32">
        <f t="shared" si="5"/>
        <v>18652</v>
      </c>
      <c r="E26" s="32">
        <f t="shared" si="5"/>
        <v>18652</v>
      </c>
      <c r="F26" s="32">
        <f t="shared" si="5"/>
        <v>18652</v>
      </c>
      <c r="G26" s="32">
        <f t="shared" si="5"/>
        <v>18652</v>
      </c>
      <c r="H26" s="32">
        <f t="shared" si="5"/>
        <v>18652</v>
      </c>
      <c r="I26" s="32">
        <f t="shared" si="5"/>
        <v>18652</v>
      </c>
      <c r="J26" s="32">
        <f t="shared" si="5"/>
        <v>18652</v>
      </c>
      <c r="K26" s="32">
        <f t="shared" si="5"/>
        <v>18652</v>
      </c>
      <c r="L26" s="32">
        <f t="shared" si="5"/>
        <v>18652</v>
      </c>
      <c r="M26" s="32">
        <f t="shared" si="5"/>
        <v>18652</v>
      </c>
      <c r="N26" s="32">
        <f>$F$5</f>
        <v>18652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219.61959824711485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1.4280181347402163</v>
      </c>
      <c r="Q37" s="40">
        <v>8</v>
      </c>
      <c r="R37" s="41">
        <f>ROUND(Q37/5,5)</f>
        <v>1.6</v>
      </c>
      <c r="T37" s="20">
        <v>20149.599999999999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65.580484902141436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2.2892989211251082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74"/>
  <dimension ref="A1:BJ85"/>
  <sheetViews>
    <sheetView showGridLines="0" topLeftCell="A3" zoomScale="75" zoomScaleNormal="75" workbookViewId="0">
      <selection activeCell="X19" sqref="X19:X23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72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0.91669210278129698</v>
      </c>
      <c r="R2" s="7">
        <f>IF(N19="","",(ABS(N19-AVERAGE(B19:M19))/STDEV(B19:M19)))</f>
        <v>1.7374559589597245</v>
      </c>
      <c r="S2" s="7">
        <f>IF(AC9="","",(ABS(AC9-AVERAGE(Q9:AB9))/STDEV(Q9:AB9)))</f>
        <v>2.7093942153067494</v>
      </c>
      <c r="T2" s="7">
        <f>IF(AC19="","",(ABS(AC19-AVERAGE(Q19:AB19))/STDEV(Q19:AB19)))</f>
        <v>0.60264350875547334</v>
      </c>
      <c r="U2" s="7">
        <f>IF(AR9="","",(ABS(AR9-AVERAGE(AF9:AQ9))/STDEV(AF9:AQ9)))</f>
        <v>3.0754854700401776E-2</v>
      </c>
      <c r="V2" s="7">
        <f>IF(AR19="","",(ABS(AR19-AVERAGE(AF19:AQ19))/STDEV(AF19:AQ19)))</f>
        <v>1.0038456352481322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0.3878056278958753</v>
      </c>
      <c r="R3" s="7">
        <f>IF(N20="","",(ABS(N20-AVERAGE(B20:M20))/STDEV(B20:M20)))</f>
        <v>1.2114644742345013</v>
      </c>
      <c r="S3" s="7">
        <f>IF(AC10="","",(ABS(AC10-AVERAGE(Q10:AB10))/STDEV(Q10:AB10)))</f>
        <v>4.435311531360342</v>
      </c>
      <c r="T3" s="7">
        <f>IF(AC20="","",(ABS(AC20-AVERAGE(Q20:AB20))/STDEV(Q20:AB20)))</f>
        <v>2.5459543928720381</v>
      </c>
      <c r="U3" s="7">
        <f t="shared" ref="U3" si="0">IF(AR10="","",(ABS(AR10-AVERAGE(AF10:AQ10))/STDEV(AF10:AQ10)))</f>
        <v>1.3490769380055359</v>
      </c>
      <c r="V3" s="7">
        <f>IF(AR20="","",(ABS(AR20-AVERAGE(AF20:AQ20))/STDEV(AF20:AQ20)))</f>
        <v>0.38969034360658356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0.54234173821269827</v>
      </c>
      <c r="R4" s="7">
        <f>IF(N23="","",(ABS(N23-AVERAGE(B23:M23))/STDEV(B23:M23)))</f>
        <v>0.64788594402447519</v>
      </c>
      <c r="S4" s="7">
        <f>IF(AC13="","",(ABS(AC13-AVERAGE(Q13:AB13))/STDEV(Q13:AB13)))</f>
        <v>3.8678431563073237</v>
      </c>
      <c r="T4" s="7">
        <f>IF(AC23="","",(ABS(AC23-AVERAGE(Q23:AB23))/STDEV(Q23:AB23)))</f>
        <v>2.2867976804071444</v>
      </c>
      <c r="U4" s="7">
        <f>IF(AR13="","",(ABS(AR13-AVERAGE(AF13:AQ13))/STDEV(AF13:AQ13)))</f>
        <v>1.1084646748838309</v>
      </c>
      <c r="V4" s="7">
        <f>IF(AR23="","",(ABS(AR23-AVERAGE(AF23:AQ23))/STDEV(AF23:AQ23)))</f>
        <v>0.55845274257028077</v>
      </c>
    </row>
    <row r="5" spans="1:44" ht="25.5" customHeight="1" x14ac:dyDescent="0.2">
      <c r="C5" s="45" t="s">
        <v>54</v>
      </c>
      <c r="D5" s="46" t="s">
        <v>54</v>
      </c>
      <c r="E5" s="46">
        <v>25.5</v>
      </c>
      <c r="F5" s="46">
        <v>-2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0.36394327325576392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0.52160444444444742</v>
      </c>
      <c r="AE7" s="14" t="s">
        <v>29</v>
      </c>
      <c r="AR7" s="16">
        <f>AR9-AQ9</f>
        <v>-0.29041250000000218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7.8697212121212141</v>
      </c>
      <c r="C9" s="20">
        <v>7.4845199999999981</v>
      </c>
      <c r="D9" s="20">
        <v>7.6380714285714282</v>
      </c>
      <c r="E9" s="20">
        <v>7.775427586206896</v>
      </c>
      <c r="F9" s="20">
        <v>8.0627241379310384</v>
      </c>
      <c r="G9" s="20">
        <v>8.3301999999999996</v>
      </c>
      <c r="H9" s="20">
        <v>7.9496289855072435</v>
      </c>
      <c r="I9" s="20">
        <v>8.467529032258069</v>
      </c>
      <c r="J9" s="20">
        <v>8.2410072727272681</v>
      </c>
      <c r="K9" s="20">
        <v>8.2094352941176396</v>
      </c>
      <c r="L9" s="20">
        <v>8.2569636363636345</v>
      </c>
      <c r="M9" s="20">
        <v>8.1312142857142842</v>
      </c>
      <c r="N9" s="20">
        <v>8.3067714285714285</v>
      </c>
      <c r="P9" s="19" t="s">
        <v>18</v>
      </c>
      <c r="Q9" s="20"/>
      <c r="R9" s="20"/>
      <c r="S9" s="20"/>
      <c r="T9" s="20"/>
      <c r="U9" s="20">
        <v>7.7660666666666662</v>
      </c>
      <c r="V9" s="20">
        <v>7.8950823529411753</v>
      </c>
      <c r="W9" s="20">
        <v>7.7790769230769223</v>
      </c>
      <c r="X9" s="20"/>
      <c r="Y9" s="20"/>
      <c r="Z9" s="20">
        <v>8.1255599999999966</v>
      </c>
      <c r="AA9" s="20">
        <v>8.3084285714285713</v>
      </c>
      <c r="AB9" s="20">
        <v>8.0398222222222184</v>
      </c>
      <c r="AC9" s="20">
        <v>8.5614266666666659</v>
      </c>
      <c r="AE9" s="19" t="s">
        <v>18</v>
      </c>
      <c r="AF9" s="30">
        <v>7.5904933333333338</v>
      </c>
      <c r="AG9" s="30">
        <v>7.9154363636363625</v>
      </c>
      <c r="AH9" s="30">
        <v>8.2965599999999995</v>
      </c>
      <c r="AI9" s="30">
        <v>7.8417806451612924</v>
      </c>
      <c r="AJ9" s="30">
        <v>8.0318499999999968</v>
      </c>
      <c r="AK9" s="30">
        <v>8.5048749999999949</v>
      </c>
      <c r="AL9" s="30">
        <v>8.3489500000000003</v>
      </c>
      <c r="AM9" s="30">
        <v>8.577399999999999</v>
      </c>
      <c r="AN9" s="30">
        <v>8.6157047619047624</v>
      </c>
      <c r="AO9" s="30">
        <v>8.8488571428571436</v>
      </c>
      <c r="AP9" s="30">
        <v>8.6106399999999983</v>
      </c>
      <c r="AQ9" s="30">
        <v>8.5931999999999995</v>
      </c>
      <c r="AR9" s="30">
        <v>8.3027874999999973</v>
      </c>
    </row>
    <row r="10" spans="1:44" x14ac:dyDescent="0.2">
      <c r="A10" s="21" t="s">
        <v>8</v>
      </c>
      <c r="B10" s="22">
        <v>1.2331584847993533</v>
      </c>
      <c r="C10" s="22">
        <v>1.1553374554473874</v>
      </c>
      <c r="D10" s="22">
        <v>1.3716295114072006</v>
      </c>
      <c r="E10" s="22">
        <v>1.4966730546672722</v>
      </c>
      <c r="F10" s="22">
        <v>1.1955255787655406</v>
      </c>
      <c r="G10" s="22">
        <v>0.87627007437390059</v>
      </c>
      <c r="H10" s="22">
        <v>1.2675436079262463</v>
      </c>
      <c r="I10" s="22">
        <v>1.1515380697569775</v>
      </c>
      <c r="J10" s="22">
        <v>1.268204201915921</v>
      </c>
      <c r="K10" s="22">
        <v>1.3740553630618164</v>
      </c>
      <c r="L10" s="22">
        <v>1.2111399532979441</v>
      </c>
      <c r="M10" s="22">
        <v>1.4289851475603521</v>
      </c>
      <c r="N10" s="22">
        <v>1.3151156600002083</v>
      </c>
      <c r="P10" s="21" t="s">
        <v>8</v>
      </c>
      <c r="Q10" s="22"/>
      <c r="R10" s="22"/>
      <c r="S10" s="22"/>
      <c r="T10" s="22"/>
      <c r="U10" s="22">
        <v>1.3617824295058034</v>
      </c>
      <c r="V10" s="22">
        <v>1.3481257113538996</v>
      </c>
      <c r="W10" s="22">
        <v>1.1974193254100292</v>
      </c>
      <c r="X10" s="22"/>
      <c r="Y10" s="22"/>
      <c r="Z10" s="22">
        <v>1.3402487389146152</v>
      </c>
      <c r="AA10" s="22">
        <v>1.1518764473225838</v>
      </c>
      <c r="AB10" s="22">
        <v>1.314313368630696</v>
      </c>
      <c r="AC10" s="22">
        <v>1.67825664188646</v>
      </c>
      <c r="AE10" s="21" t="s">
        <v>8</v>
      </c>
      <c r="AF10" s="22">
        <v>1.3906288716759521</v>
      </c>
      <c r="AG10" s="22">
        <v>1.4554764494657779</v>
      </c>
      <c r="AH10" s="22">
        <v>1.0676351926055061</v>
      </c>
      <c r="AI10" s="22">
        <v>1.4935334216016352</v>
      </c>
      <c r="AJ10" s="22">
        <v>1.4900320645509189</v>
      </c>
      <c r="AK10" s="22">
        <v>1.2984692484770615</v>
      </c>
      <c r="AL10" s="22">
        <v>1.5875578139409698</v>
      </c>
      <c r="AM10" s="22">
        <v>1.6478379898571258</v>
      </c>
      <c r="AN10" s="22">
        <v>1.967582546034057</v>
      </c>
      <c r="AO10" s="22">
        <v>1.8850772654465167</v>
      </c>
      <c r="AP10" s="22">
        <v>1.5354624213398962</v>
      </c>
      <c r="AQ10" s="22">
        <v>1.9798779645587878</v>
      </c>
      <c r="AR10" s="22">
        <v>1.9341262554429384</v>
      </c>
    </row>
    <row r="11" spans="1:44" x14ac:dyDescent="0.2">
      <c r="A11" s="21" t="s">
        <v>19</v>
      </c>
      <c r="B11" s="22">
        <v>15.04</v>
      </c>
      <c r="C11" s="22">
        <v>10.254</v>
      </c>
      <c r="D11" s="22">
        <v>12.115</v>
      </c>
      <c r="E11" s="22">
        <v>11.125</v>
      </c>
      <c r="F11" s="23">
        <v>10.555999999999999</v>
      </c>
      <c r="G11" s="23">
        <v>10.074999999999999</v>
      </c>
      <c r="H11" s="23">
        <v>10.682</v>
      </c>
      <c r="I11" s="23">
        <v>12.468999999999999</v>
      </c>
      <c r="J11" s="23">
        <v>14.324999999999999</v>
      </c>
      <c r="K11" s="23">
        <v>13.893000000000001</v>
      </c>
      <c r="L11" s="23">
        <v>11.044</v>
      </c>
      <c r="M11" s="23">
        <v>11.981999999999999</v>
      </c>
      <c r="N11" s="23">
        <v>12.749000000000001</v>
      </c>
      <c r="P11" s="21" t="s">
        <v>19</v>
      </c>
      <c r="Q11" s="22"/>
      <c r="R11" s="22"/>
      <c r="S11" s="22"/>
      <c r="T11" s="22"/>
      <c r="U11" s="23">
        <v>11.725</v>
      </c>
      <c r="V11" s="23">
        <v>12.345000000000001</v>
      </c>
      <c r="W11" s="23">
        <v>9.9760000000000009</v>
      </c>
      <c r="X11" s="23"/>
      <c r="Y11" s="23"/>
      <c r="Z11" s="23">
        <v>12.141999999999999</v>
      </c>
      <c r="AA11" s="23">
        <v>10.744999999999999</v>
      </c>
      <c r="AB11" s="23">
        <v>11.19</v>
      </c>
      <c r="AC11" s="23">
        <v>16.652000000000001</v>
      </c>
      <c r="AE11" s="21" t="s">
        <v>19</v>
      </c>
      <c r="AF11" s="22">
        <v>10.420999999999999</v>
      </c>
      <c r="AG11" s="22">
        <v>12.804</v>
      </c>
      <c r="AH11" s="22">
        <v>10.545999999999999</v>
      </c>
      <c r="AI11" s="22">
        <v>13.461</v>
      </c>
      <c r="AJ11" s="22">
        <v>11.949</v>
      </c>
      <c r="AK11" s="22">
        <v>12.481999999999999</v>
      </c>
      <c r="AL11" s="22">
        <v>13.718999999999999</v>
      </c>
      <c r="AM11" s="22">
        <v>13.973000000000001</v>
      </c>
      <c r="AN11" s="22">
        <v>14.348000000000001</v>
      </c>
      <c r="AO11" s="22">
        <v>13.048</v>
      </c>
      <c r="AP11" s="22">
        <v>11.706</v>
      </c>
      <c r="AQ11" s="22">
        <v>12.426</v>
      </c>
      <c r="AR11" s="22">
        <v>13.166</v>
      </c>
    </row>
    <row r="12" spans="1:44" x14ac:dyDescent="0.2">
      <c r="A12" s="21" t="s">
        <v>20</v>
      </c>
      <c r="B12" s="22">
        <v>4.4980000000000002</v>
      </c>
      <c r="C12" s="22">
        <v>5.1950000000000003</v>
      </c>
      <c r="D12" s="22">
        <v>4.766</v>
      </c>
      <c r="E12" s="22">
        <v>4.101</v>
      </c>
      <c r="F12" s="23">
        <v>3.7509999999999999</v>
      </c>
      <c r="G12" s="23">
        <v>5.7140000000000004</v>
      </c>
      <c r="H12" s="23">
        <v>3.7509999999999999</v>
      </c>
      <c r="I12" s="23">
        <v>3.6309999999999998</v>
      </c>
      <c r="J12" s="23">
        <v>4.5030000000000001</v>
      </c>
      <c r="K12" s="23">
        <v>4.4649999999999999</v>
      </c>
      <c r="L12" s="23">
        <v>4.0490000000000004</v>
      </c>
      <c r="M12" s="23">
        <v>4.101</v>
      </c>
      <c r="N12" s="23">
        <v>3.714</v>
      </c>
      <c r="P12" s="21" t="s">
        <v>20</v>
      </c>
      <c r="Q12" s="22"/>
      <c r="R12" s="22"/>
      <c r="S12" s="22"/>
      <c r="T12" s="22"/>
      <c r="U12" s="23">
        <v>3.8119999999999998</v>
      </c>
      <c r="V12" s="23">
        <v>5.28</v>
      </c>
      <c r="W12" s="23">
        <v>3.5030000000000001</v>
      </c>
      <c r="X12" s="23"/>
      <c r="Y12" s="23"/>
      <c r="Z12" s="23">
        <v>1.923</v>
      </c>
      <c r="AA12" s="23">
        <v>3.9580000000000002</v>
      </c>
      <c r="AB12" s="23">
        <v>3.996</v>
      </c>
      <c r="AC12" s="23">
        <v>3.1080000000000001</v>
      </c>
      <c r="AE12" s="21" t="s">
        <v>20</v>
      </c>
      <c r="AF12" s="22">
        <v>3.516</v>
      </c>
      <c r="AG12" s="22">
        <v>5.2489999999999997</v>
      </c>
      <c r="AH12" s="22">
        <v>5.0750000000000002</v>
      </c>
      <c r="AI12" s="22">
        <v>3.13</v>
      </c>
      <c r="AJ12" s="22">
        <v>3.6059999999999999</v>
      </c>
      <c r="AK12" s="22">
        <v>5.5259999999999998</v>
      </c>
      <c r="AL12" s="22">
        <v>4.4989999999999997</v>
      </c>
      <c r="AM12" s="22">
        <v>5.359</v>
      </c>
      <c r="AN12" s="22">
        <v>1.49</v>
      </c>
      <c r="AO12" s="22">
        <v>4.931</v>
      </c>
      <c r="AP12" s="22">
        <v>5.0570000000000004</v>
      </c>
      <c r="AQ12" s="22">
        <v>4.9219999999999997</v>
      </c>
      <c r="AR12" s="22">
        <v>3.4910000000000001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4.765615829919704</v>
      </c>
      <c r="C13" s="25">
        <f>IFERROR(IF(C8="","",IF($C$25=0,((C9-$C$26)/3/C10),IF($C$26=0,(($C$25-C9)/3/C10),MIN(((($C$25)-C9)/(3*C10)),((C9-($C$26))/(3*C10)))))),"")</f>
        <v>5.1977541035182586</v>
      </c>
      <c r="D13" s="25">
        <f>IFERROR(IF(D8="","",IF($D$25=0,((D9-$D$26)/3/D10),IF($D$26=0,(($D$25-D9)/3/D10),MIN(((($D$25)-D9)/(3*D10)),((D9-($D$26))/(3*D10)))))),"")</f>
        <v>4.3408049629726957</v>
      </c>
      <c r="E13" s="25">
        <f>IFERROR(IF(E8="","",IF($E$25=0,((E9-$E$26)/3/E10),IF($E$26=0,(($E$25-E9)/3/E10),MIN(((($E$25)-E9)/(3*E10)),((E9-($E$26))/(3*E10)))))),"")</f>
        <v>3.9475493904118966</v>
      </c>
      <c r="F13" s="25">
        <f>IFERROR(IF(F8="","",IF($K$25=0,((F9-$K$26)/3/F10),IF($K$26=0,(($K$25-F9)/3/F10),MIN(((($K$25)-F9)/(3*F10)),((F9-($K$26))/(3*F10)))))),"")</f>
        <v>4.8618159164424029</v>
      </c>
      <c r="G13" s="25">
        <f>IFERROR(IF(G8="","",IF($G$25=0,((G9-$G$26)/3/G10),IF($G$26=0,(($G$25-G9)/3/G10),MIN(((($G$25)-G9)/(3*G10)),((G9-($G$26))/(3*G10)))))),"")</f>
        <v>6.5313957808680962</v>
      </c>
      <c r="H13" s="25">
        <f>IFERROR(IF(H8="","",IF($H$25=0,((H9-$H$26)/3/H10),IF($H$26=0,(($H$25-H9)/3/H10),MIN(((($H$25)-H9)/(3*H10)),((H9-($H$26))/(3*H10)))))),"")</f>
        <v>4.615323397881852</v>
      </c>
      <c r="I13" s="25">
        <f>IFERROR(IF(I8="","",IF($I$25=0,((I9-$I$26)/3/I10),IF($I$26=0,(($I$25-I9)/3/I10),MIN(((($I$25)-I9)/(3*I10)),((I9-($I$26))/(3*I10)))))),"")</f>
        <v>4.9303539949650386</v>
      </c>
      <c r="J13" s="25">
        <f>IFERROR(IF(J8="","",IF($J$25=0,((J9-$J$26)/3/J10),IF($J$26=0,(($J$25-J9)/3/J10),MIN(((($J$25)-J9)/(3*J10)),((J9-($J$26))/(3*J10)))))),"")</f>
        <v>4.536333791566312</v>
      </c>
      <c r="K13" s="25">
        <f>IFERROR(IF(K8="","",IF($K$25=0,((K9-$K$26)/3/K10),IF($K$26=0,(($K$25-K9)/3/K10),MIN(((($K$25)-K9)/(3*K10)),((K9-($K$26))/(3*K10)))))),"")</f>
        <v>4.1945337310023385</v>
      </c>
      <c r="L13" s="25">
        <f>IFERROR(IF(L8="","",IF($L$25=0,((L9-$L$26)/3/L10),IF($L$26=0,(($L$25-L9)/3/L10),MIN(((($L$25)-L9)/(3*L10)),((L9-($L$26))/(3*L10)))))),"")</f>
        <v>4.7456768082233687</v>
      </c>
      <c r="M13" s="25">
        <f>IFERROR(IF(M8="","",IF($M$25=0,((M9-$M$26)/3/M10),IF($M$26=0,(($M$25-M9)/3/M10),MIN(((($M$25)-M9)/(3*M10)),((M9-($M$26))/(3*M10)))))),"")</f>
        <v>4.0515433263806679</v>
      </c>
      <c r="N13" s="25">
        <f>IFERROR(IF(N8="","",IF($N$25=0,((N9-$N$26)/3/N10),IF($N$26=0,(($N$25-N9)/3/N10),MIN(((($N$25)-N9)/(3*N10)),((N9-($N$26))/(3*N10)))))),"")</f>
        <v>4.3578495525445131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4.3408631092826999</v>
      </c>
      <c r="V13" s="25">
        <f>IFERROR(IF(V8="","",IF($G$25=0,((V9-$G$26)/3/V10),IF($G$26=0,(($G$25-V9)/3/V10),MIN(((($G$25)-V9)/(3*V10)),((V9-($G$26))/(3*V10)))))),"")</f>
        <v>4.3529366979133597</v>
      </c>
      <c r="W13" s="25">
        <f>IFERROR(IF(W8="","",IF($H$25=0,((W9-$H$26)/3/W10),IF($H$26=0,(($H$25-W9)/3/W10),MIN(((($H$25)-W9)/(3*W10)),((W9-($H$26))/(3*W10)))))),"")</f>
        <v>4.9330875438741142</v>
      </c>
      <c r="X13" s="25"/>
      <c r="Y13" s="25"/>
      <c r="Z13" s="25">
        <f>IFERROR(IF(Z8="","",IF($K$25=0,((Z9-$K$26)/3/Z10),IF($K$26=0,(($K$25-Z9)/3/Z10),MIN(((($K$25)-Z9)/(3*Z10)),((Z9-($K$26))/(3*Z10)))))),"")</f>
        <v>4.321197873082995</v>
      </c>
      <c r="AA13" s="25">
        <f>IFERROR(IF(AA8="","",IF($L$25=0,((AA9-$L$26)/3/AA10),IF($L$26=0,(($L$25-AA9)/3/AA10),MIN(((($L$25)-AA9)/(3*AA10)),((AA9-($L$26))/(3*AA10)))))),"")</f>
        <v>4.9749465950482907</v>
      </c>
      <c r="AB13" s="25">
        <f>IFERROR(IF(AB8="","",IF($M$25=0,((AB9-$M$26)/3/AB10),IF($M$26=0,(($M$25-AB9)/3/AB10),MIN(((($M$25)-AB9)/(3*AB10)),((AB9-($M$26))/(3*AB10)))))),"")</f>
        <v>4.4282127825594815</v>
      </c>
      <c r="AC13" s="25">
        <f>IFERROR(IF(AC8="","",IF($N$25=0,((AC9-$N$26)/3/AC10),IF($N$26=0,(($N$25-AC9)/3/AC10),MIN(((($N$25)-AC9)/(3*AC10)),((AC9-($N$26))/(3*AC10)))))),"")</f>
        <v>3.364319240688038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4.292903503693875</v>
      </c>
      <c r="AG13" s="25">
        <f t="shared" si="1"/>
        <v>4.0272181760636805</v>
      </c>
      <c r="AH13" s="25">
        <f t="shared" si="1"/>
        <v>5.37119798946053</v>
      </c>
      <c r="AI13" s="25">
        <f t="shared" si="1"/>
        <v>3.9410387696362781</v>
      </c>
      <c r="AJ13" s="25">
        <f t="shared" si="1"/>
        <v>3.9077794399153265</v>
      </c>
      <c r="AK13" s="25">
        <f t="shared" si="1"/>
        <v>4.3628616336590476</v>
      </c>
      <c r="AL13" s="25">
        <f t="shared" si="1"/>
        <v>3.6011391940899999</v>
      </c>
      <c r="AM13" s="25">
        <f t="shared" si="1"/>
        <v>3.4231925112709369</v>
      </c>
      <c r="AN13" s="25">
        <f t="shared" si="1"/>
        <v>2.8604128574136047</v>
      </c>
      <c r="AO13" s="25">
        <f t="shared" si="1"/>
        <v>2.9443784900064762</v>
      </c>
      <c r="AP13" s="25">
        <f t="shared" si="1"/>
        <v>3.6665089216276141</v>
      </c>
      <c r="AQ13" s="25">
        <f>IFERROR(IF(AQ8="","",IF($M$25=0,((AQ9-$M$26)/3/AQ10),IF($M$26=0,(($M$25-AQ9)/3/AQ10),MIN(((($M$25)-AQ9)/(3*AQ10)),((AQ9-($M$26))/(3*AQ10)))))),"")</f>
        <v>2.8464380638005045</v>
      </c>
      <c r="AR13" s="25">
        <f>IFERROR(IF(AR8="","",IF($M$25=0,((AR9-$M$26)/3/AR10),IF($M$26=0,(($M$25-AR9)/3/AR10),MIN(((($M$25)-AR9)/(3*AR10)),((AR9-($M$26))/(3*AR10)))))),"")</f>
        <v>2.9638210796915518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0.1070701754385972</v>
      </c>
      <c r="AE17" s="27" t="s">
        <v>30</v>
      </c>
      <c r="AR17" s="16">
        <f>AR19-AQ19</f>
        <v>0.62443999999999011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8.1301333333333297</v>
      </c>
      <c r="C19" s="30">
        <v>7.9101285714285758</v>
      </c>
      <c r="D19" s="30">
        <v>8.2025428571428556</v>
      </c>
      <c r="E19" s="30">
        <v>7.6994937499999994</v>
      </c>
      <c r="F19" s="30">
        <v>8.3830642857142799</v>
      </c>
      <c r="G19" s="30">
        <v>8.2736363636363652</v>
      </c>
      <c r="H19" s="30">
        <v>8.5806263157894715</v>
      </c>
      <c r="I19" s="30">
        <v>8.1952733333333381</v>
      </c>
      <c r="J19" s="30">
        <v>8.6845384615384642</v>
      </c>
      <c r="K19" s="30">
        <v>8.8512388888888918</v>
      </c>
      <c r="L19" s="30">
        <v>8.6463354838709687</v>
      </c>
      <c r="M19" s="30">
        <v>8.8919809523809494</v>
      </c>
      <c r="N19" s="30">
        <v>9.0145533333333301</v>
      </c>
      <c r="P19" s="30" t="s">
        <v>18</v>
      </c>
      <c r="Q19" s="30"/>
      <c r="R19" s="30"/>
      <c r="S19" s="30"/>
      <c r="T19" s="30"/>
      <c r="U19" s="30">
        <v>7.5326266666666664</v>
      </c>
      <c r="V19" s="30">
        <v>8.1005368421052655</v>
      </c>
      <c r="W19" s="30">
        <v>8.6946000000000012</v>
      </c>
      <c r="X19" s="30"/>
      <c r="Y19" s="30">
        <v>8.3477750000000022</v>
      </c>
      <c r="Z19" s="30">
        <v>8.5946444444444428</v>
      </c>
      <c r="AA19" s="30">
        <v>8.0162666666666702</v>
      </c>
      <c r="AB19" s="30">
        <v>8.3662631578947373</v>
      </c>
      <c r="AC19" s="30">
        <v>8.4733333333333345</v>
      </c>
      <c r="AD19" s="29"/>
      <c r="AE19" s="30" t="s">
        <v>18</v>
      </c>
      <c r="AF19" s="30">
        <v>8.1874000000000002</v>
      </c>
      <c r="AG19" s="30">
        <v>7.8416181818181814</v>
      </c>
      <c r="AH19" s="30">
        <v>8.5587625000000038</v>
      </c>
      <c r="AI19" s="30">
        <v>8.0104235294117636</v>
      </c>
      <c r="AJ19" s="30">
        <v>8.5581857142857132</v>
      </c>
      <c r="AK19" s="30">
        <v>7.9540307692307701</v>
      </c>
      <c r="AL19" s="30">
        <v>8.5684086956521721</v>
      </c>
      <c r="AM19" s="30">
        <v>8.3912999999999975</v>
      </c>
      <c r="AN19" s="30">
        <v>8.3533333333333299</v>
      </c>
      <c r="AO19" s="30">
        <v>8.6089052631578955</v>
      </c>
      <c r="AP19" s="30">
        <v>8.514759999999999</v>
      </c>
      <c r="AQ19" s="30">
        <v>7.9550133333333362</v>
      </c>
      <c r="AR19" s="30">
        <v>8.5794533333333263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1.3396118819676839</v>
      </c>
      <c r="C20" s="22">
        <v>1.4160512267836982</v>
      </c>
      <c r="D20" s="22">
        <v>1.6622017882537494</v>
      </c>
      <c r="E20" s="22">
        <v>1.6224101761992658</v>
      </c>
      <c r="F20" s="22">
        <v>1.4629093718922246</v>
      </c>
      <c r="G20" s="22">
        <v>1.478416979623133</v>
      </c>
      <c r="H20" s="22">
        <v>1.5312544611202414</v>
      </c>
      <c r="I20" s="22">
        <v>1.4693355019888654</v>
      </c>
      <c r="J20" s="22">
        <v>1.5209869904306881</v>
      </c>
      <c r="K20" s="22">
        <v>1.3490579596026944</v>
      </c>
      <c r="L20" s="22">
        <v>1.4249137421030071</v>
      </c>
      <c r="M20" s="22">
        <v>1.5686535077532677</v>
      </c>
      <c r="N20" s="22">
        <v>1.3663247991850467</v>
      </c>
      <c r="P20" s="21" t="s">
        <v>8</v>
      </c>
      <c r="Q20" s="22"/>
      <c r="R20" s="22"/>
      <c r="S20" s="22"/>
      <c r="T20" s="22"/>
      <c r="U20" s="22">
        <v>1.2190333540138212</v>
      </c>
      <c r="V20" s="22">
        <v>0.98447365579142154</v>
      </c>
      <c r="W20" s="22">
        <v>0.94349478005974696</v>
      </c>
      <c r="X20" s="22"/>
      <c r="Y20" s="22">
        <v>1.1522786558089524</v>
      </c>
      <c r="Z20" s="22">
        <v>1.0828187136089913</v>
      </c>
      <c r="AA20" s="22">
        <v>1.1164396031077286</v>
      </c>
      <c r="AB20" s="22">
        <v>1.298830777067578</v>
      </c>
      <c r="AC20" s="22">
        <v>1.4317074415529767</v>
      </c>
      <c r="AD20" s="29"/>
      <c r="AE20" s="21" t="s">
        <v>8</v>
      </c>
      <c r="AF20" s="22">
        <v>1.426474467908545</v>
      </c>
      <c r="AG20" s="22">
        <v>1.0971514040309118</v>
      </c>
      <c r="AH20" s="22">
        <v>1.4163314551971733</v>
      </c>
      <c r="AI20" s="22">
        <v>1.4993647097264746</v>
      </c>
      <c r="AJ20" s="22">
        <v>1.4833796829709249</v>
      </c>
      <c r="AK20" s="22">
        <v>1.5329268162696073</v>
      </c>
      <c r="AL20" s="22">
        <v>1.5450803697693325</v>
      </c>
      <c r="AM20" s="22">
        <v>1.7941550378939</v>
      </c>
      <c r="AN20" s="22">
        <v>1.5093681094231632</v>
      </c>
      <c r="AO20" s="22">
        <v>1.2332349181197741</v>
      </c>
      <c r="AP20" s="22">
        <v>1.4066390155260193</v>
      </c>
      <c r="AQ20" s="22">
        <v>1.7961047228643034</v>
      </c>
      <c r="AR20" s="22">
        <v>1.5550961584358991</v>
      </c>
      <c r="AS20" s="29"/>
      <c r="AT20" s="29"/>
      <c r="AU20" s="29"/>
      <c r="AV20" s="29"/>
      <c r="BD20" s="32">
        <f>F5</f>
        <v>-2</v>
      </c>
      <c r="BE20" s="32"/>
      <c r="BF20" s="32"/>
      <c r="BG20" s="32"/>
      <c r="BH20" s="32"/>
      <c r="BI20" s="32"/>
      <c r="BJ20" s="32">
        <f>E5</f>
        <v>25.5</v>
      </c>
    </row>
    <row r="21" spans="1:62" x14ac:dyDescent="0.2">
      <c r="A21" s="21" t="s">
        <v>19</v>
      </c>
      <c r="B21" s="22">
        <v>11.836</v>
      </c>
      <c r="C21" s="22">
        <v>10.997</v>
      </c>
      <c r="D21" s="22">
        <v>11.534000000000001</v>
      </c>
      <c r="E21" s="22">
        <v>11.765000000000001</v>
      </c>
      <c r="F21" s="22">
        <v>12.643000000000001</v>
      </c>
      <c r="G21" s="22">
        <v>12.497</v>
      </c>
      <c r="H21" s="22">
        <v>13.374000000000001</v>
      </c>
      <c r="I21" s="22">
        <v>12.803000000000001</v>
      </c>
      <c r="J21" s="22">
        <v>13.253</v>
      </c>
      <c r="K21" s="22">
        <v>12.164</v>
      </c>
      <c r="L21" s="22">
        <v>13.404999999999999</v>
      </c>
      <c r="M21" s="22">
        <v>15.262</v>
      </c>
      <c r="N21" s="22">
        <v>13.048999999999999</v>
      </c>
      <c r="P21" s="21" t="s">
        <v>19</v>
      </c>
      <c r="Q21" s="22"/>
      <c r="R21" s="22"/>
      <c r="S21" s="22"/>
      <c r="T21" s="22"/>
      <c r="U21" s="22">
        <v>10.179</v>
      </c>
      <c r="V21" s="22">
        <v>10.257999999999999</v>
      </c>
      <c r="W21" s="22">
        <v>9.8149999999999995</v>
      </c>
      <c r="X21" s="22"/>
      <c r="Y21" s="22">
        <v>12.551</v>
      </c>
      <c r="Z21" s="22">
        <v>11.582000000000001</v>
      </c>
      <c r="AA21" s="22">
        <v>10.481</v>
      </c>
      <c r="AB21" s="22">
        <v>10.991</v>
      </c>
      <c r="AC21" s="22">
        <v>12.47</v>
      </c>
      <c r="AD21" s="29"/>
      <c r="AE21" s="21" t="s">
        <v>19</v>
      </c>
      <c r="AF21" s="22">
        <v>12.788</v>
      </c>
      <c r="AG21" s="22">
        <v>11.064</v>
      </c>
      <c r="AH21" s="22">
        <v>11.141999999999999</v>
      </c>
      <c r="AI21" s="22">
        <v>12.861000000000001</v>
      </c>
      <c r="AJ21" s="22">
        <v>11.618</v>
      </c>
      <c r="AK21" s="22">
        <v>11.093999999999999</v>
      </c>
      <c r="AL21" s="22">
        <v>14.132999999999999</v>
      </c>
      <c r="AM21" s="22">
        <v>12.411</v>
      </c>
      <c r="AN21" s="22">
        <v>13.1</v>
      </c>
      <c r="AO21" s="22">
        <v>11.994999999999999</v>
      </c>
      <c r="AP21" s="22">
        <v>12.106999999999999</v>
      </c>
      <c r="AQ21" s="22">
        <v>14.169</v>
      </c>
      <c r="AR21" s="22">
        <v>12.484999999999999</v>
      </c>
      <c r="BD21" s="33" t="e">
        <f>BE21-$BG$22</f>
        <v>#VALUE!</v>
      </c>
      <c r="BE21" s="32" t="e">
        <f>BF21-$BG$22</f>
        <v>#VALUE!</v>
      </c>
      <c r="BF21" s="32" t="e">
        <f>BG21-$BG$22</f>
        <v>#VALUE!</v>
      </c>
      <c r="BG21" s="33" t="str">
        <f>D5</f>
        <v/>
      </c>
      <c r="BH21" s="32" t="e">
        <f>BG21+$BG$22</f>
        <v>#VALUE!</v>
      </c>
      <c r="BI21" s="32" t="e">
        <f>BH21+$BG$22</f>
        <v>#VALUE!</v>
      </c>
      <c r="BJ21" s="33" t="e">
        <f>BI21+$BG$22</f>
        <v>#VALUE!</v>
      </c>
    </row>
    <row r="22" spans="1:62" x14ac:dyDescent="0.2">
      <c r="A22" s="21" t="s">
        <v>20</v>
      </c>
      <c r="B22" s="22">
        <v>4.5350000000000001</v>
      </c>
      <c r="C22" s="22">
        <v>2.9980000000000002</v>
      </c>
      <c r="D22" s="22">
        <v>3.238</v>
      </c>
      <c r="E22" s="22">
        <v>2.9620000000000002</v>
      </c>
      <c r="F22" s="22">
        <v>4.556</v>
      </c>
      <c r="G22" s="22">
        <v>4.0229999999999997</v>
      </c>
      <c r="H22" s="22">
        <v>3.109</v>
      </c>
      <c r="I22" s="22">
        <v>3.6179999999999999</v>
      </c>
      <c r="J22" s="22">
        <v>1.952</v>
      </c>
      <c r="K22" s="22">
        <v>3.9239999999999999</v>
      </c>
      <c r="L22" s="22">
        <v>4.7569999999999997</v>
      </c>
      <c r="M22" s="22">
        <v>4.476</v>
      </c>
      <c r="N22" s="22">
        <v>5.1909999999999998</v>
      </c>
      <c r="P22" s="21" t="s">
        <v>20</v>
      </c>
      <c r="Q22" s="22"/>
      <c r="R22" s="22"/>
      <c r="S22" s="22"/>
      <c r="T22" s="22"/>
      <c r="U22" s="22">
        <v>3.4380000000000002</v>
      </c>
      <c r="V22" s="22">
        <v>4.9660000000000002</v>
      </c>
      <c r="W22" s="22">
        <v>7.2050000000000001</v>
      </c>
      <c r="X22" s="22"/>
      <c r="Y22" s="22">
        <v>3.6949999999999998</v>
      </c>
      <c r="Z22" s="22">
        <v>5.84</v>
      </c>
      <c r="AA22" s="22">
        <v>4.8810000000000002</v>
      </c>
      <c r="AB22" s="22">
        <v>3.6059999999999999</v>
      </c>
      <c r="AC22" s="22">
        <v>4.8140000000000001</v>
      </c>
      <c r="AD22" s="29"/>
      <c r="AE22" s="21" t="s">
        <v>20</v>
      </c>
      <c r="AF22" s="22">
        <v>5.0549999999999997</v>
      </c>
      <c r="AG22" s="22">
        <v>4.3739999999999997</v>
      </c>
      <c r="AH22" s="22">
        <v>4.2249999999999996</v>
      </c>
      <c r="AI22" s="22">
        <v>3.1469999999999998</v>
      </c>
      <c r="AJ22" s="22">
        <v>4.1740000000000004</v>
      </c>
      <c r="AK22" s="22">
        <v>4.4980000000000002</v>
      </c>
      <c r="AL22" s="22">
        <v>4.42</v>
      </c>
      <c r="AM22" s="22">
        <v>2.395</v>
      </c>
      <c r="AN22" s="22">
        <v>3.86</v>
      </c>
      <c r="AO22" s="22">
        <v>5.3490000000000002</v>
      </c>
      <c r="AP22" s="22">
        <v>5.625</v>
      </c>
      <c r="AQ22" s="22">
        <v>3.3450000000000002</v>
      </c>
      <c r="AR22" s="22">
        <v>4.165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4.3221142134474073</v>
      </c>
      <c r="C23" s="25">
        <f>IFERROR(IF(C18="","",IF($C$25=0,((C19-$C$26)/3/C20),IF($C$26=0,(($C$25-C19)/3/C20),MIN(((($C$25)-C19)/(3*C20)),((C19-($C$26))/(3*C20)))))),"")</f>
        <v>4.1405920670736389</v>
      </c>
      <c r="D23" s="25">
        <f>IFERROR(IF(D18="","",IF($D$25=0,((D19-$D$26)/3/D20),IF($D$26=0,(($D$25-D19)/3/D20),MIN(((($D$25)-D19)/(3*D20)),((D19-($D$26))/(3*D20)))))),"")</f>
        <v>3.4687840479803684</v>
      </c>
      <c r="E23" s="25">
        <f>IFERROR(IF(E18="","",IF($E$25=0,((E19-$E$26)/3/E20),IF($E$26=0,(($E$25-E19)/3/E20),MIN(((($E$25)-E19)/(3*E20)),((E19-($E$26))/(3*E20)))))),"")</f>
        <v>3.6572145382084784</v>
      </c>
      <c r="F23" s="25">
        <f>IFERROR(IF(F18="","",IF($K$25=0,((F19-$K$26)/3/F20),IF($K$26=0,(($K$25-F19)/3/F20),MIN(((($K$25)-F19)/(3*F20)),((F19-($K$26))/(3*F20)))))),"")</f>
        <v>3.900204173765855</v>
      </c>
      <c r="G23" s="25">
        <f>IFERROR(IF(G18="","",IF($G$25=0,((G19-$G$26)/3/G20),IF($G$26=0,(($G$25-G19)/3/G20),MIN(((($G$25)-G19)/(3*G20)),((G19-($G$26))/(3*G20)))))),"")</f>
        <v>3.8839659522748113</v>
      </c>
      <c r="H23" s="25">
        <f>IFERROR(IF(H18="","",IF($H$25=0,((H19-$H$26)/3/H20),IF($H$26=0,(($H$25-H19)/3/H20),MIN(((($H$25)-H19)/(3*H20)),((H19-($H$26))/(3*H20)))))),"")</f>
        <v>3.6831182349301983</v>
      </c>
      <c r="I23" s="25">
        <f>IFERROR(IF(I18="","",IF($I$25=0,((I19-$I$26)/3/I20),IF($I$26=0,(($I$25-I19)/3/I20),MIN(((($I$25)-I19)/(3*I20)),((I19-($I$26))/(3*I20)))))),"")</f>
        <v>3.9257488942548751</v>
      </c>
      <c r="J23" s="25">
        <f>IFERROR(IF(J18="","",IF($J$25=0,((J19-$J$26)/3/J20),IF($J$26=0,(($J$25-J19)/3/J20),MIN(((($J$25)-J19)/(3*J20)),((J19-($J$26))/(3*J20)))))),"")</f>
        <v>3.6852082768746555</v>
      </c>
      <c r="K23" s="25">
        <f>IFERROR(IF(K18="","",IF($K$25=0,((K19-$K$26)/3/K20),IF($K$26=0,(($K$25-K19)/3/K20),MIN(((($K$25)-K19)/(3*K20)),((K19-($K$26))/(3*K20)))))),"")</f>
        <v>4.1136757672527446</v>
      </c>
      <c r="L23" s="25">
        <f>IFERROR(IF(L18="","",IF($L$25=0,((L19-$L$26)/3/L20),IF($L$26=0,(($L$25-L19)/3/L20),MIN(((($L$25)-L19)/(3*L20)),((L19-($L$26))/(3*L20)))))),"")</f>
        <v>3.9426163184809067</v>
      </c>
      <c r="M23" s="25">
        <f>IFERROR(IF(M18="","",IF($M$25=0,((M19-$M$26)/3/M20),IF($M$26=0,(($M$25-M19)/3/M20),MIN(((($M$25)-M19)/(3*M20)),((M19-($M$26))/(3*M20)))))),"")</f>
        <v>3.5291454243043101</v>
      </c>
      <c r="N23" s="25">
        <f>IFERROR(IF(N18="","",IF($N$25=0,((N19-$N$26)/3/N20),IF($N$26=0,(($N$25-N19)/3/N20),MIN(((($N$25)-N19)/(3*N20)),((N19-($N$26))/(3*N20)))))),"")</f>
        <v>4.0218467030434537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4.9130111368359994</v>
      </c>
      <c r="V23" s="25">
        <f>IFERROR(IF(V18="","",IF($G$25=0,((V19-$G$26)/3/V20),IF($G$26=0,(($G$25-V19)/3/V20),MIN(((($G$25)-V19)/(3*V20)),((V19-($G$26))/(3*V20)))))),"")</f>
        <v>5.8912912687024459</v>
      </c>
      <c r="W23" s="25">
        <f>IFERROR(IF(W18="","",IF($H$25=0,((W19-$H$26)/3/W20),IF($H$26=0,(($H$25-W19)/3/W20),MIN(((($H$25)-W19)/(3*W20)),((W19-($H$26))/(3*W20)))))),"")</f>
        <v>5.9372877501720414</v>
      </c>
      <c r="X23" s="25"/>
      <c r="Y23" s="25">
        <f>IFERROR(IF(Y18="","",IF($J$25=0,((Y19-$J$26)/3/Y20),IF($J$26=0,(($J$25-Y19)/3/Y20),MIN(((($J$25)-Y19)/(3*Y20)),((Y19-($J$26))/(3*Y20)))))),"")</f>
        <v>4.9618278569253285</v>
      </c>
      <c r="Z23" s="25">
        <f>IFERROR(IF(Z18="","",IF($K$25=0,((Z19-$K$26)/3/Z20),IF($K$26=0,(($K$25-Z19)/3/Z20),MIN(((($K$25)-Z19)/(3*Z20)),((Z19-($K$26))/(3*Z20)))))),"")</f>
        <v>5.2041199950607577</v>
      </c>
      <c r="AA23" s="25">
        <f>IFERROR(IF(AA18="","",IF($L$25=0,((AA19-$L$26)/3/AA20),IF($L$26=0,(($L$25-AA19)/3/AA20),MIN(((($L$25)-AA19)/(3*AA20)),((AA19-($L$26))/(3*AA20)))))),"")</f>
        <v>5.220086330589222</v>
      </c>
      <c r="AB23" s="25">
        <f>IFERROR(IF(AB18="","",IF($M$25=0,((AB19-$M$26)/3/AB20),IF($M$26=0,(($M$25-AB19)/3/AB20),MIN(((($M$25)-AB19)/(3*AB20)),((AB19-($M$26))/(3*AB20)))))),"")</f>
        <v>4.3972207271909554</v>
      </c>
      <c r="AC23" s="25">
        <f>IFERROR(IF(AC18="","",IF($N$25=0,((AC19-$N$26)/3/AC20),IF($N$26=0,(($N$25-AC19)/3/AC20),MIN(((($N$25)-AC19)/(3*AC20)),((AC19-($N$26))/(3*AC20)))))),"")</f>
        <v>3.9641866702873774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4.0455450107899527</v>
      </c>
      <c r="AG23" s="25">
        <f t="shared" si="2"/>
        <v>5.3649179603669666</v>
      </c>
      <c r="AH23" s="25">
        <f t="shared" si="2"/>
        <v>3.9871169604720191</v>
      </c>
      <c r="AI23" s="25">
        <f t="shared" si="2"/>
        <v>3.8882193142940782</v>
      </c>
      <c r="AJ23" s="25">
        <f t="shared" si="2"/>
        <v>3.8070303196151558</v>
      </c>
      <c r="AK23" s="25">
        <f t="shared" si="2"/>
        <v>3.8153526627508376</v>
      </c>
      <c r="AL23" s="25">
        <f t="shared" si="2"/>
        <v>3.6527962418929207</v>
      </c>
      <c r="AM23" s="25">
        <f t="shared" si="2"/>
        <v>3.1785993292388204</v>
      </c>
      <c r="AN23" s="25">
        <f t="shared" si="2"/>
        <v>3.7867207607426367</v>
      </c>
      <c r="AO23" s="25">
        <f t="shared" si="2"/>
        <v>4.5655250508677776</v>
      </c>
      <c r="AP23" s="25">
        <f t="shared" si="2"/>
        <v>4.0250175092359637</v>
      </c>
      <c r="AQ23" s="25">
        <f>IFERROR(IF(AQ18="","",IF($M$25=0,((AQ19-$M$26)/3/AQ20),IF($M$26=0,(($M$25-AQ19)/3/AQ20),MIN(((($M$25)-AQ19)/(3*AQ20)),((AQ19-($M$26))/(3*AQ20)))))),"")</f>
        <v>3.256117983790153</v>
      </c>
      <c r="AR23" s="25">
        <f>IFERROR(IF(AR18="","",IF($M$25=0,((AR19-$M$26)/3/AR20),IF($M$26=0,(($M$25-AR19)/3/AR20),MIN(((($M$25)-AR19)/(3*AR20)),((AR19-($M$26))/(3*AR20)))))),"")</f>
        <v>3.6269025498044227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3">$E$5</f>
        <v>25.5</v>
      </c>
      <c r="C25" s="32">
        <f t="shared" si="3"/>
        <v>25.5</v>
      </c>
      <c r="D25" s="32">
        <f t="shared" si="3"/>
        <v>25.5</v>
      </c>
      <c r="E25" s="32">
        <f t="shared" si="3"/>
        <v>25.5</v>
      </c>
      <c r="F25" s="32">
        <f t="shared" si="3"/>
        <v>25.5</v>
      </c>
      <c r="G25" s="32">
        <f t="shared" si="3"/>
        <v>25.5</v>
      </c>
      <c r="H25" s="32">
        <f t="shared" si="3"/>
        <v>25.5</v>
      </c>
      <c r="I25" s="32">
        <f t="shared" si="3"/>
        <v>25.5</v>
      </c>
      <c r="J25" s="32">
        <f t="shared" si="3"/>
        <v>25.5</v>
      </c>
      <c r="K25" s="32">
        <f t="shared" si="3"/>
        <v>25.5</v>
      </c>
      <c r="L25" s="32">
        <f t="shared" si="3"/>
        <v>25.5</v>
      </c>
      <c r="M25" s="32">
        <f t="shared" si="3"/>
        <v>25.5</v>
      </c>
      <c r="N25" s="32">
        <f>$E$5</f>
        <v>25.5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1.4966730546672722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6.5313957808680962</v>
      </c>
      <c r="Q37" s="40">
        <v>8</v>
      </c>
      <c r="R37" s="41">
        <f>ROUND(Q37/5,5)</f>
        <v>1.6</v>
      </c>
      <c r="T37" s="20">
        <v>8.6992000000000012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1.8141097541218392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3.0870605562548237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75"/>
  <dimension ref="A1:BJ85"/>
  <sheetViews>
    <sheetView showGridLines="0" topLeftCell="A7" zoomScale="75" zoomScaleNormal="75" workbookViewId="0">
      <selection activeCell="X19" sqref="X19:X23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18" width="9.28515625" style="1" bestFit="1" customWidth="1"/>
    <col min="19" max="19" width="9.140625" style="1"/>
    <col min="20" max="20" width="9.85546875" style="1" bestFit="1" customWidth="1"/>
    <col min="21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70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2.4000933248022642</v>
      </c>
      <c r="R2" s="7">
        <f>IF(N19="","",(ABS(N19-AVERAGE(B19:M19))/STDEV(B19:M19)))</f>
        <v>1.221364603568371</v>
      </c>
      <c r="S2" s="7">
        <f>IF(AC9="","",(ABS(AC9-AVERAGE(Q9:AB9))/STDEV(Q9:AB9)))</f>
        <v>1.176903323989859</v>
      </c>
      <c r="T2" s="7">
        <f>IF(AC19="","",(ABS(AC19-AVERAGE(Q19:AB19))/STDEV(Q19:AB19)))</f>
        <v>2.9972655304020352</v>
      </c>
      <c r="U2" s="7">
        <f>IF(AR9="","",(ABS(AR9-AVERAGE(AF9:AQ9))/STDEV(AF9:AQ9)))</f>
        <v>3.6346766176238368</v>
      </c>
      <c r="V2" s="7">
        <f>IF(AR19="","",(ABS(AR19-AVERAGE(AF19:AQ19))/STDEV(AF19:AQ19)))</f>
        <v>0.72348778034267569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0.74759828138321249</v>
      </c>
      <c r="R3" s="7">
        <f>IF(N20="","",(ABS(N20-AVERAGE(B20:M20))/STDEV(B20:M20)))</f>
        <v>0.18127471639919315</v>
      </c>
      <c r="S3" s="7">
        <f>IF(AC10="","",(ABS(AC10-AVERAGE(Q10:AB10))/STDEV(Q10:AB10)))</f>
        <v>1.2429893733657877</v>
      </c>
      <c r="T3" s="7">
        <f>IF(AC20="","",(ABS(AC20-AVERAGE(Q20:AB20))/STDEV(Q20:AB20)))</f>
        <v>2.3243660917535207</v>
      </c>
      <c r="U3" s="7">
        <f t="shared" ref="U3" si="0">IF(AR10="","",(ABS(AR10-AVERAGE(AF10:AQ10))/STDEV(AF10:AQ10)))</f>
        <v>1.425357349582461</v>
      </c>
      <c r="V3" s="7">
        <f>IF(AR20="","",(ABS(AR20-AVERAGE(AF20:AQ20))/STDEV(AF20:AQ20)))</f>
        <v>0.84332037052669051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0.18883323565847154</v>
      </c>
      <c r="R4" s="7">
        <f>IF(N23="","",(ABS(N23-AVERAGE(B23:M23))/STDEV(B23:M23)))</f>
        <v>1.0543216020640214</v>
      </c>
      <c r="S4" s="7">
        <f>IF(AC13="","",(ABS(AC13-AVERAGE(Q13:AB13))/STDEV(Q13:AB13)))</f>
        <v>1.1241348448216031</v>
      </c>
      <c r="T4" s="7">
        <f>IF(AC23="","",(ABS(AC23-AVERAGE(Q23:AB23))/STDEV(Q23:AB23)))</f>
        <v>1.0118474764972198</v>
      </c>
      <c r="U4" s="7">
        <f>IF(AR13="","",(ABS(AR13-AVERAGE(AF13:AQ13))/STDEV(AF13:AQ13)))</f>
        <v>1.0346387670872073</v>
      </c>
      <c r="V4" s="7">
        <f>IF(AR23="","",(ABS(AR23-AVERAGE(AF23:AQ23))/STDEV(AF23:AQ23)))</f>
        <v>2.1486643443392617</v>
      </c>
    </row>
    <row r="5" spans="1:44" ht="25.5" customHeight="1" x14ac:dyDescent="0.2">
      <c r="C5" s="45" t="s">
        <v>71</v>
      </c>
      <c r="D5" s="46">
        <v>25134</v>
      </c>
      <c r="E5" s="46">
        <v>26450</v>
      </c>
      <c r="F5" s="46">
        <v>24220</v>
      </c>
      <c r="G5" s="13"/>
      <c r="H5" s="13"/>
      <c r="I5" s="13">
        <v>1336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-38.613437020928956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8.9600000000027649</v>
      </c>
      <c r="AE7" s="14" t="s">
        <v>29</v>
      </c>
      <c r="AR7" s="16">
        <f>AR9-AQ9</f>
        <v>-246.9777777777781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25568.266666666666</v>
      </c>
      <c r="C9" s="20">
        <v>25410.400000000001</v>
      </c>
      <c r="D9" s="20">
        <v>25450.628571428573</v>
      </c>
      <c r="E9" s="20">
        <v>25635.724137931036</v>
      </c>
      <c r="F9" s="20">
        <v>25620.275862068964</v>
      </c>
      <c r="G9" s="20">
        <v>25685.599999999999</v>
      </c>
      <c r="H9" s="20">
        <v>25649.982608695653</v>
      </c>
      <c r="I9" s="20">
        <v>25708.929032258064</v>
      </c>
      <c r="J9" s="20">
        <v>25629.629090909089</v>
      </c>
      <c r="K9" s="20">
        <v>25476.470588235294</v>
      </c>
      <c r="L9" s="20">
        <v>25387.127272727274</v>
      </c>
      <c r="M9" s="20">
        <v>25404.304761904761</v>
      </c>
      <c r="N9" s="20">
        <v>25267.314285714285</v>
      </c>
      <c r="P9" s="19" t="s">
        <v>18</v>
      </c>
      <c r="Q9" s="20"/>
      <c r="R9" s="20"/>
      <c r="S9" s="20"/>
      <c r="T9" s="20"/>
      <c r="U9" s="20">
        <v>25488.266666666666</v>
      </c>
      <c r="V9" s="20">
        <v>25594.117647058825</v>
      </c>
      <c r="W9" s="20">
        <v>25394.646153846155</v>
      </c>
      <c r="X9" s="20"/>
      <c r="Y9" s="20"/>
      <c r="Z9" s="20">
        <v>25354.933333333334</v>
      </c>
      <c r="AA9" s="20">
        <v>25371.542857142857</v>
      </c>
      <c r="AB9" s="20">
        <v>25269.599999999999</v>
      </c>
      <c r="AC9" s="20">
        <v>25278.560000000001</v>
      </c>
      <c r="AE9" s="19" t="s">
        <v>18</v>
      </c>
      <c r="AF9" s="30">
        <v>25601.546666666665</v>
      </c>
      <c r="AG9" s="30">
        <v>25818.254545454547</v>
      </c>
      <c r="AH9" s="30">
        <v>25728.48</v>
      </c>
      <c r="AI9" s="30">
        <v>25647.200000000001</v>
      </c>
      <c r="AJ9" s="30">
        <v>25864.266666666666</v>
      </c>
      <c r="AK9" s="30">
        <v>25946.799999999999</v>
      </c>
      <c r="AL9" s="30">
        <v>25792.266666666666</v>
      </c>
      <c r="AM9" s="30">
        <v>25829.599999999999</v>
      </c>
      <c r="AN9" s="30">
        <v>25763.619047619046</v>
      </c>
      <c r="AO9" s="30">
        <v>25768.495238095238</v>
      </c>
      <c r="AP9" s="30">
        <v>25703.52</v>
      </c>
      <c r="AQ9" s="30">
        <v>25639.37777777778</v>
      </c>
      <c r="AR9" s="30">
        <v>25392.400000000001</v>
      </c>
    </row>
    <row r="10" spans="1:44" x14ac:dyDescent="0.2">
      <c r="A10" s="21" t="s">
        <v>8</v>
      </c>
      <c r="B10" s="22">
        <v>145.25344264982502</v>
      </c>
      <c r="C10" s="22">
        <v>143.39716689930606</v>
      </c>
      <c r="D10" s="22">
        <v>130.26240756264465</v>
      </c>
      <c r="E10" s="22">
        <v>168.87711191041569</v>
      </c>
      <c r="F10" s="22">
        <v>166.11753213540894</v>
      </c>
      <c r="G10" s="22">
        <v>171.11652423090189</v>
      </c>
      <c r="H10" s="22">
        <v>172.13680923036824</v>
      </c>
      <c r="I10" s="22">
        <v>186.85076723575384</v>
      </c>
      <c r="J10" s="22">
        <v>258.39237807729705</v>
      </c>
      <c r="K10" s="22">
        <v>248.3238288644495</v>
      </c>
      <c r="L10" s="22">
        <v>228.6776718556529</v>
      </c>
      <c r="M10" s="22">
        <v>232.23660282163632</v>
      </c>
      <c r="N10" s="22">
        <v>220.09648262740069</v>
      </c>
      <c r="P10" s="21" t="s">
        <v>8</v>
      </c>
      <c r="Q10" s="22"/>
      <c r="R10" s="22"/>
      <c r="S10" s="22"/>
      <c r="T10" s="22"/>
      <c r="U10" s="22">
        <v>148.11057100334813</v>
      </c>
      <c r="V10" s="22">
        <v>178.397723918103</v>
      </c>
      <c r="W10" s="22">
        <v>148.56358390109762</v>
      </c>
      <c r="X10" s="22"/>
      <c r="Y10" s="22"/>
      <c r="Z10" s="22">
        <v>157.76456401124329</v>
      </c>
      <c r="AA10" s="22">
        <v>137.3395966329908</v>
      </c>
      <c r="AB10" s="22">
        <v>175.87411228144543</v>
      </c>
      <c r="AC10" s="22">
        <v>137.26067526051648</v>
      </c>
      <c r="AE10" s="21" t="s">
        <v>8</v>
      </c>
      <c r="AF10" s="22">
        <v>153.50026792241201</v>
      </c>
      <c r="AG10" s="22">
        <v>163.10099327329073</v>
      </c>
      <c r="AH10" s="22">
        <v>146.99968624150878</v>
      </c>
      <c r="AI10" s="22">
        <v>240.59078800470994</v>
      </c>
      <c r="AJ10" s="22">
        <v>135.52032390785669</v>
      </c>
      <c r="AK10" s="22">
        <v>115.3713212724543</v>
      </c>
      <c r="AL10" s="22">
        <v>177.17236223061241</v>
      </c>
      <c r="AM10" s="22">
        <v>184.93109582782881</v>
      </c>
      <c r="AN10" s="22">
        <v>199.17485461428765</v>
      </c>
      <c r="AO10" s="22">
        <v>181.20935214284435</v>
      </c>
      <c r="AP10" s="22">
        <v>188.45821709821175</v>
      </c>
      <c r="AQ10" s="22">
        <v>160.31322875274927</v>
      </c>
      <c r="AR10" s="22">
        <v>216.98938899565781</v>
      </c>
    </row>
    <row r="11" spans="1:44" x14ac:dyDescent="0.2">
      <c r="A11" s="21" t="s">
        <v>19</v>
      </c>
      <c r="B11" s="22">
        <v>25884</v>
      </c>
      <c r="C11" s="22">
        <v>25692</v>
      </c>
      <c r="D11" s="22">
        <v>25724</v>
      </c>
      <c r="E11" s="22">
        <v>26108</v>
      </c>
      <c r="F11" s="23">
        <v>26044</v>
      </c>
      <c r="G11" s="23">
        <v>26076</v>
      </c>
      <c r="H11" s="23">
        <v>26108</v>
      </c>
      <c r="I11" s="23">
        <v>26140</v>
      </c>
      <c r="J11" s="23">
        <v>26140</v>
      </c>
      <c r="K11" s="23">
        <v>26044</v>
      </c>
      <c r="L11" s="23">
        <v>25980</v>
      </c>
      <c r="M11" s="23">
        <v>25980</v>
      </c>
      <c r="N11" s="23">
        <v>25788</v>
      </c>
      <c r="P11" s="21" t="s">
        <v>19</v>
      </c>
      <c r="Q11" s="22"/>
      <c r="R11" s="22"/>
      <c r="S11" s="22"/>
      <c r="T11" s="22"/>
      <c r="U11" s="23">
        <v>25756</v>
      </c>
      <c r="V11" s="23">
        <v>26012</v>
      </c>
      <c r="W11" s="23">
        <v>25788</v>
      </c>
      <c r="X11" s="23"/>
      <c r="Y11" s="23"/>
      <c r="Z11" s="23">
        <v>25692</v>
      </c>
      <c r="AA11" s="23">
        <v>25660</v>
      </c>
      <c r="AB11" s="23">
        <v>25724</v>
      </c>
      <c r="AC11" s="23">
        <v>25692</v>
      </c>
      <c r="AE11" s="21" t="s">
        <v>19</v>
      </c>
      <c r="AF11" s="22">
        <v>26012</v>
      </c>
      <c r="AG11" s="22">
        <v>26172</v>
      </c>
      <c r="AH11" s="22">
        <v>26044</v>
      </c>
      <c r="AI11" s="22">
        <v>26140</v>
      </c>
      <c r="AJ11" s="22">
        <v>26140</v>
      </c>
      <c r="AK11" s="22">
        <v>26172</v>
      </c>
      <c r="AL11" s="22">
        <v>26140</v>
      </c>
      <c r="AM11" s="22">
        <v>26172</v>
      </c>
      <c r="AN11" s="22">
        <v>26140</v>
      </c>
      <c r="AO11" s="22">
        <v>26172</v>
      </c>
      <c r="AP11" s="22">
        <v>26044</v>
      </c>
      <c r="AQ11" s="22">
        <v>26012</v>
      </c>
      <c r="AR11" s="22">
        <v>25884</v>
      </c>
    </row>
    <row r="12" spans="1:44" x14ac:dyDescent="0.2">
      <c r="A12" s="21" t="s">
        <v>20</v>
      </c>
      <c r="B12" s="22">
        <v>25180</v>
      </c>
      <c r="C12" s="22">
        <v>24828</v>
      </c>
      <c r="D12" s="22">
        <v>25148</v>
      </c>
      <c r="E12" s="22">
        <v>25244</v>
      </c>
      <c r="F12" s="23">
        <v>25244</v>
      </c>
      <c r="G12" s="23">
        <v>25404</v>
      </c>
      <c r="H12" s="23">
        <v>25244</v>
      </c>
      <c r="I12" s="23">
        <v>25148</v>
      </c>
      <c r="J12" s="23">
        <v>24924</v>
      </c>
      <c r="K12" s="23">
        <v>24892</v>
      </c>
      <c r="L12" s="23">
        <v>24860</v>
      </c>
      <c r="M12" s="23">
        <v>24796</v>
      </c>
      <c r="N12" s="23">
        <v>24860</v>
      </c>
      <c r="P12" s="21" t="s">
        <v>20</v>
      </c>
      <c r="Q12" s="22"/>
      <c r="R12" s="22"/>
      <c r="S12" s="22"/>
      <c r="T12" s="22"/>
      <c r="U12" s="23">
        <v>25148</v>
      </c>
      <c r="V12" s="23">
        <v>25244</v>
      </c>
      <c r="W12" s="23">
        <v>25084</v>
      </c>
      <c r="X12" s="23"/>
      <c r="Y12" s="23"/>
      <c r="Z12" s="23">
        <v>25020</v>
      </c>
      <c r="AA12" s="23">
        <v>24988</v>
      </c>
      <c r="AB12" s="23">
        <v>24924</v>
      </c>
      <c r="AC12" s="23">
        <v>24924</v>
      </c>
      <c r="AE12" s="21" t="s">
        <v>20</v>
      </c>
      <c r="AF12" s="22">
        <v>25276</v>
      </c>
      <c r="AG12" s="22">
        <v>25404</v>
      </c>
      <c r="AH12" s="22">
        <v>25340</v>
      </c>
      <c r="AI12" s="22">
        <v>25020</v>
      </c>
      <c r="AJ12" s="22">
        <v>25596</v>
      </c>
      <c r="AK12" s="22">
        <v>25724</v>
      </c>
      <c r="AL12" s="22">
        <v>25340</v>
      </c>
      <c r="AM12" s="22">
        <v>25340</v>
      </c>
      <c r="AN12" s="22">
        <v>25116</v>
      </c>
      <c r="AO12" s="22">
        <v>25212</v>
      </c>
      <c r="AP12" s="22">
        <v>25340</v>
      </c>
      <c r="AQ12" s="22">
        <v>25340</v>
      </c>
      <c r="AR12" s="22">
        <v>24924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2.0234364552698971</v>
      </c>
      <c r="C13" s="25">
        <f>IFERROR(IF(C8="","",IF($C$25=0,((C9-$C$26)/3/C10),IF($C$26=0,(($C$25-C9)/3/C10),MIN(((($C$25)-C9)/(3*C10)),((C9-($C$26))/(3*C10)))))),"")</f>
        <v>2.4165981854904404</v>
      </c>
      <c r="D13" s="25">
        <f>IFERROR(IF(D8="","",IF($D$25=0,((D9-$D$26)/3/D10),IF($D$26=0,(($D$25-D9)/3/D10),MIN(((($D$25)-D9)/(3*D10)),((D9-($D$26))/(3*D10)))))),"")</f>
        <v>2.5573288238481693</v>
      </c>
      <c r="E13" s="25">
        <f>IFERROR(IF(E8="","",IF($E$25=0,((E9-$E$26)/3/E10),IF($E$26=0,(($E$25-E9)/3/E10),MIN(((($E$25)-E9)/(3*E10)),((E9-($E$26))/(3*E10)))))),"")</f>
        <v>1.6072354878990607</v>
      </c>
      <c r="F13" s="25">
        <f>IFERROR(IF(F8="","",IF($K$25=0,((F9-$K$26)/3/F10),IF($K$26=0,(($K$25-F9)/3/F10),MIN(((($K$25)-F9)/(3*F10)),((F9-($K$26))/(3*F10)))))),"")</f>
        <v>1.6649339120823914</v>
      </c>
      <c r="G13" s="25">
        <f>IFERROR(IF(G8="","",IF($G$25=0,((G9-$G$26)/3/G10),IF($G$26=0,(($G$25-G9)/3/G10),MIN(((($G$25)-G9)/(3*G10)),((G9-($G$26))/(3*G10)))))),"")</f>
        <v>1.48904380301798</v>
      </c>
      <c r="H13" s="25">
        <f>IFERROR(IF(H8="","",IF($H$25=0,((H9-$H$26)/3/H10),IF($H$26=0,(($H$25-H9)/3/H10),MIN(((($H$25)-H9)/(3*H10)),((H9-($H$26))/(3*H10)))))),"")</f>
        <v>1.5491890721131689</v>
      </c>
      <c r="I13" s="25">
        <f>IFERROR(IF(I8="","",IF($I$25=0,((I9-$I$26)/3/I10),IF($I$26=0,(($I$25-I9)/3/I10),MIN(((($I$25)-I9)/(3*I10)),((I9-($I$26))/(3*I10)))))),"")</f>
        <v>1.3220371506545834</v>
      </c>
      <c r="J13" s="25">
        <f>IFERROR(IF(J8="","",IF($J$25=0,((J9-$J$26)/3/J10),IF($J$26=0,(($J$25-J9)/3/J10),MIN(((($J$25)-J9)/(3*J10)),((J9-($J$26))/(3*J10)))))),"")</f>
        <v>1.0583012228602449</v>
      </c>
      <c r="K13" s="25">
        <f>IFERROR(IF(K8="","",IF($K$25=0,((K9-$K$26)/3/K10),IF($K$26=0,(($K$25-K9)/3/K10),MIN(((($K$25)-K9)/(3*K10)),((K9-($K$26))/(3*K10)))))),"")</f>
        <v>1.3068009035037322</v>
      </c>
      <c r="L13" s="25">
        <f>IFERROR(IF(L8="","",IF($L$25=0,((L9-$L$26)/3/L10),IF($L$26=0,(($L$25-L9)/3/L10),MIN(((($L$25)-L9)/(3*L10)),((L9-($L$26))/(3*L10)))))),"")</f>
        <v>1.5493025891681551</v>
      </c>
      <c r="M13" s="25">
        <f>IFERROR(IF(M8="","",IF($M$25=0,((M9-$M$26)/3/M10),IF($M$26=0,(($M$25-M9)/3/M10),MIN(((($M$25)-M9)/(3*M10)),((M9-($M$26))/(3*M10)))))),"")</f>
        <v>1.5009050043364032</v>
      </c>
      <c r="N13" s="25">
        <f>IFERROR(IF(N8="","",IF($N$25=0,((N9-$N$26)/3/N10),IF($N$26=0,(($N$25-N9)/3/N10),MIN(((($N$25)-N9)/(3*N10)),((N9-($N$26))/(3*N10)))))),"")</f>
        <v>1.5861442115626985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2.1644490032418484</v>
      </c>
      <c r="V13" s="25">
        <f>IFERROR(IF(V8="","",IF($G$25=0,((V9-$G$26)/3/V10),IF($G$26=0,(($G$25-V9)/3/V10),MIN(((($G$25)-V9)/(3*V10)),((V9-($G$26))/(3*V10)))))),"")</f>
        <v>1.5992026769244441</v>
      </c>
      <c r="W13" s="25">
        <f>IFERROR(IF(W8="","",IF($H$25=0,((W9-$H$26)/3/W10),IF($H$26=0,(($H$25-W9)/3/W10),MIN(((($H$25)-W9)/(3*W10)),((W9-($H$26))/(3*W10)))))),"")</f>
        <v>2.3679060921067068</v>
      </c>
      <c r="X13" s="25"/>
      <c r="Y13" s="25"/>
      <c r="Z13" s="25">
        <f>IFERROR(IF(Z8="","",IF($K$25=0,((Z9-$K$26)/3/Z10),IF($K$26=0,(($K$25-Z9)/3/Z10),MIN(((($K$25)-Z9)/(3*Z10)),((Z9-($K$26))/(3*Z10)))))),"")</f>
        <v>2.3137148985890654</v>
      </c>
      <c r="AA13" s="25">
        <f>IFERROR(IF(AA8="","",IF($L$25=0,((AA9-$L$26)/3/AA10),IF($L$26=0,(($L$25-AA9)/3/AA10),MIN(((($L$25)-AA9)/(3*AA10)),((AA9-($L$26))/(3*AA10)))))),"")</f>
        <v>2.6174950494893272</v>
      </c>
      <c r="AB13" s="25">
        <f>IFERROR(IF(AB8="","",IF($M$25=0,((AB9-$M$26)/3/AB10),IF($M$26=0,(($M$25-AB9)/3/AB10),MIN(((($M$25)-AB9)/(3*AB10)),((AB9-($M$26))/(3*AB10)))))),"")</f>
        <v>1.9893016779341934</v>
      </c>
      <c r="AC13" s="25">
        <f>IFERROR(IF(AC8="","",IF($N$25=0,((AC9-$N$26)/3/AC10),IF($N$26=0,(($N$25-AC9)/3/AC10),MIN(((($N$25)-AC9)/(3*AC10)),((AC9-($N$26))/(3*AC10)))))),"")</f>
        <v>2.5706804418937117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1.8424578771467088</v>
      </c>
      <c r="AG13" s="25">
        <f t="shared" si="1"/>
        <v>1.291113033437929</v>
      </c>
      <c r="AH13" s="25">
        <f t="shared" si="1"/>
        <v>1.6361032653602643</v>
      </c>
      <c r="AI13" s="25">
        <f t="shared" si="1"/>
        <v>1.1122620372096752</v>
      </c>
      <c r="AJ13" s="25">
        <f t="shared" si="1"/>
        <v>1.4407023154489771</v>
      </c>
      <c r="AK13" s="25">
        <f t="shared" si="1"/>
        <v>1.4538563958821633</v>
      </c>
      <c r="AL13" s="25">
        <f t="shared" si="1"/>
        <v>1.237464137657486</v>
      </c>
      <c r="AM13" s="25">
        <f t="shared" si="1"/>
        <v>1.1182543372399181</v>
      </c>
      <c r="AN13" s="25">
        <f t="shared" si="1"/>
        <v>1.1487075074648454</v>
      </c>
      <c r="AO13" s="25">
        <f t="shared" si="1"/>
        <v>1.2536232334696553</v>
      </c>
      <c r="AP13" s="25">
        <f t="shared" si="1"/>
        <v>1.3203280307857037</v>
      </c>
      <c r="AQ13" s="25">
        <f>IFERROR(IF(AQ8="","",IF($M$25=0,((AQ9-$M$26)/3/AQ10),IF($M$26=0,(($M$25-AQ9)/3/AQ10),MIN(((($M$25)-AQ9)/(3*AQ10)),((AQ9-($M$26))/(3*AQ10)))))),"")</f>
        <v>1.6854966337441004</v>
      </c>
      <c r="AR13" s="25">
        <f>IFERROR(IF(AR8="","",IF($M$25=0,((AR9-$M$26)/3/AR10),IF($M$26=0,(($M$25-AR9)/3/AR10),MIN(((($M$25)-AR9)/(3*AR10)),((AR9-($M$26))/(3*AR10)))))),"")</f>
        <v>1.6246570164792133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-101.25473684210374</v>
      </c>
      <c r="AE17" s="27" t="s">
        <v>30</v>
      </c>
      <c r="AR17" s="16">
        <f>AR19-AQ19</f>
        <v>-234.66666666666788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25444.339393939394</v>
      </c>
      <c r="C19" s="30">
        <v>25313.485714285714</v>
      </c>
      <c r="D19" s="30">
        <v>25776.114285714284</v>
      </c>
      <c r="E19" s="30">
        <v>25425.200000000001</v>
      </c>
      <c r="F19" s="30">
        <v>25507.771428571428</v>
      </c>
      <c r="G19" s="30">
        <v>25703.345454545455</v>
      </c>
      <c r="H19" s="30">
        <v>25718.442105263159</v>
      </c>
      <c r="I19" s="30">
        <v>25720.373333333333</v>
      </c>
      <c r="J19" s="30">
        <v>25643.425641025642</v>
      </c>
      <c r="K19" s="30">
        <v>25719.37777777778</v>
      </c>
      <c r="L19" s="30">
        <v>25607.767741935484</v>
      </c>
      <c r="M19" s="30">
        <v>25597.980952380953</v>
      </c>
      <c r="N19" s="30">
        <v>25420.853333333333</v>
      </c>
      <c r="P19" s="30" t="s">
        <v>18</v>
      </c>
      <c r="Q19" s="30"/>
      <c r="R19" s="30"/>
      <c r="S19" s="30"/>
      <c r="T19" s="30"/>
      <c r="U19" s="30">
        <v>25607.52</v>
      </c>
      <c r="V19" s="30">
        <v>25574.778947368421</v>
      </c>
      <c r="W19" s="30">
        <v>25572.533333333333</v>
      </c>
      <c r="X19" s="30"/>
      <c r="Y19" s="30">
        <v>25663.200000000001</v>
      </c>
      <c r="Z19" s="30">
        <v>25583.555555555555</v>
      </c>
      <c r="AA19" s="30">
        <v>25546.080000000002</v>
      </c>
      <c r="AB19" s="30">
        <v>25579.494736842105</v>
      </c>
      <c r="AC19" s="30">
        <v>25478.240000000002</v>
      </c>
      <c r="AD19" s="29"/>
      <c r="AE19" s="30" t="s">
        <v>18</v>
      </c>
      <c r="AF19" s="30">
        <v>25327.599999999999</v>
      </c>
      <c r="AG19" s="30">
        <v>25204.436363636363</v>
      </c>
      <c r="AH19" s="30">
        <v>25259.599999999999</v>
      </c>
      <c r="AI19" s="30">
        <v>25119.388235294118</v>
      </c>
      <c r="AJ19" s="30">
        <v>25614.742857142857</v>
      </c>
      <c r="AK19" s="30">
        <v>25679.200000000001</v>
      </c>
      <c r="AL19" s="30">
        <v>25693.113043478261</v>
      </c>
      <c r="AM19" s="30">
        <v>25656.799999999999</v>
      </c>
      <c r="AN19" s="30">
        <v>25604.533333333333</v>
      </c>
      <c r="AO19" s="30">
        <v>25641.473684210527</v>
      </c>
      <c r="AP19" s="30">
        <v>25541.813333333332</v>
      </c>
      <c r="AQ19" s="30">
        <v>25579.360000000001</v>
      </c>
      <c r="AR19" s="30">
        <v>25344.693333333333</v>
      </c>
      <c r="BD19" s="32"/>
      <c r="BE19" s="32"/>
      <c r="BF19" s="32"/>
      <c r="BG19" s="32">
        <f>I5/3</f>
        <v>445.33333333333331</v>
      </c>
      <c r="BH19" s="32"/>
      <c r="BI19" s="32"/>
      <c r="BJ19" s="32"/>
    </row>
    <row r="20" spans="1:62" x14ac:dyDescent="0.2">
      <c r="A20" s="21" t="s">
        <v>8</v>
      </c>
      <c r="B20" s="22">
        <v>199.24217697314066</v>
      </c>
      <c r="C20" s="22">
        <v>248.13658010131851</v>
      </c>
      <c r="D20" s="22">
        <v>141.21984767783619</v>
      </c>
      <c r="E20" s="22">
        <v>279.52045187940712</v>
      </c>
      <c r="F20" s="22">
        <v>311.48076012171595</v>
      </c>
      <c r="G20" s="22">
        <v>104.80356779798093</v>
      </c>
      <c r="H20" s="22">
        <v>130.87291107286967</v>
      </c>
      <c r="I20" s="22">
        <v>140.85937328593221</v>
      </c>
      <c r="J20" s="22">
        <v>151.29624915790833</v>
      </c>
      <c r="K20" s="22">
        <v>155.19478319990134</v>
      </c>
      <c r="L20" s="22">
        <v>153.55407776029949</v>
      </c>
      <c r="M20" s="22">
        <v>149.0811397807353</v>
      </c>
      <c r="N20" s="22">
        <v>168.66508598528964</v>
      </c>
      <c r="P20" s="21" t="s">
        <v>8</v>
      </c>
      <c r="Q20" s="22"/>
      <c r="R20" s="22"/>
      <c r="S20" s="22"/>
      <c r="T20" s="22"/>
      <c r="U20" s="22">
        <v>154.87042186152766</v>
      </c>
      <c r="V20" s="22">
        <v>167.55673405309543</v>
      </c>
      <c r="W20" s="22">
        <v>118.79265649902452</v>
      </c>
      <c r="X20" s="22"/>
      <c r="Y20" s="22">
        <v>137.34023168943003</v>
      </c>
      <c r="Z20" s="22">
        <v>132.04349905597886</v>
      </c>
      <c r="AA20" s="22">
        <v>152.49331044255595</v>
      </c>
      <c r="AB20" s="22">
        <v>166.79123616475223</v>
      </c>
      <c r="AC20" s="22">
        <v>189.76428052234209</v>
      </c>
      <c r="AD20" s="29"/>
      <c r="AE20" s="21" t="s">
        <v>8</v>
      </c>
      <c r="AF20" s="22">
        <v>138.73876736377699</v>
      </c>
      <c r="AG20" s="22">
        <v>154.69285741326308</v>
      </c>
      <c r="AH20" s="22">
        <v>165.92522335930545</v>
      </c>
      <c r="AI20" s="22">
        <v>178.30685790016511</v>
      </c>
      <c r="AJ20" s="22">
        <v>238.81401930750502</v>
      </c>
      <c r="AK20" s="22">
        <v>145.08480278788682</v>
      </c>
      <c r="AL20" s="22">
        <v>137.73052543061343</v>
      </c>
      <c r="AM20" s="22">
        <v>148.1176187545129</v>
      </c>
      <c r="AN20" s="22">
        <v>163.00360228833696</v>
      </c>
      <c r="AO20" s="22">
        <v>169.6224118387199</v>
      </c>
      <c r="AP20" s="22">
        <v>191.92599174240655</v>
      </c>
      <c r="AQ20" s="22">
        <v>140.21302711578886</v>
      </c>
      <c r="AR20" s="22">
        <v>139.94960225442281</v>
      </c>
      <c r="AS20" s="29"/>
      <c r="AT20" s="29"/>
      <c r="AU20" s="29"/>
      <c r="AV20" s="29"/>
      <c r="BD20" s="32">
        <f>F5</f>
        <v>24220</v>
      </c>
      <c r="BE20" s="32"/>
      <c r="BF20" s="32"/>
      <c r="BG20" s="32"/>
      <c r="BH20" s="32"/>
      <c r="BI20" s="32"/>
      <c r="BJ20" s="32">
        <f>E5</f>
        <v>26450</v>
      </c>
    </row>
    <row r="21" spans="1:62" x14ac:dyDescent="0.2">
      <c r="A21" s="21" t="s">
        <v>19</v>
      </c>
      <c r="B21" s="22">
        <v>25980</v>
      </c>
      <c r="C21" s="22">
        <v>25916</v>
      </c>
      <c r="D21" s="22">
        <v>26108</v>
      </c>
      <c r="E21" s="22">
        <v>26012</v>
      </c>
      <c r="F21" s="22">
        <v>26140</v>
      </c>
      <c r="G21" s="22">
        <v>25916</v>
      </c>
      <c r="H21" s="22">
        <v>26108</v>
      </c>
      <c r="I21" s="22">
        <v>25980</v>
      </c>
      <c r="J21" s="22">
        <v>26044</v>
      </c>
      <c r="K21" s="22">
        <v>26076</v>
      </c>
      <c r="L21" s="22">
        <v>26076</v>
      </c>
      <c r="M21" s="22">
        <v>25980</v>
      </c>
      <c r="N21" s="22">
        <v>25788</v>
      </c>
      <c r="P21" s="21" t="s">
        <v>19</v>
      </c>
      <c r="Q21" s="22"/>
      <c r="R21" s="22"/>
      <c r="S21" s="22"/>
      <c r="T21" s="22"/>
      <c r="U21" s="22">
        <v>25980</v>
      </c>
      <c r="V21" s="22">
        <v>25980</v>
      </c>
      <c r="W21" s="22">
        <v>25788</v>
      </c>
      <c r="X21" s="22"/>
      <c r="Y21" s="22">
        <v>26012</v>
      </c>
      <c r="Z21" s="22">
        <v>25852</v>
      </c>
      <c r="AA21" s="22">
        <v>25852</v>
      </c>
      <c r="AB21" s="22">
        <v>25980</v>
      </c>
      <c r="AC21" s="22">
        <v>25852</v>
      </c>
      <c r="AD21" s="29"/>
      <c r="AE21" s="21" t="s">
        <v>19</v>
      </c>
      <c r="AF21" s="22">
        <v>25628</v>
      </c>
      <c r="AG21" s="22">
        <v>25532</v>
      </c>
      <c r="AH21" s="22">
        <v>25788</v>
      </c>
      <c r="AI21" s="22">
        <v>25628</v>
      </c>
      <c r="AJ21" s="22">
        <v>25980</v>
      </c>
      <c r="AK21" s="22">
        <v>26012</v>
      </c>
      <c r="AL21" s="22">
        <v>26140</v>
      </c>
      <c r="AM21" s="22">
        <v>26012</v>
      </c>
      <c r="AN21" s="22">
        <v>25948</v>
      </c>
      <c r="AO21" s="22">
        <v>26012</v>
      </c>
      <c r="AP21" s="22">
        <v>25948</v>
      </c>
      <c r="AQ21" s="22">
        <v>25820</v>
      </c>
      <c r="AR21" s="22">
        <v>25660</v>
      </c>
      <c r="BD21" s="33">
        <f>BE21-$BG$22</f>
        <v>25133.94</v>
      </c>
      <c r="BE21" s="32">
        <f>BF21-$BG$22</f>
        <v>25133.96</v>
      </c>
      <c r="BF21" s="32">
        <f>BG21-$BG$22</f>
        <v>25133.98</v>
      </c>
      <c r="BG21" s="33">
        <f>D5</f>
        <v>25134</v>
      </c>
      <c r="BH21" s="32">
        <f>BG21+$BG$22</f>
        <v>25134.02</v>
      </c>
      <c r="BI21" s="32">
        <f>BH21+$BG$22</f>
        <v>25134.04</v>
      </c>
      <c r="BJ21" s="33">
        <f>BI21+$BG$22</f>
        <v>25134.06</v>
      </c>
    </row>
    <row r="22" spans="1:62" x14ac:dyDescent="0.2">
      <c r="A22" s="21" t="s">
        <v>20</v>
      </c>
      <c r="B22" s="22">
        <v>24828</v>
      </c>
      <c r="C22" s="22">
        <v>24860</v>
      </c>
      <c r="D22" s="22">
        <v>25564</v>
      </c>
      <c r="E22" s="22">
        <v>24700</v>
      </c>
      <c r="F22" s="22">
        <v>24892</v>
      </c>
      <c r="G22" s="22">
        <v>25180</v>
      </c>
      <c r="H22" s="22">
        <v>25340</v>
      </c>
      <c r="I22" s="22">
        <v>25180</v>
      </c>
      <c r="J22" s="22">
        <v>25244</v>
      </c>
      <c r="K22" s="22">
        <v>25244</v>
      </c>
      <c r="L22" s="22">
        <v>25244</v>
      </c>
      <c r="M22" s="22">
        <v>25148</v>
      </c>
      <c r="N22" s="22">
        <v>24764</v>
      </c>
      <c r="P22" s="21" t="s">
        <v>20</v>
      </c>
      <c r="Q22" s="22"/>
      <c r="R22" s="22"/>
      <c r="S22" s="22"/>
      <c r="T22" s="22"/>
      <c r="U22" s="22">
        <v>25308</v>
      </c>
      <c r="V22" s="22">
        <v>25180</v>
      </c>
      <c r="W22" s="22">
        <v>25372</v>
      </c>
      <c r="X22" s="22"/>
      <c r="Y22" s="22">
        <v>25276</v>
      </c>
      <c r="Z22" s="22">
        <v>25212</v>
      </c>
      <c r="AA22" s="22">
        <v>25244</v>
      </c>
      <c r="AB22" s="22">
        <v>24956</v>
      </c>
      <c r="AC22" s="22">
        <v>24860</v>
      </c>
      <c r="AD22" s="29"/>
      <c r="AE22" s="21" t="s">
        <v>20</v>
      </c>
      <c r="AF22" s="22">
        <v>24988</v>
      </c>
      <c r="AG22" s="22">
        <v>24860</v>
      </c>
      <c r="AH22" s="22">
        <v>24956</v>
      </c>
      <c r="AI22" s="22">
        <v>24668</v>
      </c>
      <c r="AJ22" s="22">
        <v>25052</v>
      </c>
      <c r="AK22" s="22">
        <v>25404</v>
      </c>
      <c r="AL22" s="22">
        <v>25340</v>
      </c>
      <c r="AM22" s="22">
        <v>25340</v>
      </c>
      <c r="AN22" s="22">
        <v>25212</v>
      </c>
      <c r="AO22" s="22">
        <v>25180</v>
      </c>
      <c r="AP22" s="22">
        <v>25116</v>
      </c>
      <c r="AQ22" s="22">
        <v>25212</v>
      </c>
      <c r="AR22" s="22">
        <v>25052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1.682476105776501</v>
      </c>
      <c r="C23" s="25">
        <f>IFERROR(IF(C18="","",IF($C$25=0,((C19-$C$26)/3/C20),IF($C$26=0,(($C$25-C19)/3/C20),MIN(((($C$25)-C19)/(3*C20)),((C19-($C$26))/(3*C20)))))),"")</f>
        <v>1.4689298850915427</v>
      </c>
      <c r="D23" s="25">
        <f>IFERROR(IF(D18="","",IF($D$25=0,((D19-$D$26)/3/D20),IF($D$26=0,(($D$25-D19)/3/D20),MIN(((($D$25)-D19)/(3*D20)),((D19-($D$26))/(3*D20)))))),"")</f>
        <v>1.5906303194789979</v>
      </c>
      <c r="E23" s="25">
        <f>IFERROR(IF(E18="","",IF($E$25=0,((E19-$E$26)/3/E20),IF($E$26=0,(($E$25-E19)/3/E20),MIN(((($E$25)-E19)/(3*E20)),((E19-($E$26))/(3*E20)))))),"")</f>
        <v>1.2220930443664832</v>
      </c>
      <c r="F23" s="25">
        <f>IFERROR(IF(F18="","",IF($K$25=0,((F19-$K$26)/3/F20),IF($K$26=0,(($K$25-F19)/3/F20),MIN(((($K$25)-F19)/(3*F20)),((F19-($K$26))/(3*F20)))))),"")</f>
        <v>1.0083325543236137</v>
      </c>
      <c r="G23" s="25">
        <f>IFERROR(IF(G18="","",IF($G$25=0,((G19-$G$26)/3/G20),IF($G$26=0,(($G$25-G19)/3/G20),MIN(((($G$25)-G19)/(3*G20)),((G19-($G$26))/(3*G20)))))),"")</f>
        <v>2.3747745779475564</v>
      </c>
      <c r="H23" s="25">
        <f>IFERROR(IF(H18="","",IF($H$25=0,((H19-$H$26)/3/H20),IF($H$26=0,(($H$25-H19)/3/H20),MIN(((($H$25)-H19)/(3*H20)),((H19-($H$26))/(3*H20)))))),"")</f>
        <v>1.8632781190537637</v>
      </c>
      <c r="I23" s="25">
        <f>IFERROR(IF(I18="","",IF($I$25=0,((I19-$I$26)/3/I20),IF($I$26=0,(($I$25-I19)/3/I20),MIN(((($I$25)-I19)/(3*I20)),((I19-($I$26))/(3*I20)))))),"")</f>
        <v>1.7266077735217251</v>
      </c>
      <c r="J23" s="25">
        <f>IFERROR(IF(J18="","",IF($J$25=0,((J19-$J$26)/3/J20),IF($J$26=0,(($J$25-J19)/3/J20),MIN(((($J$25)-J19)/(3*J20)),((J19-($J$26))/(3*J20)))))),"")</f>
        <v>1.777030965106817</v>
      </c>
      <c r="K23" s="25">
        <f>IFERROR(IF(K18="","",IF($K$25=0,((K19-$K$26)/3/K20),IF($K$26=0,(($K$25-K19)/3/K20),MIN(((($K$25)-K19)/(3*K20)),((K19-($K$26))/(3*K20)))))),"")</f>
        <v>1.5692585518615227</v>
      </c>
      <c r="L23" s="25">
        <f>IFERROR(IF(L18="","",IF($L$25=0,((L19-$L$26)/3/L20),IF($L$26=0,(($L$25-L19)/3/L20),MIN(((($L$25)-L19)/(3*L20)),((L19-($L$26))/(3*L20)))))),"")</f>
        <v>1.8283075911520341</v>
      </c>
      <c r="M23" s="25">
        <f>IFERROR(IF(M18="","",IF($M$25=0,((M19-$M$26)/3/M20),IF($M$26=0,(($M$25-M19)/3/M20),MIN(((($M$25)-M19)/(3*M20)),((M19-($M$26))/(3*M20)))))),"")</f>
        <v>1.9050454646648014</v>
      </c>
      <c r="N23" s="25">
        <f>IFERROR(IF(N18="","",IF($N$25=0,((N19-$N$26)/3/N20),IF($N$26=0,(($N$25-N19)/3/N20),MIN(((($N$25)-N19)/(3*N20)),((N19-($N$26))/(3*N20)))))),"")</f>
        <v>2.0339057540267027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1.813300843964631</v>
      </c>
      <c r="V23" s="25">
        <f>IFERROR(IF(V18="","",IF($G$25=0,((V19-$G$26)/3/V20),IF($G$26=0,(($G$25-V19)/3/V20),MIN(((($G$25)-V19)/(3*V20)),((V19-($G$26))/(3*V20)))))),"")</f>
        <v>1.7411436939606757</v>
      </c>
      <c r="W23" s="25">
        <f>IFERROR(IF(W18="","",IF($H$25=0,((W19-$H$26)/3/W20),IF($H$26=0,(($H$25-W19)/3/W20),MIN(((($H$25)-W19)/(3*W20)),((W19-($H$26))/(3*W20)))))),"")</f>
        <v>2.4621798813909921</v>
      </c>
      <c r="X23" s="25"/>
      <c r="Y23" s="25">
        <f>IFERROR(IF(Y18="","",IF($J$25=0,((Y19-$J$26)/3/Y20),IF($J$26=0,(($J$25-Y19)/3/Y20),MIN(((($J$25)-Y19)/(3*Y20)),((Y19-($J$26))/(3*Y20)))))),"")</f>
        <v>1.9096128165833797</v>
      </c>
      <c r="Z23" s="25">
        <f>IFERROR(IF(Z18="","",IF($K$25=0,((Z19-$K$26)/3/Z20),IF($K$26=0,(($K$25-Z19)/3/Z20),MIN(((($K$25)-Z19)/(3*Z20)),((Z19-($K$26))/(3*Z20)))))),"")</f>
        <v>2.1872702320041837</v>
      </c>
      <c r="AA23" s="25">
        <f>IFERROR(IF(AA18="","",IF($L$25=0,((AA19-$L$26)/3/AA20),IF($L$26=0,(($L$25-AA19)/3/AA20),MIN(((($L$25)-AA19)/(3*AA20)),((AA19-($L$26))/(3*AA20)))))),"")</f>
        <v>1.9758680940969404</v>
      </c>
      <c r="AB23" s="25">
        <f>IFERROR(IF(AB18="","",IF($M$25=0,((AB19-$M$26)/3/AB20),IF($M$26=0,(($M$25-AB19)/3/AB20),MIN(((($M$25)-AB19)/(3*AB20)),((AB19-($M$26))/(3*AB20)))))),"")</f>
        <v>1.7397102373293187</v>
      </c>
      <c r="AC23" s="25">
        <f>IFERROR(IF(AC18="","",IF($N$25=0,((AC19-$N$26)/3/AC20),IF($N$26=0,(($N$25-AC19)/3/AC20),MIN(((($N$25)-AC19)/(3*AC20)),((AC19-($N$26))/(3*AC20)))))),"")</f>
        <v>1.7069598088132421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2.6611163340665027</v>
      </c>
      <c r="AG23" s="25">
        <f t="shared" si="2"/>
        <v>2.1212708849821778</v>
      </c>
      <c r="AH23" s="25">
        <f t="shared" si="2"/>
        <v>2.0884909859842504</v>
      </c>
      <c r="AI23" s="25">
        <f t="shared" si="2"/>
        <v>1.6813491189398337</v>
      </c>
      <c r="AJ23" s="25">
        <f t="shared" si="2"/>
        <v>1.1658404662606754</v>
      </c>
      <c r="AK23" s="25">
        <f t="shared" si="2"/>
        <v>1.7709183070605141</v>
      </c>
      <c r="AL23" s="25">
        <f t="shared" si="2"/>
        <v>1.8318063579958954</v>
      </c>
      <c r="AM23" s="25">
        <f t="shared" si="2"/>
        <v>1.7850678550146784</v>
      </c>
      <c r="AN23" s="25">
        <f t="shared" si="2"/>
        <v>1.7289324791958109</v>
      </c>
      <c r="AO23" s="25">
        <f t="shared" si="2"/>
        <v>1.5888747778570578</v>
      </c>
      <c r="AP23" s="25">
        <f t="shared" si="2"/>
        <v>1.5773209565862083</v>
      </c>
      <c r="AQ23" s="25">
        <f>IFERROR(IF(AQ18="","",IF($M$25=0,((AQ19-$M$26)/3/AQ20),IF($M$26=0,(($M$25-AQ19)/3/AQ20),MIN(((($M$25)-AQ19)/(3*AQ20)),((AQ19-($M$26))/(3*AQ20)))))),"")</f>
        <v>2.0698029227603296</v>
      </c>
      <c r="AR23" s="25">
        <f>IFERROR(IF(AR18="","",IF($M$25=0,((AR19-$M$26)/3/AR20),IF($M$26=0,(($M$25-AR19)/3/AR20),MIN(((($M$25)-AR19)/(3*AR20)),((AR19-($M$26))/(3*AR20)))))),"")</f>
        <v>2.6326302441771472</v>
      </c>
    </row>
    <row r="24" spans="1:62" x14ac:dyDescent="0.2">
      <c r="A24" s="35" t="s">
        <v>10</v>
      </c>
      <c r="B24" s="32">
        <f t="shared" ref="B24:M24" si="3">$D$5</f>
        <v>25134</v>
      </c>
      <c r="C24" s="32">
        <f t="shared" si="3"/>
        <v>25134</v>
      </c>
      <c r="D24" s="32">
        <f t="shared" si="3"/>
        <v>25134</v>
      </c>
      <c r="E24" s="32">
        <f t="shared" si="3"/>
        <v>25134</v>
      </c>
      <c r="F24" s="32">
        <f t="shared" si="3"/>
        <v>25134</v>
      </c>
      <c r="G24" s="32">
        <f t="shared" si="3"/>
        <v>25134</v>
      </c>
      <c r="H24" s="32">
        <f t="shared" si="3"/>
        <v>25134</v>
      </c>
      <c r="I24" s="32">
        <f t="shared" si="3"/>
        <v>25134</v>
      </c>
      <c r="J24" s="32">
        <f t="shared" si="3"/>
        <v>25134</v>
      </c>
      <c r="K24" s="32">
        <f t="shared" si="3"/>
        <v>25134</v>
      </c>
      <c r="L24" s="32">
        <f t="shared" si="3"/>
        <v>25134</v>
      </c>
      <c r="M24" s="32">
        <f t="shared" si="3"/>
        <v>25134</v>
      </c>
      <c r="N24" s="32">
        <f>$D$5</f>
        <v>25134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4">$E$5</f>
        <v>26450</v>
      </c>
      <c r="C25" s="32">
        <f t="shared" si="4"/>
        <v>26450</v>
      </c>
      <c r="D25" s="32">
        <f t="shared" si="4"/>
        <v>26450</v>
      </c>
      <c r="E25" s="32">
        <f t="shared" si="4"/>
        <v>26450</v>
      </c>
      <c r="F25" s="32">
        <f t="shared" si="4"/>
        <v>26450</v>
      </c>
      <c r="G25" s="32">
        <f t="shared" si="4"/>
        <v>26450</v>
      </c>
      <c r="H25" s="32">
        <f t="shared" si="4"/>
        <v>26450</v>
      </c>
      <c r="I25" s="32">
        <f t="shared" si="4"/>
        <v>26450</v>
      </c>
      <c r="J25" s="32">
        <f t="shared" si="4"/>
        <v>26450</v>
      </c>
      <c r="K25" s="32">
        <f t="shared" si="4"/>
        <v>26450</v>
      </c>
      <c r="L25" s="32">
        <f t="shared" si="4"/>
        <v>26450</v>
      </c>
      <c r="M25" s="32">
        <f t="shared" si="4"/>
        <v>26450</v>
      </c>
      <c r="N25" s="32">
        <f>$E$5</f>
        <v>26450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5">$F$5</f>
        <v>24220</v>
      </c>
      <c r="C26" s="32">
        <f t="shared" si="5"/>
        <v>24220</v>
      </c>
      <c r="D26" s="32">
        <f t="shared" si="5"/>
        <v>24220</v>
      </c>
      <c r="E26" s="32">
        <f t="shared" si="5"/>
        <v>24220</v>
      </c>
      <c r="F26" s="32">
        <f t="shared" si="5"/>
        <v>24220</v>
      </c>
      <c r="G26" s="32">
        <f t="shared" si="5"/>
        <v>24220</v>
      </c>
      <c r="H26" s="32">
        <f t="shared" si="5"/>
        <v>24220</v>
      </c>
      <c r="I26" s="32">
        <f t="shared" si="5"/>
        <v>24220</v>
      </c>
      <c r="J26" s="32">
        <f t="shared" si="5"/>
        <v>24220</v>
      </c>
      <c r="K26" s="32">
        <f t="shared" si="5"/>
        <v>24220</v>
      </c>
      <c r="L26" s="32">
        <f t="shared" si="5"/>
        <v>24220</v>
      </c>
      <c r="M26" s="32">
        <f t="shared" si="5"/>
        <v>24220</v>
      </c>
      <c r="N26" s="32">
        <f>$F$5</f>
        <v>24220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258.39237807729705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2.5573288238481693</v>
      </c>
      <c r="Q37" s="40">
        <v>8</v>
      </c>
      <c r="R37" s="41">
        <f>ROUND(Q37/5,5)</f>
        <v>1.6</v>
      </c>
      <c r="T37" s="20">
        <v>25455.200000000001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102.69956182963976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3.2288355869527949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76"/>
  <dimension ref="A1:BJ85"/>
  <sheetViews>
    <sheetView showGridLines="0" topLeftCell="A5" zoomScale="75" zoomScaleNormal="75" workbookViewId="0">
      <selection activeCell="X19" sqref="X19:X23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69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0.22365012167853296</v>
      </c>
      <c r="R2" s="7">
        <f>IF(N19="","",(ABS(N19-AVERAGE(B19:M19))/STDEV(B19:M19)))</f>
        <v>0.75216792160383683</v>
      </c>
      <c r="S2" s="7">
        <f>IF(AC9="","",(ABS(AC9-AVERAGE(Q9:AB9))/STDEV(Q9:AB9)))</f>
        <v>0.69549632888103441</v>
      </c>
      <c r="T2" s="7">
        <f>IF(AC19="","",(ABS(AC19-AVERAGE(Q19:AB19))/STDEV(Q19:AB19)))</f>
        <v>0.62148036337960422</v>
      </c>
      <c r="U2" s="7">
        <f>IF(AR9="","",(ABS(AR9-AVERAGE(AF9:AQ9))/STDEV(AF9:AQ9)))</f>
        <v>2.3429722300057985</v>
      </c>
      <c r="V2" s="7">
        <f>IF(AR19="","",(ABS(AR19-AVERAGE(AF19:AQ19))/STDEV(AF19:AQ19)))</f>
        <v>0.43392162189565492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0.24402982905586279</v>
      </c>
      <c r="R3" s="7">
        <f>IF(N20="","",(ABS(N20-AVERAGE(B20:M20))/STDEV(B20:M20)))</f>
        <v>1.5081807211313378</v>
      </c>
      <c r="S3" s="7">
        <f>IF(AC10="","",(ABS(AC10-AVERAGE(Q10:AB10))/STDEV(Q10:AB10)))</f>
        <v>0.58399950676962009</v>
      </c>
      <c r="T3" s="7">
        <f>IF(AC20="","",(ABS(AC20-AVERAGE(Q20:AB20))/STDEV(Q20:AB20)))</f>
        <v>0.62522914678363573</v>
      </c>
      <c r="U3" s="7">
        <f t="shared" ref="U3" si="0">IF(AR10="","",(ABS(AR10-AVERAGE(AF10:AQ10))/STDEV(AF10:AQ10)))</f>
        <v>0.99540614933443738</v>
      </c>
      <c r="V3" s="7">
        <f>IF(AR20="","",(ABS(AR20-AVERAGE(AF20:AQ20))/STDEV(AF20:AQ20)))</f>
        <v>0.58921958067636171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0.21038327132167867</v>
      </c>
      <c r="R4" s="7">
        <f>IF(N23="","",(ABS(N23-AVERAGE(B23:M23))/STDEV(B23:M23)))</f>
        <v>1.1541115616175663</v>
      </c>
      <c r="S4" s="7">
        <f>IF(AC13="","",(ABS(AC13-AVERAGE(Q13:AB13))/STDEV(Q13:AB13)))</f>
        <v>0.24761505798947395</v>
      </c>
      <c r="T4" s="7">
        <f>IF(AC23="","",(ABS(AC23-AVERAGE(Q23:AB23))/STDEV(Q23:AB23)))</f>
        <v>0.64806736921977004</v>
      </c>
      <c r="U4" s="7">
        <f>IF(AR13="","",(ABS(AR13-AVERAGE(AF13:AQ13))/STDEV(AF13:AQ13)))</f>
        <v>5.0873703287246247E-2</v>
      </c>
      <c r="V4" s="7">
        <f>IF(AR23="","",(ABS(AR23-AVERAGE(AF23:AQ23))/STDEV(AF23:AQ23)))</f>
        <v>0.12562997217132571</v>
      </c>
    </row>
    <row r="5" spans="1:44" ht="25.5" customHeight="1" x14ac:dyDescent="0.2">
      <c r="C5" s="45" t="s">
        <v>54</v>
      </c>
      <c r="D5" s="46" t="s">
        <v>54</v>
      </c>
      <c r="E5" s="46">
        <v>21</v>
      </c>
      <c r="F5" s="46">
        <v>7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0.13262848567755303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5.8311111111084557E-3</v>
      </c>
      <c r="AE7" s="14" t="s">
        <v>29</v>
      </c>
      <c r="AR7" s="16">
        <f>AR9-AQ9</f>
        <v>0.83975694444443505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12.70142424242424</v>
      </c>
      <c r="C9" s="20">
        <v>13.293010000000006</v>
      </c>
      <c r="D9" s="20">
        <v>13.024157142857142</v>
      </c>
      <c r="E9" s="20">
        <v>12.49923448275862</v>
      </c>
      <c r="F9" s="20">
        <v>12.610234482758623</v>
      </c>
      <c r="G9" s="20">
        <v>12.581373333333334</v>
      </c>
      <c r="H9" s="20">
        <v>12.511055072463776</v>
      </c>
      <c r="I9" s="20">
        <v>12.264561290322582</v>
      </c>
      <c r="J9" s="20">
        <v>12.895836363636366</v>
      </c>
      <c r="K9" s="20">
        <v>13.224576470588243</v>
      </c>
      <c r="L9" s="20">
        <v>13.142824242424236</v>
      </c>
      <c r="M9" s="20">
        <v>13.198961904761902</v>
      </c>
      <c r="N9" s="20">
        <v>12.90592857142858</v>
      </c>
      <c r="P9" s="19" t="s">
        <v>18</v>
      </c>
      <c r="Q9" s="20"/>
      <c r="R9" s="20"/>
      <c r="S9" s="20"/>
      <c r="T9" s="20"/>
      <c r="U9" s="20">
        <v>12.777066666666666</v>
      </c>
      <c r="V9" s="20">
        <v>12.095152941176467</v>
      </c>
      <c r="W9" s="20">
        <v>12.909676923076919</v>
      </c>
      <c r="X9" s="20"/>
      <c r="Y9" s="20"/>
      <c r="Z9" s="20">
        <v>13.678893333333333</v>
      </c>
      <c r="AA9" s="20">
        <v>13.395628571428574</v>
      </c>
      <c r="AB9" s="20">
        <v>13.447955555555559</v>
      </c>
      <c r="AC9" s="20">
        <v>13.453786666666668</v>
      </c>
      <c r="AE9" s="19" t="s">
        <v>18</v>
      </c>
      <c r="AF9" s="30">
        <v>11.98402666666666</v>
      </c>
      <c r="AG9" s="30">
        <v>11.226345454545454</v>
      </c>
      <c r="AH9" s="30">
        <v>11.662779999999998</v>
      </c>
      <c r="AI9" s="30">
        <v>11.939503225806449</v>
      </c>
      <c r="AJ9" s="30">
        <v>10.694449999999996</v>
      </c>
      <c r="AK9" s="30">
        <v>11.032699999999998</v>
      </c>
      <c r="AL9" s="30">
        <v>11.426708333333329</v>
      </c>
      <c r="AM9" s="30">
        <v>11.102639999999999</v>
      </c>
      <c r="AN9" s="30">
        <v>11.083714285714285</v>
      </c>
      <c r="AO9" s="30">
        <v>11.24248571428571</v>
      </c>
      <c r="AP9" s="30">
        <v>11.629179999999998</v>
      </c>
      <c r="AQ9" s="30">
        <v>11.431155555555559</v>
      </c>
      <c r="AR9" s="30">
        <v>12.270912499999994</v>
      </c>
    </row>
    <row r="10" spans="1:44" x14ac:dyDescent="0.2">
      <c r="A10" s="21" t="s">
        <v>8</v>
      </c>
      <c r="B10" s="22">
        <v>1.0073119878528876</v>
      </c>
      <c r="C10" s="22">
        <v>0.89933140704468284</v>
      </c>
      <c r="D10" s="22">
        <v>1.0529311831252388</v>
      </c>
      <c r="E10" s="22">
        <v>1.0781162327424081</v>
      </c>
      <c r="F10" s="22">
        <v>1.273816733143313</v>
      </c>
      <c r="G10" s="22">
        <v>1.0057404126600751</v>
      </c>
      <c r="H10" s="22">
        <v>1.1482562917280665</v>
      </c>
      <c r="I10" s="22">
        <v>1.1295484621573175</v>
      </c>
      <c r="J10" s="22">
        <v>1.4080876917216127</v>
      </c>
      <c r="K10" s="22">
        <v>1.2337862049168371</v>
      </c>
      <c r="L10" s="22">
        <v>1.2042216844345477</v>
      </c>
      <c r="M10" s="22">
        <v>1.1793796351898995</v>
      </c>
      <c r="N10" s="22">
        <v>1.1013991340178226</v>
      </c>
      <c r="P10" s="21" t="s">
        <v>8</v>
      </c>
      <c r="Q10" s="22"/>
      <c r="R10" s="22"/>
      <c r="S10" s="22"/>
      <c r="T10" s="22"/>
      <c r="U10" s="22">
        <v>1.411250003277718</v>
      </c>
      <c r="V10" s="22">
        <v>1.1822687482113359</v>
      </c>
      <c r="W10" s="22">
        <v>0.96959734084071469</v>
      </c>
      <c r="X10" s="22"/>
      <c r="Y10" s="22"/>
      <c r="Z10" s="22">
        <v>1.2483125861709452</v>
      </c>
      <c r="AA10" s="22">
        <v>0.89928140670604584</v>
      </c>
      <c r="AB10" s="22">
        <v>1.11398856136696</v>
      </c>
      <c r="AC10" s="22">
        <v>1.246617047044513</v>
      </c>
      <c r="AE10" s="21" t="s">
        <v>8</v>
      </c>
      <c r="AF10" s="22">
        <v>0.99413031357079185</v>
      </c>
      <c r="AG10" s="22">
        <v>0.76210082977744786</v>
      </c>
      <c r="AH10" s="22">
        <v>1.1221343055052888</v>
      </c>
      <c r="AI10" s="22">
        <v>1.4898501597027165</v>
      </c>
      <c r="AJ10" s="22">
        <v>0.77241804842029915</v>
      </c>
      <c r="AK10" s="22">
        <v>1.1469516273335409</v>
      </c>
      <c r="AL10" s="22">
        <v>1.3023427848849338</v>
      </c>
      <c r="AM10" s="22">
        <v>1.2239774701141179</v>
      </c>
      <c r="AN10" s="22">
        <v>1.1882291665321916</v>
      </c>
      <c r="AO10" s="22">
        <v>1.2627772438488738</v>
      </c>
      <c r="AP10" s="22">
        <v>1.1781172231270416</v>
      </c>
      <c r="AQ10" s="22">
        <v>1.1033192061715731</v>
      </c>
      <c r="AR10" s="22">
        <v>1.3355102205558091</v>
      </c>
    </row>
    <row r="11" spans="1:44" x14ac:dyDescent="0.2">
      <c r="A11" s="21" t="s">
        <v>19</v>
      </c>
      <c r="B11" s="22">
        <v>15.276</v>
      </c>
      <c r="C11" s="22">
        <v>15.932</v>
      </c>
      <c r="D11" s="22">
        <v>15.444000000000001</v>
      </c>
      <c r="E11" s="22">
        <v>14.837</v>
      </c>
      <c r="F11" s="23">
        <v>15.061999999999999</v>
      </c>
      <c r="G11" s="23">
        <v>14.263999999999999</v>
      </c>
      <c r="H11" s="23">
        <v>15.061999999999999</v>
      </c>
      <c r="I11" s="23">
        <v>15.02</v>
      </c>
      <c r="J11" s="23">
        <v>17.135000000000002</v>
      </c>
      <c r="K11" s="23">
        <v>16.646999999999998</v>
      </c>
      <c r="L11" s="23">
        <v>15.925000000000001</v>
      </c>
      <c r="M11" s="23">
        <v>15.637</v>
      </c>
      <c r="N11" s="23">
        <v>14.997999999999999</v>
      </c>
      <c r="P11" s="21" t="s">
        <v>19</v>
      </c>
      <c r="Q11" s="22"/>
      <c r="R11" s="22"/>
      <c r="S11" s="22"/>
      <c r="T11" s="22"/>
      <c r="U11" s="23">
        <v>16.419</v>
      </c>
      <c r="V11" s="23">
        <v>14.337</v>
      </c>
      <c r="W11" s="23">
        <v>15.058999999999999</v>
      </c>
      <c r="X11" s="23"/>
      <c r="Y11" s="23"/>
      <c r="Z11" s="23">
        <v>16.695</v>
      </c>
      <c r="AA11" s="23">
        <v>15.297000000000001</v>
      </c>
      <c r="AB11" s="23">
        <v>15.664999999999999</v>
      </c>
      <c r="AC11" s="23">
        <v>17.408999999999999</v>
      </c>
      <c r="AE11" s="21" t="s">
        <v>19</v>
      </c>
      <c r="AF11" s="22">
        <v>13.961</v>
      </c>
      <c r="AG11" s="22">
        <v>13.423999999999999</v>
      </c>
      <c r="AH11" s="22">
        <v>13.772</v>
      </c>
      <c r="AI11" s="22">
        <v>15.275</v>
      </c>
      <c r="AJ11" s="22">
        <v>12.680999999999999</v>
      </c>
      <c r="AK11" s="22">
        <v>13.468999999999999</v>
      </c>
      <c r="AL11" s="22">
        <v>14.667</v>
      </c>
      <c r="AM11" s="22">
        <v>13.694000000000001</v>
      </c>
      <c r="AN11" s="22">
        <v>13.888999999999999</v>
      </c>
      <c r="AO11" s="22">
        <v>15.029</v>
      </c>
      <c r="AP11" s="22">
        <v>14.371</v>
      </c>
      <c r="AQ11" s="22">
        <v>13.571999999999999</v>
      </c>
      <c r="AR11" s="22">
        <v>15.388</v>
      </c>
    </row>
    <row r="12" spans="1:44" x14ac:dyDescent="0.2">
      <c r="A12" s="21" t="s">
        <v>20</v>
      </c>
      <c r="B12" s="22">
        <v>9.7720000000000002</v>
      </c>
      <c r="C12" s="22">
        <v>11.005000000000001</v>
      </c>
      <c r="D12" s="22">
        <v>9.9380000000000006</v>
      </c>
      <c r="E12" s="22">
        <v>9.4009999999999998</v>
      </c>
      <c r="F12" s="23">
        <v>8.9849999999999994</v>
      </c>
      <c r="G12" s="23">
        <v>10.231999999999999</v>
      </c>
      <c r="H12" s="23">
        <v>8.9849999999999994</v>
      </c>
      <c r="I12" s="23">
        <v>9.202</v>
      </c>
      <c r="J12" s="23">
        <v>9.6340000000000003</v>
      </c>
      <c r="K12" s="23">
        <v>9.48</v>
      </c>
      <c r="L12" s="23">
        <v>9.0860000000000003</v>
      </c>
      <c r="M12" s="23">
        <v>9.0619999999999994</v>
      </c>
      <c r="N12" s="23">
        <v>8.6430000000000007</v>
      </c>
      <c r="P12" s="21" t="s">
        <v>20</v>
      </c>
      <c r="Q12" s="22"/>
      <c r="R12" s="22"/>
      <c r="S12" s="22"/>
      <c r="T12" s="22"/>
      <c r="U12" s="23">
        <v>9.9329999999999998</v>
      </c>
      <c r="V12" s="23">
        <v>7.9009999999999998</v>
      </c>
      <c r="W12" s="23">
        <v>10.131</v>
      </c>
      <c r="X12" s="23"/>
      <c r="Y12" s="23"/>
      <c r="Z12" s="23">
        <v>8.41</v>
      </c>
      <c r="AA12" s="23">
        <v>11.279</v>
      </c>
      <c r="AB12" s="23">
        <v>8.9600000000000009</v>
      </c>
      <c r="AC12" s="23">
        <v>11.124000000000001</v>
      </c>
      <c r="AE12" s="21" t="s">
        <v>20</v>
      </c>
      <c r="AF12" s="22">
        <v>8.9749999999999996</v>
      </c>
      <c r="AG12" s="22">
        <v>9.9320000000000004</v>
      </c>
      <c r="AH12" s="22">
        <v>8.6370000000000005</v>
      </c>
      <c r="AI12" s="22">
        <v>7.5010000000000003</v>
      </c>
      <c r="AJ12" s="22">
        <v>8.9350000000000005</v>
      </c>
      <c r="AK12" s="22">
        <v>8.391</v>
      </c>
      <c r="AL12" s="22">
        <v>8.2080000000000002</v>
      </c>
      <c r="AM12" s="22">
        <v>8.3239999999999998</v>
      </c>
      <c r="AN12" s="22">
        <v>7.7859999999999996</v>
      </c>
      <c r="AO12" s="22">
        <v>8.375</v>
      </c>
      <c r="AP12" s="22">
        <v>9.2279999999999998</v>
      </c>
      <c r="AQ12" s="22">
        <v>8.7110000000000003</v>
      </c>
      <c r="AR12" s="22">
        <v>8.0399999999999991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1.8866793708329228</v>
      </c>
      <c r="C13" s="25">
        <f>IFERROR(IF(C8="","",IF($C$25=0,((C9-$C$26)/3/C10),IF($C$26=0,(($C$25-C9)/3/C10),MIN(((($C$25)-C9)/(3*C10)),((C9-($C$26))/(3*C10)))))),"")</f>
        <v>2.3324771975808249</v>
      </c>
      <c r="D13" s="25">
        <f>IFERROR(IF(D8="","",IF($D$25=0,((D9-$D$26)/3/D10),IF($D$26=0,(($D$25-D9)/3/D10),MIN(((($D$25)-D9)/(3*D10)),((D9-($D$26))/(3*D10)))))),"")</f>
        <v>1.9071069535543774</v>
      </c>
      <c r="E13" s="25">
        <f>IFERROR(IF(E8="","",IF($E$25=0,((E9-$E$26)/3/E10),IF($E$26=0,(($E$25-E9)/3/E10),MIN(((($E$25)-E9)/(3*E10)),((E9-($E$26))/(3*E10)))))),"")</f>
        <v>1.7002602365579198</v>
      </c>
      <c r="F13" s="25">
        <f>IFERROR(IF(F8="","",IF($K$25=0,((F9-$K$26)/3/F10),IF($K$26=0,(($K$25-F9)/3/F10),MIN(((($K$25)-F9)/(3*F10)),((F9-($K$26))/(3*F10)))))),"")</f>
        <v>1.468090434253343</v>
      </c>
      <c r="G13" s="25">
        <f>IFERROR(IF(G8="","",IF($G$25=0,((G9-$G$26)/3/G10),IF($G$26=0,(($G$25-G9)/3/G10),MIN(((($G$25)-G9)/(3*G10)),((G9-($G$26))/(3*G10)))))),"")</f>
        <v>1.8498389389137377</v>
      </c>
      <c r="H13" s="25">
        <f>IFERROR(IF(H8="","",IF($H$25=0,((H9-$H$26)/3/H10),IF($H$26=0,(($H$25-H9)/3/H10),MIN(((($H$25)-H9)/(3*H10)),((H9-($H$26))/(3*H10)))))),"")</f>
        <v>1.5998330431295156</v>
      </c>
      <c r="I13" s="25">
        <f>IFERROR(IF(I8="","",IF($I$25=0,((I9-$I$26)/3/I10),IF($I$26=0,(($I$25-I9)/3/I10),MIN(((($I$25)-I9)/(3*I10)),((I9-($I$26))/(3*I10)))))),"")</f>
        <v>1.5535887323411308</v>
      </c>
      <c r="J13" s="25">
        <f>IFERROR(IF(J8="","",IF($J$25=0,((J9-$J$26)/3/J10),IF($J$26=0,(($J$25-J9)/3/J10),MIN(((($J$25)-J9)/(3*J10)),((J9-($J$26))/(3*J10)))))),"")</f>
        <v>1.3957076675217015</v>
      </c>
      <c r="K13" s="25">
        <f>IFERROR(IF(K8="","",IF($K$25=0,((K9-$K$26)/3/K10),IF($K$26=0,(($K$25-K9)/3/K10),MIN(((($K$25)-K9)/(3*K10)),((K9-($K$26))/(3*K10)))))),"")</f>
        <v>1.6817004560926092</v>
      </c>
      <c r="L13" s="25">
        <f>IFERROR(IF(L8="","",IF($L$25=0,((L9-$L$26)/3/L10),IF($L$26=0,(($L$25-L9)/3/L10),MIN(((($L$25)-L9)/(3*L10)),((L9-($L$26))/(3*L10)))))),"")</f>
        <v>1.7003580879458671</v>
      </c>
      <c r="M13" s="25">
        <f>IFERROR(IF(M8="","",IF($M$25=0,((M9-$M$26)/3/M10),IF($M$26=0,(($M$25-M9)/3/M10),MIN(((($M$25)-M9)/(3*M10)),((M9-($M$26))/(3*M10)))))),"")</f>
        <v>1.7520402873396421</v>
      </c>
      <c r="N13" s="25">
        <f>IFERROR(IF(N8="","",IF($N$25=0,((N9-$N$26)/3/N10),IF($N$26=0,(($N$25-N9)/3/N10),MIN(((($N$25)-N9)/(3*N10)),((N9-($N$26))/(3*N10)))))),"")</f>
        <v>1.7874018567287195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1.3645271103038823</v>
      </c>
      <c r="V13" s="25">
        <f>IFERROR(IF(V8="","",IF($G$25=0,((V9-$G$26)/3/V10),IF($G$26=0,(($G$25-V9)/3/V10),MIN(((($G$25)-V9)/(3*V10)),((V9-($G$26))/(3*V10)))))),"")</f>
        <v>1.4365467380364987</v>
      </c>
      <c r="W13" s="25">
        <f>IFERROR(IF(W8="","",IF($H$25=0,((W9-$H$26)/3/W10),IF($H$26=0,(($H$25-W9)/3/W10),MIN(((($H$25)-W9)/(3*W10)),((W9-($H$26))/(3*W10)))))),"")</f>
        <v>2.0316601796620644</v>
      </c>
      <c r="X13" s="25"/>
      <c r="Y13" s="25"/>
      <c r="Z13" s="25">
        <f>IFERROR(IF(Z8="","",IF($K$25=0,((Z9-$K$26)/3/Z10),IF($K$26=0,(($K$25-Z9)/3/Z10),MIN(((($K$25)-Z9)/(3*Z10)),((Z9-($K$26))/(3*Z10)))))),"")</f>
        <v>1.7834457510411628</v>
      </c>
      <c r="AA13" s="25">
        <f>IFERROR(IF(AA8="","",IF($L$25=0,((AA9-$L$26)/3/AA10),IF($L$26=0,(($L$25-AA9)/3/AA10),MIN(((($L$25)-AA9)/(3*AA10)),((AA9-($L$26))/(3*AA10)))))),"")</f>
        <v>2.3706441327247991</v>
      </c>
      <c r="AB13" s="25">
        <f>IFERROR(IF(AB8="","",IF($M$25=0,((AB9-$M$26)/3/AB10),IF($M$26=0,(($M$25-AB9)/3/AB10),MIN(((($M$25)-AB9)/(3*AB10)),((AB9-($M$26))/(3*AB10)))))),"")</f>
        <v>1.9293901149946464</v>
      </c>
      <c r="AC13" s="25">
        <f>IFERROR(IF(AC8="","",IF($N$25=0,((AC9-$N$26)/3/AC10),IF($N$26=0,(($N$25-AC9)/3/AC10),MIN(((($N$25)-AC9)/(3*AC10)),((AC9-($N$26))/(3*AC10)))))),"")</f>
        <v>1.7256800934356284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1.671151356661569</v>
      </c>
      <c r="AG13" s="25">
        <f t="shared" si="1"/>
        <v>1.8485504320907469</v>
      </c>
      <c r="AH13" s="25">
        <f t="shared" si="1"/>
        <v>1.3850926688317646</v>
      </c>
      <c r="AI13" s="25">
        <f t="shared" si="1"/>
        <v>1.1051454165010512</v>
      </c>
      <c r="AJ13" s="25">
        <f t="shared" si="1"/>
        <v>1.594322317884576</v>
      </c>
      <c r="AK13" s="25">
        <f t="shared" si="1"/>
        <v>1.1720052540127057</v>
      </c>
      <c r="AL13" s="25">
        <f t="shared" si="1"/>
        <v>1.1330115708168293</v>
      </c>
      <c r="AM13" s="25">
        <f t="shared" si="1"/>
        <v>1.1172972542861943</v>
      </c>
      <c r="AN13" s="25">
        <f t="shared" si="1"/>
        <v>1.1456023245169316</v>
      </c>
      <c r="AO13" s="25">
        <f t="shared" si="1"/>
        <v>1.119882316260006</v>
      </c>
      <c r="AP13" s="25">
        <f t="shared" si="1"/>
        <v>1.3097677970484982</v>
      </c>
      <c r="AQ13" s="25">
        <f>IFERROR(IF(AQ8="","",IF($M$25=0,((AQ9-$M$26)/3/AQ10),IF($M$26=0,(($M$25-AQ9)/3/AQ10),MIN(((($M$25)-AQ9)/(3*AQ10)),((AQ9-($M$26))/(3*AQ10)))))),"")</f>
        <v>1.3387348317601591</v>
      </c>
      <c r="AR13" s="25">
        <f>IFERROR(IF(AR8="","",IF($M$25=0,((AR9-$M$26)/3/AR10),IF($M$26=0,(($M$25-AR9)/3/AR10),MIN(((($M$25)-AR9)/(3*AR10)),((AR9-($M$26))/(3*AR10)))))),"")</f>
        <v>1.3155802226673488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0.11097824561403513</v>
      </c>
      <c r="AE17" s="27" t="s">
        <v>30</v>
      </c>
      <c r="AR17" s="16">
        <f>AR19-AQ19</f>
        <v>0.38913333333333178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12.661187878787876</v>
      </c>
      <c r="C19" s="30">
        <v>13.016957142857148</v>
      </c>
      <c r="D19" s="30">
        <v>11.499514285714287</v>
      </c>
      <c r="E19" s="30">
        <v>12.348825000000001</v>
      </c>
      <c r="F19" s="30">
        <v>12.314292857142856</v>
      </c>
      <c r="G19" s="30">
        <v>11.375954545454549</v>
      </c>
      <c r="H19" s="30">
        <v>11.910615789473679</v>
      </c>
      <c r="I19" s="30">
        <v>12.117380000000002</v>
      </c>
      <c r="J19" s="30">
        <v>12.278133333333328</v>
      </c>
      <c r="K19" s="30">
        <v>12.632716666666671</v>
      </c>
      <c r="L19" s="30">
        <v>12.808774193548386</v>
      </c>
      <c r="M19" s="30">
        <v>12.987304761904765</v>
      </c>
      <c r="N19" s="30">
        <v>12.73237333333334</v>
      </c>
      <c r="P19" s="30" t="s">
        <v>18</v>
      </c>
      <c r="Q19" s="30"/>
      <c r="R19" s="30"/>
      <c r="S19" s="30"/>
      <c r="T19" s="30"/>
      <c r="U19" s="30">
        <v>11.525186666666665</v>
      </c>
      <c r="V19" s="30">
        <v>11.388084210526316</v>
      </c>
      <c r="W19" s="30">
        <v>10.735600000000002</v>
      </c>
      <c r="X19" s="30"/>
      <c r="Y19" s="30">
        <v>12.461650000000002</v>
      </c>
      <c r="Z19" s="30">
        <v>12.475455555555556</v>
      </c>
      <c r="AA19" s="30">
        <v>13.001679999999997</v>
      </c>
      <c r="AB19" s="30">
        <v>12.377568421052633</v>
      </c>
      <c r="AC19" s="30">
        <v>12.488546666666668</v>
      </c>
      <c r="AD19" s="29"/>
      <c r="AE19" s="30" t="s">
        <v>18</v>
      </c>
      <c r="AF19" s="30">
        <v>14.054387500000001</v>
      </c>
      <c r="AG19" s="30">
        <v>13.899381818181816</v>
      </c>
      <c r="AH19" s="30">
        <v>13.403625000000009</v>
      </c>
      <c r="AI19" s="30">
        <v>13.448999999999996</v>
      </c>
      <c r="AJ19" s="30">
        <v>12.692400000000001</v>
      </c>
      <c r="AK19" s="30">
        <v>11.912230769230769</v>
      </c>
      <c r="AL19" s="30">
        <v>12.052226086956523</v>
      </c>
      <c r="AM19" s="30">
        <v>11.913514285714289</v>
      </c>
      <c r="AN19" s="30">
        <v>11.836923809523812</v>
      </c>
      <c r="AO19" s="30">
        <v>12.191442105263157</v>
      </c>
      <c r="AP19" s="30">
        <v>12.450533333333334</v>
      </c>
      <c r="AQ19" s="30">
        <v>12.668693333333334</v>
      </c>
      <c r="AR19" s="30">
        <v>13.057826666666665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0.90198224516000758</v>
      </c>
      <c r="C20" s="22">
        <v>1.2170426112402608</v>
      </c>
      <c r="D20" s="22">
        <v>0.96075614741198301</v>
      </c>
      <c r="E20" s="22">
        <v>1.2144498485286228</v>
      </c>
      <c r="F20" s="22">
        <v>1.6600266856502317</v>
      </c>
      <c r="G20" s="22">
        <v>0.93188086794577429</v>
      </c>
      <c r="H20" s="22">
        <v>1.0618607580990282</v>
      </c>
      <c r="I20" s="22">
        <v>0.85743732954307483</v>
      </c>
      <c r="J20" s="22">
        <v>1.0006487239428838</v>
      </c>
      <c r="K20" s="22">
        <v>0.93905357249263077</v>
      </c>
      <c r="L20" s="22">
        <v>1.130149407134555</v>
      </c>
      <c r="M20" s="22">
        <v>0.99275752084410218</v>
      </c>
      <c r="N20" s="22">
        <v>1.402319729871611</v>
      </c>
      <c r="P20" s="21" t="s">
        <v>8</v>
      </c>
      <c r="Q20" s="22"/>
      <c r="R20" s="22"/>
      <c r="S20" s="22"/>
      <c r="T20" s="22"/>
      <c r="U20" s="22">
        <v>1.4337250451970245</v>
      </c>
      <c r="V20" s="22">
        <v>1.2369690880325226</v>
      </c>
      <c r="W20" s="22">
        <v>1.252191210866529</v>
      </c>
      <c r="X20" s="22"/>
      <c r="Y20" s="22">
        <v>1.1260949787943388</v>
      </c>
      <c r="Z20" s="22">
        <v>1.0598015943330201</v>
      </c>
      <c r="AA20" s="22">
        <v>1.083141553974339</v>
      </c>
      <c r="AB20" s="22">
        <v>1.2568301113433638</v>
      </c>
      <c r="AC20" s="22">
        <v>1.1260942101307909</v>
      </c>
      <c r="AD20" s="29"/>
      <c r="AE20" s="21" t="s">
        <v>8</v>
      </c>
      <c r="AF20" s="22">
        <v>0.99237127461309327</v>
      </c>
      <c r="AG20" s="22">
        <v>0.83899751668084988</v>
      </c>
      <c r="AH20" s="22">
        <v>1.1099617552426142</v>
      </c>
      <c r="AI20" s="22">
        <v>0.97856547095857682</v>
      </c>
      <c r="AJ20" s="22">
        <v>1.3505861250432833</v>
      </c>
      <c r="AK20" s="22">
        <v>1.0058467634478236</v>
      </c>
      <c r="AL20" s="22">
        <v>1.154905054659652</v>
      </c>
      <c r="AM20" s="22">
        <v>1.123825399596605</v>
      </c>
      <c r="AN20" s="22">
        <v>1.0694962481974515</v>
      </c>
      <c r="AO20" s="22">
        <v>1.0330024995931681</v>
      </c>
      <c r="AP20" s="22">
        <v>1.166720806980591</v>
      </c>
      <c r="AQ20" s="22">
        <v>0.95472111356389544</v>
      </c>
      <c r="AR20" s="22">
        <v>1.1415355989208587</v>
      </c>
      <c r="AS20" s="29"/>
      <c r="AT20" s="29"/>
      <c r="AU20" s="29"/>
      <c r="AV20" s="29"/>
      <c r="BD20" s="32">
        <f>F5</f>
        <v>7</v>
      </c>
      <c r="BE20" s="32"/>
      <c r="BF20" s="32"/>
      <c r="BG20" s="32"/>
      <c r="BH20" s="32"/>
      <c r="BI20" s="32"/>
      <c r="BJ20" s="32">
        <f>E5</f>
        <v>21</v>
      </c>
    </row>
    <row r="21" spans="1:62" x14ac:dyDescent="0.2">
      <c r="A21" s="21" t="s">
        <v>19</v>
      </c>
      <c r="B21" s="22">
        <v>14.955</v>
      </c>
      <c r="C21" s="22">
        <v>15.592000000000001</v>
      </c>
      <c r="D21" s="22">
        <v>13.574</v>
      </c>
      <c r="E21" s="22">
        <v>15.189</v>
      </c>
      <c r="F21" s="22">
        <v>17.353999999999999</v>
      </c>
      <c r="G21" s="22">
        <v>13.771000000000001</v>
      </c>
      <c r="H21" s="22">
        <v>14.343999999999999</v>
      </c>
      <c r="I21" s="22">
        <v>14.365</v>
      </c>
      <c r="J21" s="22">
        <v>14.685</v>
      </c>
      <c r="K21" s="22">
        <v>15.066000000000001</v>
      </c>
      <c r="L21" s="22">
        <v>16.52</v>
      </c>
      <c r="M21" s="22">
        <v>15.477</v>
      </c>
      <c r="N21" s="22">
        <v>16.888999999999999</v>
      </c>
      <c r="P21" s="21" t="s">
        <v>19</v>
      </c>
      <c r="Q21" s="22"/>
      <c r="R21" s="22"/>
      <c r="S21" s="22"/>
      <c r="T21" s="22"/>
      <c r="U21" s="22">
        <v>15.531000000000001</v>
      </c>
      <c r="V21" s="22">
        <v>13.731</v>
      </c>
      <c r="W21" s="22">
        <v>14.196</v>
      </c>
      <c r="X21" s="22"/>
      <c r="Y21" s="22">
        <v>14.98</v>
      </c>
      <c r="Z21" s="22">
        <v>15.177</v>
      </c>
      <c r="AA21" s="22">
        <v>15.048</v>
      </c>
      <c r="AB21" s="22">
        <v>15.08</v>
      </c>
      <c r="AC21" s="22">
        <v>15.907</v>
      </c>
      <c r="AD21" s="29"/>
      <c r="AE21" s="21" t="s">
        <v>19</v>
      </c>
      <c r="AF21" s="22">
        <v>16.262</v>
      </c>
      <c r="AG21" s="22">
        <v>15.8</v>
      </c>
      <c r="AH21" s="22">
        <v>16.452000000000002</v>
      </c>
      <c r="AI21" s="22">
        <v>16.445</v>
      </c>
      <c r="AJ21" s="22">
        <v>15.666</v>
      </c>
      <c r="AK21" s="22">
        <v>14.534000000000001</v>
      </c>
      <c r="AL21" s="22">
        <v>15.69</v>
      </c>
      <c r="AM21" s="22">
        <v>14.573</v>
      </c>
      <c r="AN21" s="22">
        <v>14.548999999999999</v>
      </c>
      <c r="AO21" s="22">
        <v>15</v>
      </c>
      <c r="AP21" s="22">
        <v>15.316000000000001</v>
      </c>
      <c r="AQ21" s="22">
        <v>15.582000000000001</v>
      </c>
      <c r="AR21" s="22">
        <v>15.531000000000001</v>
      </c>
      <c r="BD21" s="33" t="e">
        <f>BE21-$BG$22</f>
        <v>#VALUE!</v>
      </c>
      <c r="BE21" s="32" t="e">
        <f>BF21-$BG$22</f>
        <v>#VALUE!</v>
      </c>
      <c r="BF21" s="32" t="e">
        <f>BG21-$BG$22</f>
        <v>#VALUE!</v>
      </c>
      <c r="BG21" s="33" t="str">
        <f>D5</f>
        <v/>
      </c>
      <c r="BH21" s="32" t="e">
        <f>BG21+$BG$22</f>
        <v>#VALUE!</v>
      </c>
      <c r="BI21" s="32" t="e">
        <f>BH21+$BG$22</f>
        <v>#VALUE!</v>
      </c>
      <c r="BJ21" s="33" t="e">
        <f>BI21+$BG$22</f>
        <v>#VALUE!</v>
      </c>
    </row>
    <row r="22" spans="1:62" x14ac:dyDescent="0.2">
      <c r="A22" s="21" t="s">
        <v>20</v>
      </c>
      <c r="B22" s="22">
        <v>10.785</v>
      </c>
      <c r="C22" s="22">
        <v>9.9120000000000008</v>
      </c>
      <c r="D22" s="22">
        <v>9.1180000000000003</v>
      </c>
      <c r="E22" s="22">
        <v>9.0540000000000003</v>
      </c>
      <c r="F22" s="22">
        <v>8.0280000000000005</v>
      </c>
      <c r="G22" s="22">
        <v>8.7170000000000005</v>
      </c>
      <c r="H22" s="22">
        <v>9.1440000000000001</v>
      </c>
      <c r="I22" s="22">
        <v>8.9440000000000008</v>
      </c>
      <c r="J22" s="22">
        <v>8.4939999999999998</v>
      </c>
      <c r="K22" s="22">
        <v>9.9179999999999993</v>
      </c>
      <c r="L22" s="22">
        <v>9.9510000000000005</v>
      </c>
      <c r="M22" s="22">
        <v>9.3350000000000009</v>
      </c>
      <c r="N22" s="22">
        <v>9.59</v>
      </c>
      <c r="P22" s="21" t="s">
        <v>20</v>
      </c>
      <c r="Q22" s="22"/>
      <c r="R22" s="22"/>
      <c r="S22" s="22"/>
      <c r="T22" s="22"/>
      <c r="U22" s="22">
        <v>7.1360000000000001</v>
      </c>
      <c r="V22" s="22">
        <v>8.4260000000000002</v>
      </c>
      <c r="W22" s="22">
        <v>8.5850000000000009</v>
      </c>
      <c r="X22" s="22"/>
      <c r="Y22" s="22">
        <v>9.25</v>
      </c>
      <c r="Z22" s="22">
        <v>8.9949999999999992</v>
      </c>
      <c r="AA22" s="22">
        <v>10.118</v>
      </c>
      <c r="AB22" s="22">
        <v>9.2620000000000005</v>
      </c>
      <c r="AC22" s="22">
        <v>10.379</v>
      </c>
      <c r="AD22" s="29"/>
      <c r="AE22" s="21" t="s">
        <v>20</v>
      </c>
      <c r="AF22" s="22">
        <v>11.141</v>
      </c>
      <c r="AG22" s="22">
        <v>11.542999999999999</v>
      </c>
      <c r="AH22" s="22">
        <v>10.743</v>
      </c>
      <c r="AI22" s="22">
        <v>10.87</v>
      </c>
      <c r="AJ22" s="22">
        <v>9.4440000000000008</v>
      </c>
      <c r="AK22" s="22">
        <v>9.0259999999999998</v>
      </c>
      <c r="AL22" s="22">
        <v>9.6050000000000004</v>
      </c>
      <c r="AM22" s="22">
        <v>9.4339999999999993</v>
      </c>
      <c r="AN22" s="22">
        <v>8.4420000000000002</v>
      </c>
      <c r="AO22" s="22">
        <v>10.071999999999999</v>
      </c>
      <c r="AP22" s="22">
        <v>9.1739999999999995</v>
      </c>
      <c r="AQ22" s="22">
        <v>10.366</v>
      </c>
      <c r="AR22" s="22">
        <v>10.548999999999999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2.0921283499631071</v>
      </c>
      <c r="C23" s="25">
        <f>IFERROR(IF(C18="","",IF($C$25=0,((C19-$C$26)/3/C20),IF($C$26=0,(($C$25-C19)/3/C20),MIN(((($C$25)-C19)/(3*C20)),((C19-($C$26))/(3*C20)))))),"")</f>
        <v>1.6479721929443927</v>
      </c>
      <c r="D23" s="25">
        <f>IFERROR(IF(D18="","",IF($D$25=0,((D19-$D$26)/3/D20),IF($D$26=0,(($D$25-D19)/3/D20),MIN(((($D$25)-D19)/(3*D20)),((D19-($D$26))/(3*D20)))))),"")</f>
        <v>1.5611017418709769</v>
      </c>
      <c r="E23" s="25">
        <f>IFERROR(IF(E18="","",IF($E$25=0,((E19-$E$26)/3/E20),IF($E$26=0,(($E$25-E19)/3/E20),MIN(((($E$25)-E19)/(3*E20)),((E19-($E$26))/(3*E20)))))),"")</f>
        <v>1.4681064589260771</v>
      </c>
      <c r="F23" s="25">
        <f>IFERROR(IF(F18="","",IF($K$25=0,((F19-$K$26)/3/F20),IF($K$26=0,(($K$25-F19)/3/F20),MIN(((($K$25)-F19)/(3*F20)),((F19-($K$26))/(3*F20)))))),"")</f>
        <v>1.0671099252161018</v>
      </c>
      <c r="G23" s="25">
        <f>IFERROR(IF(G18="","",IF($G$25=0,((G19-$G$26)/3/G20),IF($G$26=0,(($G$25-G19)/3/G20),MIN(((($G$25)-G19)/(3*G20)),((G19-($G$26))/(3*G20)))))),"")</f>
        <v>1.5652768130833594</v>
      </c>
      <c r="H23" s="25">
        <f>IFERROR(IF(H18="","",IF($H$25=0,((H19-$H$26)/3/H20),IF($H$26=0,(($H$25-H19)/3/H20),MIN(((($H$25)-H19)/(3*H20)),((H19-($H$26))/(3*H20)))))),"")</f>
        <v>1.54151278059746</v>
      </c>
      <c r="I23" s="25">
        <f>IFERROR(IF(I18="","",IF($I$25=0,((I19-$I$26)/3/I20),IF($I$26=0,(($I$25-I19)/3/I20),MIN(((($I$25)-I19)/(3*I20)),((I19-($I$26))/(3*I20)))))),"")</f>
        <v>1.9894087585880416</v>
      </c>
      <c r="J23" s="25">
        <f>IFERROR(IF(J18="","",IF($J$25=0,((J19-$J$26)/3/J20),IF($J$26=0,(($J$25-J19)/3/J20),MIN(((($J$25)-J19)/(3*J20)),((J19-($J$26))/(3*J20)))))),"")</f>
        <v>1.7582371672301254</v>
      </c>
      <c r="K23" s="25">
        <f>IFERROR(IF(K18="","",IF($K$25=0,((K19-$K$26)/3/K20),IF($K$26=0,(($K$25-K19)/3/K20),MIN(((($K$25)-K19)/(3*K20)),((K19-($K$26))/(3*K20)))))),"")</f>
        <v>1.9994303596954344</v>
      </c>
      <c r="L23" s="25">
        <f>IFERROR(IF(L18="","",IF($L$25=0,((L19-$L$26)/3/L20),IF($L$26=0,(($L$25-L19)/3/L20),MIN(((($L$25)-L19)/(3*L20)),((L19-($L$26))/(3*L20)))))),"")</f>
        <v>1.7132761848058897</v>
      </c>
      <c r="M23" s="25">
        <f>IFERROR(IF(M18="","",IF($M$25=0,((M19-$M$26)/3/M20),IF($M$26=0,(($M$25-M19)/3/M20),MIN(((($M$25)-M19)/(3*M20)),((M19-($M$26))/(3*M20)))))),"")</f>
        <v>2.0103280126967285</v>
      </c>
      <c r="N23" s="25">
        <f>IFERROR(IF(N18="","",IF($N$25=0,((N19-$N$26)/3/N20),IF($N$26=0,(($N$25-N19)/3/N20),MIN(((($N$25)-N19)/(3*N20)),((N19-($N$26))/(3*N20)))))),"")</f>
        <v>1.3625930452294608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1.0520814716940856</v>
      </c>
      <c r="V23" s="25">
        <f>IFERROR(IF(V18="","",IF($G$25=0,((V19-$G$26)/3/V20),IF($G$26=0,(($G$25-V19)/3/V20),MIN(((($G$25)-V19)/(3*V20)),((V19-($G$26))/(3*V20)))))),"")</f>
        <v>1.1824828534467369</v>
      </c>
      <c r="W23" s="25">
        <f>IFERROR(IF(W18="","",IF($H$25=0,((W19-$H$26)/3/W20),IF($H$26=0,(($H$25-W19)/3/W20),MIN(((($H$25)-W19)/(3*W20)),((W19-($H$26))/(3*W20)))))),"")</f>
        <v>0.99441681844924434</v>
      </c>
      <c r="X23" s="25"/>
      <c r="Y23" s="25">
        <f>IFERROR(IF(Y18="","",IF($J$25=0,((Y19-$J$26)/3/Y20),IF($J$26=0,(($J$25-Y19)/3/Y20),MIN(((($J$25)-Y19)/(3*Y20)),((Y19-($J$26))/(3*Y20)))))),"")</f>
        <v>1.6166931158410678</v>
      </c>
      <c r="Z23" s="25">
        <f>IFERROR(IF(Z18="","",IF($K$25=0,((Z19-$K$26)/3/Z20),IF($K$26=0,(($K$25-Z19)/3/Z20),MIN(((($K$25)-Z19)/(3*Z20)),((Z19-($K$26))/(3*Z20)))))),"")</f>
        <v>1.7221637159363781</v>
      </c>
      <c r="AA23" s="25">
        <f>IFERROR(IF(AA18="","",IF($L$25=0,((AA19-$L$26)/3/AA20),IF($L$26=0,(($L$25-AA19)/3/AA20),MIN(((($L$25)-AA19)/(3*AA20)),((AA19-($L$26))/(3*AA20)))))),"")</f>
        <v>1.8469977378851394</v>
      </c>
      <c r="AB23" s="25">
        <f>IFERROR(IF(AB18="","",IF($M$25=0,((AB19-$M$26)/3/AB20),IF($M$26=0,(($M$25-AB19)/3/AB20),MIN(((($M$25)-AB19)/(3*AB20)),((AB19-($M$26))/(3*AB20)))))),"")</f>
        <v>1.4262252239498026</v>
      </c>
      <c r="AC23" s="25">
        <f>IFERROR(IF(AC18="","",IF($N$25=0,((AC19-$N$26)/3/AC20),IF($N$26=0,(($N$25-AC19)/3/AC20),MIN(((($N$25)-AC19)/(3*AC20)),((AC19-($N$26))/(3*AC20)))))),"")</f>
        <v>1.6246558583611455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2.3330019982383314</v>
      </c>
      <c r="AG23" s="25">
        <f t="shared" si="2"/>
        <v>2.7411212711238191</v>
      </c>
      <c r="AH23" s="25">
        <f t="shared" si="2"/>
        <v>1.9230767696136557</v>
      </c>
      <c r="AI23" s="25">
        <f t="shared" si="2"/>
        <v>2.1967530333569902</v>
      </c>
      <c r="AJ23" s="25">
        <f t="shared" si="2"/>
        <v>1.4049208943308649</v>
      </c>
      <c r="AK23" s="25">
        <f t="shared" si="2"/>
        <v>1.6278923548926783</v>
      </c>
      <c r="AL23" s="25">
        <f t="shared" si="2"/>
        <v>1.4581937757776413</v>
      </c>
      <c r="AM23" s="25">
        <f t="shared" si="2"/>
        <v>1.4573777170599589</v>
      </c>
      <c r="AN23" s="25">
        <f t="shared" si="2"/>
        <v>1.5075395909292348</v>
      </c>
      <c r="AO23" s="25">
        <f t="shared" si="2"/>
        <v>1.6751950769101802</v>
      </c>
      <c r="AP23" s="25">
        <f t="shared" si="2"/>
        <v>1.5572229736318304</v>
      </c>
      <c r="AQ23" s="25">
        <f>IFERROR(IF(AQ18="","",IF($M$25=0,((AQ19-$M$26)/3/AQ20),IF($M$26=0,(($M$25-AQ19)/3/AQ20),MIN(((($M$25)-AQ19)/(3*AQ20)),((AQ19-($M$26))/(3*AQ20)))))),"")</f>
        <v>1.9791794877049023</v>
      </c>
      <c r="AR23" s="25">
        <f>IFERROR(IF(AR18="","",IF($M$25=0,((AR19-$M$26)/3/AR20),IF($M$26=0,(($M$25-AR19)/3/AR20),MIN(((($M$25)-AR19)/(3*AR20)),((AR19-($M$26))/(3*AR20)))))),"")</f>
        <v>1.7689115937027815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3">$E$5</f>
        <v>21</v>
      </c>
      <c r="C25" s="32">
        <f t="shared" si="3"/>
        <v>21</v>
      </c>
      <c r="D25" s="32">
        <f t="shared" si="3"/>
        <v>21</v>
      </c>
      <c r="E25" s="32">
        <f t="shared" si="3"/>
        <v>21</v>
      </c>
      <c r="F25" s="32">
        <f t="shared" si="3"/>
        <v>21</v>
      </c>
      <c r="G25" s="32">
        <f t="shared" si="3"/>
        <v>21</v>
      </c>
      <c r="H25" s="32">
        <f t="shared" si="3"/>
        <v>21</v>
      </c>
      <c r="I25" s="32">
        <f t="shared" si="3"/>
        <v>21</v>
      </c>
      <c r="J25" s="32">
        <f t="shared" si="3"/>
        <v>21</v>
      </c>
      <c r="K25" s="32">
        <f t="shared" si="3"/>
        <v>21</v>
      </c>
      <c r="L25" s="32">
        <f t="shared" si="3"/>
        <v>21</v>
      </c>
      <c r="M25" s="32">
        <f t="shared" si="3"/>
        <v>21</v>
      </c>
      <c r="N25" s="32">
        <f>$E$5</f>
        <v>21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4">$F$5</f>
        <v>7</v>
      </c>
      <c r="C26" s="32">
        <f t="shared" si="4"/>
        <v>7</v>
      </c>
      <c r="D26" s="32">
        <f t="shared" si="4"/>
        <v>7</v>
      </c>
      <c r="E26" s="32">
        <f t="shared" si="4"/>
        <v>7</v>
      </c>
      <c r="F26" s="32">
        <f t="shared" si="4"/>
        <v>7</v>
      </c>
      <c r="G26" s="32">
        <f t="shared" si="4"/>
        <v>7</v>
      </c>
      <c r="H26" s="32">
        <f t="shared" si="4"/>
        <v>7</v>
      </c>
      <c r="I26" s="32">
        <f t="shared" si="4"/>
        <v>7</v>
      </c>
      <c r="J26" s="32">
        <f t="shared" si="4"/>
        <v>7</v>
      </c>
      <c r="K26" s="32">
        <f t="shared" si="4"/>
        <v>7</v>
      </c>
      <c r="L26" s="32">
        <f t="shared" si="4"/>
        <v>7</v>
      </c>
      <c r="M26" s="32">
        <f t="shared" si="4"/>
        <v>7</v>
      </c>
      <c r="N26" s="32">
        <f>$F$5</f>
        <v>7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1.4080876917216127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2.3324771975808249</v>
      </c>
      <c r="Q37" s="40">
        <v>8</v>
      </c>
      <c r="R37" s="41">
        <f>ROUND(Q37/5,5)</f>
        <v>1.6</v>
      </c>
      <c r="T37" s="20">
        <v>13.063399999999998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0.69237511509296745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2.9191305251661861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77"/>
  <dimension ref="A1:BJ85"/>
  <sheetViews>
    <sheetView showGridLines="0" topLeftCell="A7" zoomScale="75" zoomScaleNormal="75" workbookViewId="0">
      <selection activeCell="X19" sqref="X19:X23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0" width="9.28515625" style="1" bestFit="1" customWidth="1"/>
    <col min="21" max="23" width="9.85546875" style="1" bestFit="1" customWidth="1"/>
    <col min="24" max="24" width="9.140625" style="1"/>
    <col min="25" max="29" width="9.85546875" style="1" bestFit="1" customWidth="1"/>
    <col min="30" max="30" width="2.85546875" style="1" customWidth="1"/>
    <col min="31" max="31" width="9.140625" style="1"/>
    <col min="32" max="40" width="9.85546875" style="1" bestFit="1" customWidth="1"/>
    <col min="4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67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0.723877862246885</v>
      </c>
      <c r="R2" s="7">
        <f>IF(N19="","",(ABS(N19-AVERAGE(B19:M19))/STDEV(B19:M19)))</f>
        <v>0.24825504418688374</v>
      </c>
      <c r="S2" s="7">
        <f>IF(AC9="","",(ABS(AC9-AVERAGE(Q9:AB9))/STDEV(Q9:AB9)))</f>
        <v>5.4065341499645383E-2</v>
      </c>
      <c r="T2" s="7">
        <f>IF(AC19="","",(ABS(AC19-AVERAGE(Q19:AB19))/STDEV(Q19:AB19)))</f>
        <v>0.90184783735540852</v>
      </c>
      <c r="U2" s="7">
        <f>IF(AR9="","",(ABS(AR9-AVERAGE(AF9:AQ9))/STDEV(AF9:AQ9)))</f>
        <v>0.35556426150126613</v>
      </c>
      <c r="V2" s="7">
        <f>IF(AR19="","",(ABS(AR19-AVERAGE(AF19:AQ19))/STDEV(AF19:AQ19)))</f>
        <v>1.0931945332464994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0.77767332110827958</v>
      </c>
      <c r="R3" s="7">
        <f>IF(N20="","",(ABS(N20-AVERAGE(B20:M20))/STDEV(B20:M20)))</f>
        <v>8.4217222077321491E-2</v>
      </c>
      <c r="S3" s="7">
        <f>IF(AC10="","",(ABS(AC10-AVERAGE(Q10:AB10))/STDEV(Q10:AB10)))</f>
        <v>0.18804139917537166</v>
      </c>
      <c r="T3" s="7">
        <f>IF(AC20="","",(ABS(AC20-AVERAGE(Q20:AB20))/STDEV(Q20:AB20)))</f>
        <v>0.30939301518095169</v>
      </c>
      <c r="U3" s="7">
        <f t="shared" ref="U3" si="0">IF(AR10="","",(ABS(AR10-AVERAGE(AF10:AQ10))/STDEV(AF10:AQ10)))</f>
        <v>9.2387403435062854E-2</v>
      </c>
      <c r="V3" s="7">
        <f>IF(AR20="","",(ABS(AR20-AVERAGE(AF20:AQ20))/STDEV(AF20:AQ20)))</f>
        <v>1.3599356852664226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0.80512383940412013</v>
      </c>
      <c r="R4" s="7">
        <f>IF(N23="","",(ABS(N23-AVERAGE(B23:M23))/STDEV(B23:M23)))</f>
        <v>0.13855348591739292</v>
      </c>
      <c r="S4" s="7">
        <f>IF(AC13="","",(ABS(AC13-AVERAGE(Q13:AB13))/STDEV(Q13:AB13)))</f>
        <v>0.19233409342432375</v>
      </c>
      <c r="T4" s="7">
        <f>IF(AC23="","",(ABS(AC23-AVERAGE(Q23:AB23))/STDEV(Q23:AB23)))</f>
        <v>8.001572295901023E-2</v>
      </c>
      <c r="U4" s="7">
        <f>IF(AR13="","",(ABS(AR13-AVERAGE(AF13:AQ13))/STDEV(AF13:AQ13)))</f>
        <v>0.39535579607631566</v>
      </c>
      <c r="V4" s="7">
        <f>IF(AR23="","",(ABS(AR23-AVERAGE(AF23:AQ23))/STDEV(AF23:AQ23)))</f>
        <v>1.5866465647183179</v>
      </c>
    </row>
    <row r="5" spans="1:44" ht="25.5" customHeight="1" x14ac:dyDescent="0.2">
      <c r="C5" s="45" t="s">
        <v>68</v>
      </c>
      <c r="D5" s="46">
        <v>35265</v>
      </c>
      <c r="E5" s="46">
        <v>37468</v>
      </c>
      <c r="F5" s="46">
        <v>32764</v>
      </c>
      <c r="G5" s="13"/>
      <c r="H5" s="13"/>
      <c r="I5" s="13">
        <v>3088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79.493112423820548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-59.644444444442343</v>
      </c>
      <c r="AE7" s="14" t="s">
        <v>29</v>
      </c>
      <c r="AR7" s="16">
        <f>AR9-AQ9</f>
        <v>-42.122222222220444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36078.836363636365</v>
      </c>
      <c r="C9" s="20">
        <v>36001.800000000003</v>
      </c>
      <c r="D9" s="20">
        <v>36019.314285714288</v>
      </c>
      <c r="E9" s="20">
        <v>36118.951724137929</v>
      </c>
      <c r="F9" s="20">
        <v>36058.455172413793</v>
      </c>
      <c r="G9" s="20">
        <v>36082.826666666668</v>
      </c>
      <c r="H9" s="20">
        <v>36073.889855072463</v>
      </c>
      <c r="I9" s="20">
        <v>36054.425806451611</v>
      </c>
      <c r="J9" s="20">
        <v>36000.727272727272</v>
      </c>
      <c r="K9" s="20">
        <v>36029.435294117648</v>
      </c>
      <c r="L9" s="20">
        <v>35904.145454545454</v>
      </c>
      <c r="M9" s="20">
        <v>35927.028571428571</v>
      </c>
      <c r="N9" s="20">
        <v>36075.257142857146</v>
      </c>
      <c r="P9" s="19" t="s">
        <v>18</v>
      </c>
      <c r="Q9" s="20"/>
      <c r="R9" s="20"/>
      <c r="S9" s="20"/>
      <c r="T9" s="20"/>
      <c r="U9" s="20">
        <v>35899.666666666664</v>
      </c>
      <c r="V9" s="20">
        <v>35857.552941176473</v>
      </c>
      <c r="W9" s="20">
        <v>35653.599999999999</v>
      </c>
      <c r="X9" s="20"/>
      <c r="Y9" s="20"/>
      <c r="Z9" s="20">
        <v>35753.440000000002</v>
      </c>
      <c r="AA9" s="20">
        <v>35826.857142857145</v>
      </c>
      <c r="AB9" s="20">
        <v>35863.911111111112</v>
      </c>
      <c r="AC9" s="20">
        <v>35804.26666666667</v>
      </c>
      <c r="AE9" s="19" t="s">
        <v>18</v>
      </c>
      <c r="AF9" s="30">
        <v>36110.346666666665</v>
      </c>
      <c r="AG9" s="30">
        <v>35902.763636363634</v>
      </c>
      <c r="AH9" s="30">
        <v>35946.639999999999</v>
      </c>
      <c r="AI9" s="30">
        <v>35967.380645161291</v>
      </c>
      <c r="AJ9" s="30">
        <v>35968.333333333336</v>
      </c>
      <c r="AK9" s="30">
        <v>36033</v>
      </c>
      <c r="AL9" s="30">
        <v>35877.699999999997</v>
      </c>
      <c r="AM9" s="30">
        <v>36041.760000000002</v>
      </c>
      <c r="AN9" s="30">
        <v>36082.933333333334</v>
      </c>
      <c r="AO9" s="30">
        <v>36048.342857142859</v>
      </c>
      <c r="AP9" s="30">
        <v>35840.800000000003</v>
      </c>
      <c r="AQ9" s="30">
        <v>36063.022222222222</v>
      </c>
      <c r="AR9" s="30">
        <v>36020.9</v>
      </c>
    </row>
    <row r="10" spans="1:44" x14ac:dyDescent="0.2">
      <c r="A10" s="21" t="s">
        <v>8</v>
      </c>
      <c r="B10" s="22">
        <v>416.97821623672922</v>
      </c>
      <c r="C10" s="22">
        <v>486.44174960376864</v>
      </c>
      <c r="D10" s="22">
        <v>444.05246924787446</v>
      </c>
      <c r="E10" s="22">
        <v>354.89028686174601</v>
      </c>
      <c r="F10" s="22">
        <v>432.99812322069494</v>
      </c>
      <c r="G10" s="22">
        <v>420.58840293651082</v>
      </c>
      <c r="H10" s="22">
        <v>419.60435342620536</v>
      </c>
      <c r="I10" s="22">
        <v>406.83957635429749</v>
      </c>
      <c r="J10" s="22">
        <v>494.98736452742497</v>
      </c>
      <c r="K10" s="22">
        <v>438.87247806326593</v>
      </c>
      <c r="L10" s="22">
        <v>589.38974490306202</v>
      </c>
      <c r="M10" s="22">
        <v>576.70853645656496</v>
      </c>
      <c r="N10" s="22">
        <v>403.13322094997926</v>
      </c>
      <c r="P10" s="21" t="s">
        <v>8</v>
      </c>
      <c r="Q10" s="22"/>
      <c r="R10" s="22"/>
      <c r="S10" s="22"/>
      <c r="T10" s="22"/>
      <c r="U10" s="22">
        <v>677.6534954436562</v>
      </c>
      <c r="V10" s="22">
        <v>773.36053173459675</v>
      </c>
      <c r="W10" s="22">
        <v>840.55541161781809</v>
      </c>
      <c r="X10" s="22"/>
      <c r="Y10" s="22"/>
      <c r="Z10" s="22">
        <v>696.9085837138573</v>
      </c>
      <c r="AA10" s="22">
        <v>640.59144513950616</v>
      </c>
      <c r="AB10" s="22">
        <v>611.05882768060235</v>
      </c>
      <c r="AC10" s="22">
        <v>690.5519401044229</v>
      </c>
      <c r="AE10" s="21" t="s">
        <v>8</v>
      </c>
      <c r="AF10" s="22">
        <v>322.35558230227906</v>
      </c>
      <c r="AG10" s="22">
        <v>567.47595686175225</v>
      </c>
      <c r="AH10" s="22">
        <v>524.89352700702796</v>
      </c>
      <c r="AI10" s="22">
        <v>577.84213760039518</v>
      </c>
      <c r="AJ10" s="22">
        <v>572.65805061821425</v>
      </c>
      <c r="AK10" s="22">
        <v>495.94589333305709</v>
      </c>
      <c r="AL10" s="22">
        <v>659.02472633124012</v>
      </c>
      <c r="AM10" s="22">
        <v>448.16189494604816</v>
      </c>
      <c r="AN10" s="22">
        <v>374.30438730927847</v>
      </c>
      <c r="AO10" s="22">
        <v>446.1138572454052</v>
      </c>
      <c r="AP10" s="22">
        <v>633.81398159499929</v>
      </c>
      <c r="AQ10" s="22">
        <v>329.775852862688</v>
      </c>
      <c r="AR10" s="22">
        <v>506.50731560313454</v>
      </c>
    </row>
    <row r="11" spans="1:44" x14ac:dyDescent="0.2">
      <c r="A11" s="21" t="s">
        <v>19</v>
      </c>
      <c r="B11" s="22">
        <v>36636</v>
      </c>
      <c r="C11" s="22">
        <v>36200</v>
      </c>
      <c r="D11" s="22">
        <v>36220</v>
      </c>
      <c r="E11" s="22">
        <v>37180</v>
      </c>
      <c r="F11" s="23">
        <v>36296</v>
      </c>
      <c r="G11" s="23">
        <v>36508</v>
      </c>
      <c r="H11" s="23">
        <v>37180</v>
      </c>
      <c r="I11" s="23">
        <v>36200</v>
      </c>
      <c r="J11" s="23">
        <v>36200</v>
      </c>
      <c r="K11" s="23">
        <v>36636</v>
      </c>
      <c r="L11" s="23">
        <v>36200</v>
      </c>
      <c r="M11" s="23">
        <v>36200</v>
      </c>
      <c r="N11" s="23">
        <v>37020</v>
      </c>
      <c r="P11" s="21" t="s">
        <v>19</v>
      </c>
      <c r="Q11" s="22"/>
      <c r="R11" s="22"/>
      <c r="S11" s="22"/>
      <c r="T11" s="22"/>
      <c r="U11" s="23">
        <v>36200</v>
      </c>
      <c r="V11" s="23">
        <v>36200</v>
      </c>
      <c r="W11" s="23">
        <v>36200</v>
      </c>
      <c r="X11" s="23"/>
      <c r="Y11" s="23"/>
      <c r="Z11" s="23">
        <v>36200</v>
      </c>
      <c r="AA11" s="23">
        <v>36200</v>
      </c>
      <c r="AB11" s="23">
        <v>36200</v>
      </c>
      <c r="AC11" s="23">
        <v>36200</v>
      </c>
      <c r="AE11" s="21" t="s">
        <v>19</v>
      </c>
      <c r="AF11" s="22">
        <v>36508</v>
      </c>
      <c r="AG11" s="22">
        <v>36200</v>
      </c>
      <c r="AH11" s="22">
        <v>36200</v>
      </c>
      <c r="AI11" s="22">
        <v>36636</v>
      </c>
      <c r="AJ11" s="22">
        <v>36200</v>
      </c>
      <c r="AK11" s="22">
        <v>36200</v>
      </c>
      <c r="AL11" s="22">
        <v>36636</v>
      </c>
      <c r="AM11" s="22">
        <v>36200</v>
      </c>
      <c r="AN11" s="22">
        <v>36200</v>
      </c>
      <c r="AO11" s="22">
        <v>36200</v>
      </c>
      <c r="AP11" s="22">
        <v>36200</v>
      </c>
      <c r="AQ11" s="22">
        <v>36200</v>
      </c>
      <c r="AR11" s="22">
        <v>36200</v>
      </c>
    </row>
    <row r="12" spans="1:44" x14ac:dyDescent="0.2">
      <c r="A12" s="21" t="s">
        <v>20</v>
      </c>
      <c r="B12" s="22">
        <v>34076</v>
      </c>
      <c r="C12" s="22">
        <v>34204</v>
      </c>
      <c r="D12" s="22">
        <v>34492</v>
      </c>
      <c r="E12" s="22">
        <v>34108</v>
      </c>
      <c r="F12" s="23">
        <v>33884</v>
      </c>
      <c r="G12" s="23">
        <v>34396</v>
      </c>
      <c r="H12" s="23">
        <v>33884</v>
      </c>
      <c r="I12" s="23">
        <v>34492</v>
      </c>
      <c r="J12" s="23">
        <v>33788</v>
      </c>
      <c r="K12" s="23">
        <v>34300</v>
      </c>
      <c r="L12" s="23">
        <v>34204</v>
      </c>
      <c r="M12" s="23">
        <v>34076</v>
      </c>
      <c r="N12" s="23">
        <v>34300</v>
      </c>
      <c r="P12" s="21" t="s">
        <v>20</v>
      </c>
      <c r="Q12" s="22"/>
      <c r="R12" s="22"/>
      <c r="S12" s="22"/>
      <c r="T12" s="22"/>
      <c r="U12" s="23">
        <v>33692</v>
      </c>
      <c r="V12" s="23">
        <v>33596</v>
      </c>
      <c r="W12" s="23">
        <v>33692</v>
      </c>
      <c r="X12" s="23"/>
      <c r="Y12" s="23"/>
      <c r="Z12" s="23">
        <v>34108</v>
      </c>
      <c r="AA12" s="23">
        <v>33788</v>
      </c>
      <c r="AB12" s="23">
        <v>34396</v>
      </c>
      <c r="AC12" s="23">
        <v>34076</v>
      </c>
      <c r="AE12" s="21" t="s">
        <v>20</v>
      </c>
      <c r="AF12" s="22">
        <v>34620</v>
      </c>
      <c r="AG12" s="22">
        <v>34204</v>
      </c>
      <c r="AH12" s="22">
        <v>34204</v>
      </c>
      <c r="AI12" s="22">
        <v>33788</v>
      </c>
      <c r="AJ12" s="22">
        <v>34300</v>
      </c>
      <c r="AK12" s="22">
        <v>34108</v>
      </c>
      <c r="AL12" s="22">
        <v>34012</v>
      </c>
      <c r="AM12" s="22">
        <v>34492</v>
      </c>
      <c r="AN12" s="22">
        <v>34492</v>
      </c>
      <c r="AO12" s="22">
        <v>34108</v>
      </c>
      <c r="AP12" s="22">
        <v>34204</v>
      </c>
      <c r="AQ12" s="22">
        <v>35036</v>
      </c>
      <c r="AR12" s="22">
        <v>34108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1.1105005667530055</v>
      </c>
      <c r="C13" s="25">
        <f>IFERROR(IF(C8="","",IF($C$25=0,((C9-$C$26)/3/C10),IF($C$26=0,(($C$25-C9)/3/C10),MIN(((($C$25)-C9)/(3*C10)),((C9-($C$26))/(3*C10)))))),"")</f>
        <v>1.0047109108776751</v>
      </c>
      <c r="D13" s="25">
        <f>IFERROR(IF(D8="","",IF($D$25=0,((D9-$D$26)/3/D10),IF($D$26=0,(($D$25-D9)/3/D10),MIN(((($D$25)-D9)/(3*D10)),((D9-($D$26))/(3*D10)))))),"")</f>
        <v>1.0874733765429876</v>
      </c>
      <c r="E13" s="25">
        <f>IFERROR(IF(E8="","",IF($E$25=0,((E9-$E$26)/3/E10),IF($E$26=0,(($E$25-E9)/3/E10),MIN(((($E$25)-E9)/(3*E10)),((E9-($E$26))/(3*E10)))))),"")</f>
        <v>1.2671035958667207</v>
      </c>
      <c r="F13" s="25">
        <f>IFERROR(IF(F8="","",IF($K$25=0,((F9-$K$26)/3/F10),IF($K$26=0,(($K$25-F9)/3/F10),MIN(((($K$25)-F9)/(3*F10)),((F9-($K$26))/(3*F10)))))),"")</f>
        <v>1.0851046474919521</v>
      </c>
      <c r="G13" s="25">
        <f>IFERROR(IF(G8="","",IF($G$25=0,((G9-$G$26)/3/G10),IF($G$26=0,(($G$25-G9)/3/G10),MIN(((($G$25)-G9)/(3*G10)),((G9-($G$26))/(3*G10)))))),"")</f>
        <v>1.0978059338315682</v>
      </c>
      <c r="H13" s="25">
        <f>IFERROR(IF(H8="","",IF($H$25=0,((H9-$H$26)/3/H10),IF($H$26=0,(($H$25-H9)/3/H10),MIN(((($H$25)-H9)/(3*H10)),((H9-($H$26))/(3*H10)))))),"")</f>
        <v>1.107479886345456</v>
      </c>
      <c r="I13" s="25">
        <f>IFERROR(IF(I8="","",IF($I$25=0,((I9-$I$26)/3/I10),IF($I$26=0,(($I$25-I9)/3/I10),MIN(((($I$25)-I9)/(3*I10)),((I9-($I$26))/(3*I10)))))),"")</f>
        <v>1.1581749299609059</v>
      </c>
      <c r="J13" s="25">
        <f>IFERROR(IF(J8="","",IF($J$25=0,((J9-$J$26)/3/J10),IF($J$26=0,(($J$25-J9)/3/J10),MIN(((($J$25)-J9)/(3*J10)),((J9-($J$26))/(3*J10)))))),"")</f>
        <v>0.9880876647383815</v>
      </c>
      <c r="K13" s="25">
        <f>IFERROR(IF(K8="","",IF($K$25=0,((K9-$K$26)/3/K10),IF($K$26=0,(($K$25-K9)/3/K10),MIN(((($K$25)-K9)/(3*K10)),((K9-($K$26))/(3*K10)))))),"")</f>
        <v>1.0926216443181136</v>
      </c>
      <c r="L13" s="25">
        <f>IFERROR(IF(L8="","",IF($L$25=0,((L9-$L$26)/3/L10),IF($L$26=0,(($L$25-L9)/3/L10),MIN(((($L$25)-L9)/(3*L10)),((L9-($L$26))/(3*L10)))))),"")</f>
        <v>0.88444845366385727</v>
      </c>
      <c r="M13" s="25">
        <f>IFERROR(IF(M8="","",IF($M$25=0,((M9-$M$26)/3/M10),IF($M$26=0,(($M$25-M9)/3/M10),MIN(((($M$25)-M9)/(3*M10)),((M9-($M$26))/(3*M10)))))),"")</f>
        <v>0.89067026129555016</v>
      </c>
      <c r="N13" s="25">
        <f>IFERROR(IF(N8="","",IF($N$25=0,((N9-$N$26)/3/N10),IF($N$26=0,(($N$25-N9)/3/N10),MIN(((($N$25)-N9)/(3*N10)),((N9-($N$26))/(3*N10)))))),"")</f>
        <v>1.1515985161273068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0.77145293471188947</v>
      </c>
      <c r="V13" s="25">
        <f>IFERROR(IF(V8="","",IF($G$25=0,((V9-$G$26)/3/V10),IF($G$26=0,(($G$25-V9)/3/V10),MIN(((($G$25)-V9)/(3*V10)),((V9-($G$26))/(3*V10)))))),"")</f>
        <v>0.69413380208383124</v>
      </c>
      <c r="W13" s="25">
        <f>IFERROR(IF(W8="","",IF($H$25=0,((W9-$H$26)/3/W10),IF($H$26=0,(($H$25-W9)/3/W10),MIN(((($H$25)-W9)/(3*W10)),((W9-($H$26))/(3*W10)))))),"")</f>
        <v>0.71952424746863641</v>
      </c>
      <c r="X13" s="25"/>
      <c r="Y13" s="25"/>
      <c r="Z13" s="25">
        <f>IFERROR(IF(Z8="","",IF($K$25=0,((Z9-$K$26)/3/Z10),IF($K$26=0,(($K$25-Z9)/3/Z10),MIN(((($K$25)-Z9)/(3*Z10)),((Z9-($K$26))/(3*Z10)))))),"")</f>
        <v>0.82007886451095691</v>
      </c>
      <c r="AA13" s="25">
        <f>IFERROR(IF(AA8="","",IF($L$25=0,((AA9-$L$26)/3/AA10),IF($L$26=0,(($L$25-AA9)/3/AA10),MIN(((($L$25)-AA9)/(3*AA10)),((AA9-($L$26))/(3*AA10)))))),"")</f>
        <v>0.85397272036388783</v>
      </c>
      <c r="AB13" s="25">
        <f>IFERROR(IF(AB8="","",IF($M$25=0,((AB9-$M$26)/3/AB10),IF($M$26=0,(($M$25-AB9)/3/AB10),MIN(((($M$25)-AB9)/(3*AB10)),((AB9-($M$26))/(3*AB10)))))),"")</f>
        <v>0.87503243889928584</v>
      </c>
      <c r="AC13" s="25">
        <f>IFERROR(IF(AC8="","",IF($N$25=0,((AC9-$N$26)/3/AC10),IF($N$26=0,(($N$25-AC9)/3/AC10),MIN(((($N$25)-AC9)/(3*AC10)),((AC9-($N$26))/(3*AC10)))))),"")</f>
        <v>0.803093504731759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1.4038879298412332</v>
      </c>
      <c r="AG13" s="25">
        <f t="shared" si="1"/>
        <v>0.91941420290439257</v>
      </c>
      <c r="AH13" s="25">
        <f t="shared" si="1"/>
        <v>0.96613879559846461</v>
      </c>
      <c r="AI13" s="25">
        <f t="shared" si="1"/>
        <v>0.86564550949868457</v>
      </c>
      <c r="AJ13" s="25">
        <f t="shared" si="1"/>
        <v>0.8729273749827352</v>
      </c>
      <c r="AK13" s="25">
        <f t="shared" si="1"/>
        <v>0.96448693247290207</v>
      </c>
      <c r="AL13" s="25">
        <f t="shared" si="1"/>
        <v>0.80437042620698451</v>
      </c>
      <c r="AM13" s="25">
        <f t="shared" si="1"/>
        <v>1.0608071295096722</v>
      </c>
      <c r="AN13" s="25">
        <f t="shared" si="1"/>
        <v>1.2334583952055214</v>
      </c>
      <c r="AO13" s="25">
        <f t="shared" si="1"/>
        <v>1.0607584587060499</v>
      </c>
      <c r="AP13" s="25">
        <f t="shared" si="1"/>
        <v>0.85577159190310692</v>
      </c>
      <c r="AQ13" s="25">
        <f>IFERROR(IF(AQ8="","",IF($M$25=0,((AQ9-$M$26)/3/AQ10),IF($M$26=0,(($M$25-AQ9)/3/AQ10),MIN(((($M$25)-AQ9)/(3*AQ10)),((AQ9-($M$26))/(3*AQ10)))))),"")</f>
        <v>1.4201340754955989</v>
      </c>
      <c r="AR13" s="25">
        <f>IFERROR(IF(AR8="","",IF($M$25=0,((AR9-$M$26)/3/AR10),IF($M$26=0,(($M$25-AR9)/3/AR10),MIN(((($M$25)-AR9)/(3*AR10)),((AR9-($M$26))/(3*AR10)))))),"")</f>
        <v>0.95233899256179078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-41.251929824560648</v>
      </c>
      <c r="AE17" s="27" t="s">
        <v>30</v>
      </c>
      <c r="AR17" s="16">
        <f>AR19-AQ19</f>
        <v>99.040000000000873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36092.048484848485</v>
      </c>
      <c r="C19" s="30">
        <v>36090.257142857146</v>
      </c>
      <c r="D19" s="30">
        <v>36198.057142857142</v>
      </c>
      <c r="E19" s="30">
        <v>36038</v>
      </c>
      <c r="F19" s="30">
        <v>36066.828571428574</v>
      </c>
      <c r="G19" s="30">
        <v>36067.490909090906</v>
      </c>
      <c r="H19" s="30">
        <v>36114.947368421053</v>
      </c>
      <c r="I19" s="30">
        <v>36075.253333333334</v>
      </c>
      <c r="J19" s="30">
        <v>36125.292307692311</v>
      </c>
      <c r="K19" s="30">
        <v>36061.488888888889</v>
      </c>
      <c r="L19" s="30">
        <v>36029.858064516127</v>
      </c>
      <c r="M19" s="30">
        <v>36060.971428571429</v>
      </c>
      <c r="N19" s="30">
        <v>36096.26666666667</v>
      </c>
      <c r="P19" s="30" t="s">
        <v>18</v>
      </c>
      <c r="Q19" s="30"/>
      <c r="R19" s="30"/>
      <c r="S19" s="30"/>
      <c r="T19" s="30"/>
      <c r="U19" s="30">
        <v>35805.546666666669</v>
      </c>
      <c r="V19" s="30">
        <v>35871.747368421049</v>
      </c>
      <c r="W19" s="30">
        <v>35940.26666666667</v>
      </c>
      <c r="X19" s="30"/>
      <c r="Y19" s="30">
        <v>35887.85</v>
      </c>
      <c r="Z19" s="30">
        <v>35983.644444444442</v>
      </c>
      <c r="AA19" s="30">
        <v>35889.973333333335</v>
      </c>
      <c r="AB19" s="30">
        <v>36021.305263157898</v>
      </c>
      <c r="AC19" s="30">
        <v>35980.053333333337</v>
      </c>
      <c r="AD19" s="29"/>
      <c r="AE19" s="30" t="s">
        <v>18</v>
      </c>
      <c r="AF19" s="30">
        <v>36086.65</v>
      </c>
      <c r="AG19" s="30">
        <v>36118.254545454547</v>
      </c>
      <c r="AH19" s="30">
        <v>35988.9</v>
      </c>
      <c r="AI19" s="30">
        <v>36038.25882352941</v>
      </c>
      <c r="AJ19" s="30">
        <v>35963.485714285714</v>
      </c>
      <c r="AK19" s="30">
        <v>35809.538461538461</v>
      </c>
      <c r="AL19" s="30">
        <v>35932.521739130432</v>
      </c>
      <c r="AM19" s="30">
        <v>36027.257142857146</v>
      </c>
      <c r="AN19" s="30">
        <v>35932.380952380954</v>
      </c>
      <c r="AO19" s="30">
        <v>36068.673684210524</v>
      </c>
      <c r="AP19" s="30">
        <v>36041.386666666665</v>
      </c>
      <c r="AQ19" s="30">
        <v>35992.426666666666</v>
      </c>
      <c r="AR19" s="30">
        <v>36091.466666666667</v>
      </c>
      <c r="BD19" s="32"/>
      <c r="BE19" s="32"/>
      <c r="BF19" s="32"/>
      <c r="BG19" s="32">
        <f>I5/3</f>
        <v>1029.3333333333333</v>
      </c>
      <c r="BH19" s="32"/>
      <c r="BI19" s="32"/>
      <c r="BJ19" s="32"/>
    </row>
    <row r="20" spans="1:62" x14ac:dyDescent="0.2">
      <c r="A20" s="21" t="s">
        <v>8</v>
      </c>
      <c r="B20" s="22">
        <v>332.33277118818341</v>
      </c>
      <c r="C20" s="22">
        <v>333.17179381396795</v>
      </c>
      <c r="D20" s="22">
        <v>220.20604560503895</v>
      </c>
      <c r="E20" s="22">
        <v>435.98165099003882</v>
      </c>
      <c r="F20" s="22">
        <v>436.19558583949294</v>
      </c>
      <c r="G20" s="22">
        <v>485.69831965404472</v>
      </c>
      <c r="H20" s="22">
        <v>328.54836624352913</v>
      </c>
      <c r="I20" s="22">
        <v>384.18322996123266</v>
      </c>
      <c r="J20" s="22">
        <v>280.14497662855689</v>
      </c>
      <c r="K20" s="22">
        <v>364.77087763682908</v>
      </c>
      <c r="L20" s="22">
        <v>401.44344167810124</v>
      </c>
      <c r="M20" s="22">
        <v>420.54970763993572</v>
      </c>
      <c r="N20" s="22">
        <v>362.33713150601784</v>
      </c>
      <c r="P20" s="21" t="s">
        <v>8</v>
      </c>
      <c r="Q20" s="22"/>
      <c r="R20" s="22"/>
      <c r="S20" s="22"/>
      <c r="T20" s="22"/>
      <c r="U20" s="22">
        <v>670.7794234731374</v>
      </c>
      <c r="V20" s="22">
        <v>659.62047386423114</v>
      </c>
      <c r="W20" s="22">
        <v>717.37054249397181</v>
      </c>
      <c r="X20" s="22"/>
      <c r="Y20" s="22">
        <v>503.3503724726491</v>
      </c>
      <c r="Z20" s="22">
        <v>508.96207030950063</v>
      </c>
      <c r="AA20" s="22">
        <v>532.40357516347194</v>
      </c>
      <c r="AB20" s="22">
        <v>511.93365331606839</v>
      </c>
      <c r="AC20" s="22">
        <v>557.82414872511674</v>
      </c>
      <c r="AD20" s="29"/>
      <c r="AE20" s="21" t="s">
        <v>8</v>
      </c>
      <c r="AF20" s="22">
        <v>381.85898053163311</v>
      </c>
      <c r="AG20" s="22">
        <v>297.67769160756421</v>
      </c>
      <c r="AH20" s="22">
        <v>569.58344983778659</v>
      </c>
      <c r="AI20" s="22">
        <v>458.76332607973615</v>
      </c>
      <c r="AJ20" s="22">
        <v>542.84870561166974</v>
      </c>
      <c r="AK20" s="22">
        <v>695.08585523936927</v>
      </c>
      <c r="AL20" s="22">
        <v>559.8991191688657</v>
      </c>
      <c r="AM20" s="22">
        <v>437.07979192986892</v>
      </c>
      <c r="AN20" s="22">
        <v>585.35315410298642</v>
      </c>
      <c r="AO20" s="22">
        <v>372.938944352833</v>
      </c>
      <c r="AP20" s="22">
        <v>460.52965668313317</v>
      </c>
      <c r="AQ20" s="22">
        <v>457.37373603478176</v>
      </c>
      <c r="AR20" s="22">
        <v>335.40767180597726</v>
      </c>
      <c r="AS20" s="29"/>
      <c r="AT20" s="29"/>
      <c r="AU20" s="29"/>
      <c r="AV20" s="29"/>
      <c r="BD20" s="32">
        <f>F5</f>
        <v>32764</v>
      </c>
      <c r="BE20" s="32"/>
      <c r="BF20" s="32"/>
      <c r="BG20" s="32"/>
      <c r="BH20" s="32"/>
      <c r="BI20" s="32"/>
      <c r="BJ20" s="32">
        <f>E5</f>
        <v>37468</v>
      </c>
    </row>
    <row r="21" spans="1:62" x14ac:dyDescent="0.2">
      <c r="A21" s="21" t="s">
        <v>19</v>
      </c>
      <c r="B21" s="22">
        <v>36892</v>
      </c>
      <c r="C21" s="22">
        <v>36252</v>
      </c>
      <c r="D21" s="22">
        <v>36764</v>
      </c>
      <c r="E21" s="22">
        <v>37116</v>
      </c>
      <c r="F21" s="22">
        <v>36572</v>
      </c>
      <c r="G21" s="22">
        <v>36796</v>
      </c>
      <c r="H21" s="22">
        <v>36476</v>
      </c>
      <c r="I21" s="22">
        <v>36668</v>
      </c>
      <c r="J21" s="22">
        <v>36380</v>
      </c>
      <c r="K21" s="22">
        <v>36252</v>
      </c>
      <c r="L21" s="22">
        <v>36200</v>
      </c>
      <c r="M21" s="22">
        <v>36200</v>
      </c>
      <c r="N21" s="22">
        <v>36200</v>
      </c>
      <c r="P21" s="21" t="s">
        <v>19</v>
      </c>
      <c r="Q21" s="22"/>
      <c r="R21" s="22"/>
      <c r="S21" s="22"/>
      <c r="T21" s="22"/>
      <c r="U21" s="22">
        <v>36200</v>
      </c>
      <c r="V21" s="22">
        <v>36200</v>
      </c>
      <c r="W21" s="22">
        <v>36200</v>
      </c>
      <c r="X21" s="22"/>
      <c r="Y21" s="22">
        <v>36200</v>
      </c>
      <c r="Z21" s="22">
        <v>36828</v>
      </c>
      <c r="AA21" s="22">
        <v>36200</v>
      </c>
      <c r="AB21" s="22">
        <v>36200</v>
      </c>
      <c r="AC21" s="22">
        <v>36200</v>
      </c>
      <c r="AD21" s="29"/>
      <c r="AE21" s="21" t="s">
        <v>19</v>
      </c>
      <c r="AF21" s="22">
        <v>36200</v>
      </c>
      <c r="AG21" s="22">
        <v>36200</v>
      </c>
      <c r="AH21" s="22">
        <v>36200</v>
      </c>
      <c r="AI21" s="22">
        <v>36476</v>
      </c>
      <c r="AJ21" s="22">
        <v>36508</v>
      </c>
      <c r="AK21" s="22">
        <v>36200</v>
      </c>
      <c r="AL21" s="22">
        <v>36508</v>
      </c>
      <c r="AM21" s="22">
        <v>36252</v>
      </c>
      <c r="AN21" s="22">
        <v>36476</v>
      </c>
      <c r="AO21" s="22">
        <v>36508</v>
      </c>
      <c r="AP21" s="22">
        <v>37116</v>
      </c>
      <c r="AQ21" s="22">
        <v>36200</v>
      </c>
      <c r="AR21" s="22">
        <v>36200</v>
      </c>
      <c r="BD21" s="33">
        <f>BE21-$BG$22</f>
        <v>35264.94000000001</v>
      </c>
      <c r="BE21" s="32">
        <f>BF21-$BG$22</f>
        <v>35264.960000000006</v>
      </c>
      <c r="BF21" s="32">
        <f>BG21-$BG$22</f>
        <v>35264.980000000003</v>
      </c>
      <c r="BG21" s="33">
        <f>D5</f>
        <v>35265</v>
      </c>
      <c r="BH21" s="32">
        <f>BG21+$BG$22</f>
        <v>35265.019999999997</v>
      </c>
      <c r="BI21" s="32">
        <f>BH21+$BG$22</f>
        <v>35265.039999999994</v>
      </c>
      <c r="BJ21" s="33">
        <f>BI21+$BG$22</f>
        <v>35265.05999999999</v>
      </c>
    </row>
    <row r="22" spans="1:62" x14ac:dyDescent="0.2">
      <c r="A22" s="21" t="s">
        <v>20</v>
      </c>
      <c r="B22" s="22">
        <v>34492</v>
      </c>
      <c r="C22" s="22">
        <v>34108</v>
      </c>
      <c r="D22" s="22">
        <v>35132</v>
      </c>
      <c r="E22" s="22">
        <v>33980</v>
      </c>
      <c r="F22" s="22">
        <v>33980</v>
      </c>
      <c r="G22" s="22">
        <v>33980</v>
      </c>
      <c r="H22" s="22">
        <v>34300</v>
      </c>
      <c r="I22" s="22">
        <v>34396</v>
      </c>
      <c r="J22" s="22">
        <v>34588</v>
      </c>
      <c r="K22" s="22">
        <v>34492</v>
      </c>
      <c r="L22" s="22">
        <v>34588</v>
      </c>
      <c r="M22" s="22">
        <v>34300</v>
      </c>
      <c r="N22" s="22">
        <v>33980</v>
      </c>
      <c r="P22" s="21" t="s">
        <v>20</v>
      </c>
      <c r="Q22" s="22"/>
      <c r="R22" s="22"/>
      <c r="S22" s="22"/>
      <c r="T22" s="22"/>
      <c r="U22" s="22">
        <v>34172</v>
      </c>
      <c r="V22" s="22">
        <v>33788</v>
      </c>
      <c r="W22" s="22">
        <v>33692</v>
      </c>
      <c r="X22" s="22"/>
      <c r="Y22" s="22">
        <v>34620</v>
      </c>
      <c r="Z22" s="22">
        <v>34204</v>
      </c>
      <c r="AA22" s="22">
        <v>34204</v>
      </c>
      <c r="AB22" s="22">
        <v>33596</v>
      </c>
      <c r="AC22" s="22">
        <v>33596</v>
      </c>
      <c r="AD22" s="29"/>
      <c r="AE22" s="21" t="s">
        <v>20</v>
      </c>
      <c r="AF22" s="22">
        <v>34300</v>
      </c>
      <c r="AG22" s="22">
        <v>34812</v>
      </c>
      <c r="AH22" s="22">
        <v>33980</v>
      </c>
      <c r="AI22" s="22">
        <v>33980</v>
      </c>
      <c r="AJ22" s="22">
        <v>34300</v>
      </c>
      <c r="AK22" s="22">
        <v>33948</v>
      </c>
      <c r="AL22" s="22">
        <v>34076</v>
      </c>
      <c r="AM22" s="22">
        <v>34492</v>
      </c>
      <c r="AN22" s="22">
        <v>34268</v>
      </c>
      <c r="AO22" s="22">
        <v>34492</v>
      </c>
      <c r="AP22" s="22">
        <v>34076</v>
      </c>
      <c r="AQ22" s="22">
        <v>34300</v>
      </c>
      <c r="AR22" s="22">
        <v>34492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1.3800941249660696</v>
      </c>
      <c r="C23" s="25">
        <f>IFERROR(IF(C18="","",IF($C$25=0,((C19-$C$26)/3/C20),IF($C$26=0,(($C$25-C19)/3/C20),MIN(((($C$25)-C19)/(3*C20)),((C19-($C$26))/(3*C20)))))),"")</f>
        <v>1.3784108606265946</v>
      </c>
      <c r="D23" s="25">
        <f>IFERROR(IF(D18="","",IF($D$25=0,((D19-$D$26)/3/D20),IF($D$26=0,(($D$25-D19)/3/D20),MIN(((($D$25)-D19)/(3*D20)),((D19-($D$26))/(3*D20)))))),"")</f>
        <v>1.9223554219466867</v>
      </c>
      <c r="E23" s="25">
        <f>IFERROR(IF(E18="","",IF($E$25=0,((E19-$E$26)/3/E20),IF($E$26=0,(($E$25-E19)/3/E20),MIN(((($E$25)-E19)/(3*E20)),((E19-($E$26))/(3*E20)))))),"")</f>
        <v>1.0933181834240941</v>
      </c>
      <c r="F23" s="25">
        <f>IFERROR(IF(F18="","",IF($K$25=0,((F19-$K$26)/3/F20),IF($K$26=0,(($K$25-F19)/3/F20),MIN(((($K$25)-F19)/(3*F20)),((F19-($K$26))/(3*F20)))))),"")</f>
        <v>1.0707516490756173</v>
      </c>
      <c r="G23" s="25">
        <f>IFERROR(IF(G18="","",IF($G$25=0,((G19-$G$26)/3/G20),IF($G$26=0,(($G$25-G19)/3/G20),MIN(((($G$25)-G19)/(3*G20)),((G19-($G$26))/(3*G20)))))),"")</f>
        <v>0.96116528459247075</v>
      </c>
      <c r="H23" s="25">
        <f>IFERROR(IF(H18="","",IF($H$25=0,((H19-$H$26)/3/H20),IF($H$26=0,(($H$25-H19)/3/H20),MIN(((($H$25)-H19)/(3*H20)),((H19-($H$26))/(3*H20)))))),"")</f>
        <v>1.3727584435021729</v>
      </c>
      <c r="I23" s="25">
        <f>IFERROR(IF(I18="","",IF($I$25=0,((I19-$I$26)/3/I20),IF($I$26=0,(($I$25-I19)/3/I20),MIN(((($I$25)-I19)/(3*I20)),((I19-($I$26))/(3*I20)))))),"")</f>
        <v>1.2084048773699345</v>
      </c>
      <c r="J23" s="25">
        <f>IFERROR(IF(J18="","",IF($J$25=0,((J19-$J$26)/3/J20),IF($J$26=0,(($J$25-J19)/3/J20),MIN(((($J$25)-J19)/(3*J20)),((J19-($J$26))/(3*J20)))))),"")</f>
        <v>1.5976343254680594</v>
      </c>
      <c r="K23" s="25">
        <f>IFERROR(IF(K18="","",IF($K$25=0,((K19-$K$26)/3/K20),IF($K$26=0,(($K$25-K19)/3/K20),MIN(((($K$25)-K19)/(3*K20)),((K19-($K$26))/(3*K20)))))),"")</f>
        <v>1.285291852448313</v>
      </c>
      <c r="L23" s="25">
        <f>IFERROR(IF(L18="","",IF($L$25=0,((L19-$L$26)/3/L20),IF($L$26=0,(($L$25-L19)/3/L20),MIN(((($L$25)-L19)/(3*L20)),((L19-($L$26))/(3*L20)))))),"")</f>
        <v>1.1941424255367057</v>
      </c>
      <c r="M23" s="25">
        <f>IFERROR(IF(M18="","",IF($M$25=0,((M19-$M$26)/3/M20),IF($M$26=0,(($M$25-M19)/3/M20),MIN(((($M$25)-M19)/(3*M20)),((M19-($M$26))/(3*M20)))))),"")</f>
        <v>1.1152296988661279</v>
      </c>
      <c r="N23" s="25">
        <f>IFERROR(IF(N18="","",IF($N$25=0,((N19-$N$26)/3/N20),IF($N$26=0,(($N$25-N19)/3/N20),MIN(((($N$25)-N19)/(3*N20)),((N19-($N$26))/(3*N20)))))),"")</f>
        <v>1.2619309606607327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0.82613015802101797</v>
      </c>
      <c r="V23" s="25">
        <f>IFERROR(IF(V18="","",IF($G$25=0,((V19-$G$26)/3/V20),IF($G$26=0,(($G$25-V19)/3/V20),MIN(((($G$25)-V19)/(3*V20)),((V19-($G$26))/(3*V20)))))),"")</f>
        <v>0.80665205464170475</v>
      </c>
      <c r="W23" s="25">
        <f>IFERROR(IF(W18="","",IF($H$25=0,((W19-$H$26)/3/W20),IF($H$26=0,(($H$25-W19)/3/W20),MIN(((($H$25)-W19)/(3*W20)),((W19-($H$26))/(3*W20)))))),"")</f>
        <v>0.7098764366237168</v>
      </c>
      <c r="X23" s="25"/>
      <c r="Y23" s="25">
        <f>IFERROR(IF(Y18="","",IF($J$25=0,((Y19-$J$26)/3/Y20),IF($J$26=0,(($J$25-Y19)/3/Y20),MIN(((($J$25)-Y19)/(3*Y20)),((Y19-($J$26))/(3*Y20)))))),"")</f>
        <v>1.046421529558494</v>
      </c>
      <c r="Z23" s="25">
        <f>IFERROR(IF(Z18="","",IF($K$25=0,((Z19-$K$26)/3/Z20),IF($K$26=0,(($K$25-Z19)/3/Z20),MIN(((($K$25)-Z19)/(3*Z20)),((Z19-($K$26))/(3*Z20)))))),"")</f>
        <v>0.97214549776628001</v>
      </c>
      <c r="AA23" s="25">
        <f>IFERROR(IF(AA18="","",IF($L$25=0,((AA19-$L$26)/3/AA20),IF($L$26=0,(($L$25-AA19)/3/AA20),MIN(((($L$25)-AA19)/(3*AA20)),((AA19-($L$26))/(3*AA20)))))),"")</f>
        <v>0.98798902454285698</v>
      </c>
      <c r="AB23" s="25">
        <f>IFERROR(IF(AB18="","",IF($M$25=0,((AB19-$M$26)/3/AB20),IF($M$26=0,(($M$25-AB19)/3/AB20),MIN(((($M$25)-AB19)/(3*AB20)),((AB19-($M$26))/(3*AB20)))))),"")</f>
        <v>0.94198061765171193</v>
      </c>
      <c r="AC23" s="25">
        <f>IFERROR(IF(AC18="","",IF($N$25=0,((AC19-$N$26)/3/AC20),IF($N$26=0,(($N$25-AC19)/3/AC20),MIN(((($N$25)-AC19)/(3*AC20)),((AC19-($N$26))/(3*AC20)))))),"")</f>
        <v>0.88913723680799261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1.205811630667819</v>
      </c>
      <c r="AG23" s="25">
        <f t="shared" si="2"/>
        <v>1.5114170937212357</v>
      </c>
      <c r="AH23" s="25">
        <f t="shared" si="2"/>
        <v>0.86560333428533665</v>
      </c>
      <c r="AI23" s="25">
        <f t="shared" si="2"/>
        <v>1.0388371630081663</v>
      </c>
      <c r="AJ23" s="25">
        <f t="shared" si="2"/>
        <v>0.92383891997988188</v>
      </c>
      <c r="AK23" s="25">
        <f t="shared" si="2"/>
        <v>0.79532694940272697</v>
      </c>
      <c r="AL23" s="25">
        <f t="shared" si="2"/>
        <v>0.9141398323974782</v>
      </c>
      <c r="AM23" s="25">
        <f t="shared" si="2"/>
        <v>1.0987641797099494</v>
      </c>
      <c r="AN23" s="25">
        <f t="shared" si="2"/>
        <v>0.87446870711310276</v>
      </c>
      <c r="AO23" s="25">
        <f t="shared" si="2"/>
        <v>1.2507197554081761</v>
      </c>
      <c r="AP23" s="25">
        <f t="shared" si="2"/>
        <v>1.0325888265323406</v>
      </c>
      <c r="AQ23" s="25">
        <f>IFERROR(IF(AQ18="","",IF($M$25=0,((AQ19-$M$26)/3/AQ20),IF($M$26=0,(($M$25-AQ19)/3/AQ20),MIN(((($M$25)-AQ19)/(3*AQ20)),((AQ19-($M$26))/(3*AQ20)))))),"")</f>
        <v>1.0753957628655217</v>
      </c>
      <c r="AR23" s="25">
        <f>IFERROR(IF(AR18="","",IF($M$25=0,((AR19-$M$26)/3/AR20),IF($M$26=0,(($M$25-AR19)/3/AR20),MIN(((($M$25)-AR19)/(3*AR20)),((AR19-($M$26))/(3*AR20)))))),"")</f>
        <v>1.3680201230157649</v>
      </c>
    </row>
    <row r="24" spans="1:62" x14ac:dyDescent="0.2">
      <c r="A24" s="35" t="s">
        <v>10</v>
      </c>
      <c r="B24" s="32">
        <f t="shared" ref="B24:M24" si="3">$D$5</f>
        <v>35265</v>
      </c>
      <c r="C24" s="32">
        <f t="shared" si="3"/>
        <v>35265</v>
      </c>
      <c r="D24" s="32">
        <f t="shared" si="3"/>
        <v>35265</v>
      </c>
      <c r="E24" s="32">
        <f t="shared" si="3"/>
        <v>35265</v>
      </c>
      <c r="F24" s="32">
        <f t="shared" si="3"/>
        <v>35265</v>
      </c>
      <c r="G24" s="32">
        <f t="shared" si="3"/>
        <v>35265</v>
      </c>
      <c r="H24" s="32">
        <f t="shared" si="3"/>
        <v>35265</v>
      </c>
      <c r="I24" s="32">
        <f t="shared" si="3"/>
        <v>35265</v>
      </c>
      <c r="J24" s="32">
        <f t="shared" si="3"/>
        <v>35265</v>
      </c>
      <c r="K24" s="32">
        <f t="shared" si="3"/>
        <v>35265</v>
      </c>
      <c r="L24" s="32">
        <f t="shared" si="3"/>
        <v>35265</v>
      </c>
      <c r="M24" s="32">
        <f t="shared" si="3"/>
        <v>35265</v>
      </c>
      <c r="N24" s="32">
        <f>$D$5</f>
        <v>35265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4">$E$5</f>
        <v>37468</v>
      </c>
      <c r="C25" s="32">
        <f t="shared" si="4"/>
        <v>37468</v>
      </c>
      <c r="D25" s="32">
        <f t="shared" si="4"/>
        <v>37468</v>
      </c>
      <c r="E25" s="32">
        <f t="shared" si="4"/>
        <v>37468</v>
      </c>
      <c r="F25" s="32">
        <f t="shared" si="4"/>
        <v>37468</v>
      </c>
      <c r="G25" s="32">
        <f t="shared" si="4"/>
        <v>37468</v>
      </c>
      <c r="H25" s="32">
        <f t="shared" si="4"/>
        <v>37468</v>
      </c>
      <c r="I25" s="32">
        <f t="shared" si="4"/>
        <v>37468</v>
      </c>
      <c r="J25" s="32">
        <f t="shared" si="4"/>
        <v>37468</v>
      </c>
      <c r="K25" s="32">
        <f t="shared" si="4"/>
        <v>37468</v>
      </c>
      <c r="L25" s="32">
        <f t="shared" si="4"/>
        <v>37468</v>
      </c>
      <c r="M25" s="32">
        <f t="shared" si="4"/>
        <v>37468</v>
      </c>
      <c r="N25" s="32">
        <f>$E$5</f>
        <v>37468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5">$F$5</f>
        <v>32764</v>
      </c>
      <c r="C26" s="32">
        <f t="shared" si="5"/>
        <v>32764</v>
      </c>
      <c r="D26" s="32">
        <f t="shared" si="5"/>
        <v>32764</v>
      </c>
      <c r="E26" s="32">
        <f t="shared" si="5"/>
        <v>32764</v>
      </c>
      <c r="F26" s="32">
        <f t="shared" si="5"/>
        <v>32764</v>
      </c>
      <c r="G26" s="32">
        <f t="shared" si="5"/>
        <v>32764</v>
      </c>
      <c r="H26" s="32">
        <f t="shared" si="5"/>
        <v>32764</v>
      </c>
      <c r="I26" s="32">
        <f t="shared" si="5"/>
        <v>32764</v>
      </c>
      <c r="J26" s="32">
        <f t="shared" si="5"/>
        <v>32764</v>
      </c>
      <c r="K26" s="32">
        <f t="shared" si="5"/>
        <v>32764</v>
      </c>
      <c r="L26" s="32">
        <f t="shared" si="5"/>
        <v>32764</v>
      </c>
      <c r="M26" s="32">
        <f t="shared" si="5"/>
        <v>32764</v>
      </c>
      <c r="N26" s="32">
        <f>$F$5</f>
        <v>32764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589.38974490306202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1.2671035958667207</v>
      </c>
      <c r="Q37" s="40">
        <v>8</v>
      </c>
      <c r="R37" s="41">
        <f>ROUND(Q37/5,5)</f>
        <v>1.6</v>
      </c>
      <c r="T37" s="20">
        <v>35717.599999999999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1078.6791923458986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0.54090842838800923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78"/>
  <dimension ref="A1:BJ85"/>
  <sheetViews>
    <sheetView showGridLines="0" topLeftCell="A7" zoomScale="75" zoomScaleNormal="75" workbookViewId="0">
      <selection activeCell="X19" sqref="X19:X23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66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0.38202072285126798</v>
      </c>
      <c r="R2" s="7">
        <f>IF(N19="","",(ABS(N19-AVERAGE(B19:M19))/STDEV(B19:M19)))</f>
        <v>0.8755203493812026</v>
      </c>
      <c r="S2" s="7">
        <f>IF(AC9="","",(ABS(AC9-AVERAGE(Q9:AB9))/STDEV(Q9:AB9)))</f>
        <v>3.8892967500009028E-2</v>
      </c>
      <c r="T2" s="7">
        <f>IF(AC19="","",(ABS(AC19-AVERAGE(Q19:AB19))/STDEV(Q19:AB19)))</f>
        <v>0.77430073005925037</v>
      </c>
      <c r="U2" s="7">
        <f>IF(AR9="","",(ABS(AR9-AVERAGE(AF9:AQ9))/STDEV(AF9:AQ9)))</f>
        <v>1.1092772421579939</v>
      </c>
      <c r="V2" s="7">
        <f>IF(AR19="","",(ABS(AR19-AVERAGE(AF19:AQ19))/STDEV(AF19:AQ19)))</f>
        <v>0.95584485494017501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0.18140818598878797</v>
      </c>
      <c r="R3" s="7">
        <f>IF(N20="","",(ABS(N20-AVERAGE(B20:M20))/STDEV(B20:M20)))</f>
        <v>0.55736719766230636</v>
      </c>
      <c r="S3" s="7">
        <f>IF(AC10="","",(ABS(AC10-AVERAGE(Q10:AB10))/STDEV(Q10:AB10)))</f>
        <v>4.1802754515509917E-2</v>
      </c>
      <c r="T3" s="7">
        <f>IF(AC20="","",(ABS(AC20-AVERAGE(Q20:AB20))/STDEV(Q20:AB20)))</f>
        <v>0.7489782895301802</v>
      </c>
      <c r="U3" s="7">
        <f t="shared" ref="U3" si="0">IF(AR10="","",(ABS(AR10-AVERAGE(AF10:AQ10))/STDEV(AF10:AQ10)))</f>
        <v>1.0755245732510923</v>
      </c>
      <c r="V3" s="7">
        <f>IF(AR20="","",(ABS(AR20-AVERAGE(AF20:AQ20))/STDEV(AF20:AQ20)))</f>
        <v>0.66990832888368756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7.6956120540591061E-2</v>
      </c>
      <c r="R4" s="7">
        <f>IF(N23="","",(ABS(N23-AVERAGE(B23:M23))/STDEV(B23:M23)))</f>
        <v>0.41863747632331</v>
      </c>
      <c r="S4" s="7">
        <f>IF(AC13="","",(ABS(AC13-AVERAGE(Q13:AB13))/STDEV(Q13:AB13)))</f>
        <v>0.13970929863260936</v>
      </c>
      <c r="T4" s="7">
        <f>IF(AC23="","",(ABS(AC23-AVERAGE(Q23:AB23))/STDEV(Q23:AB23)))</f>
        <v>0.66111479177498489</v>
      </c>
      <c r="U4" s="7">
        <f>IF(AR13="","",(ABS(AR13-AVERAGE(AF13:AQ13))/STDEV(AF13:AQ13)))</f>
        <v>0.90789387542549382</v>
      </c>
      <c r="V4" s="7">
        <f>IF(AR23="","",(ABS(AR23-AVERAGE(AF23:AQ23))/STDEV(AF23:AQ23)))</f>
        <v>0.43260130358892085</v>
      </c>
    </row>
    <row r="5" spans="1:44" ht="25.5" customHeight="1" x14ac:dyDescent="0.2">
      <c r="C5" s="45" t="s">
        <v>54</v>
      </c>
      <c r="D5" s="46" t="s">
        <v>54</v>
      </c>
      <c r="E5" s="46">
        <v>16.399999999999999</v>
      </c>
      <c r="F5" s="46">
        <v>-2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-0.10139367496665797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-2.2119999999999973E-2</v>
      </c>
      <c r="AE7" s="14" t="s">
        <v>29</v>
      </c>
      <c r="AR7" s="16">
        <f>AR9-AQ9</f>
        <v>-0.10751666666666673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0.21103030303030304</v>
      </c>
      <c r="C9" s="20">
        <v>0.27777999999999997</v>
      </c>
      <c r="D9" s="20">
        <v>0.33577142857142855</v>
      </c>
      <c r="E9" s="20">
        <v>0.1946</v>
      </c>
      <c r="F9" s="20">
        <v>0.24428275862068966</v>
      </c>
      <c r="G9" s="20">
        <v>0.22749333333333335</v>
      </c>
      <c r="H9" s="20">
        <v>0.23537971014492751</v>
      </c>
      <c r="I9" s="20">
        <v>0.25961935483870968</v>
      </c>
      <c r="J9" s="20">
        <v>0.29648727272727265</v>
      </c>
      <c r="K9" s="20">
        <v>0.24922941176470589</v>
      </c>
      <c r="L9" s="20">
        <v>0.39698787878787872</v>
      </c>
      <c r="M9" s="20">
        <v>0.38633809523809531</v>
      </c>
      <c r="N9" s="20">
        <v>0.25110714285714286</v>
      </c>
      <c r="P9" s="19" t="s">
        <v>18</v>
      </c>
      <c r="Q9" s="20"/>
      <c r="R9" s="20"/>
      <c r="S9" s="20"/>
      <c r="T9" s="20"/>
      <c r="U9" s="20">
        <v>0.25011666666666665</v>
      </c>
      <c r="V9" s="20">
        <v>0.24990588235294114</v>
      </c>
      <c r="W9" s="20">
        <v>0.52780000000000005</v>
      </c>
      <c r="X9" s="20"/>
      <c r="Y9" s="20"/>
      <c r="Z9" s="20">
        <v>0.5902400000000001</v>
      </c>
      <c r="AA9" s="20">
        <v>0.62372857142857141</v>
      </c>
      <c r="AB9" s="20">
        <v>0.46719999999999995</v>
      </c>
      <c r="AC9" s="20">
        <v>0.44507999999999998</v>
      </c>
      <c r="AE9" s="19" t="s">
        <v>18</v>
      </c>
      <c r="AF9" s="30">
        <v>0.29958666666666667</v>
      </c>
      <c r="AG9" s="30">
        <v>0.46514545454545464</v>
      </c>
      <c r="AH9" s="30">
        <v>0.49130000000000001</v>
      </c>
      <c r="AI9" s="30">
        <v>0.37807741935483863</v>
      </c>
      <c r="AJ9" s="30">
        <v>0.2908</v>
      </c>
      <c r="AK9" s="30">
        <v>0.30577499999999996</v>
      </c>
      <c r="AL9" s="30">
        <v>0.49010833333333331</v>
      </c>
      <c r="AM9" s="30">
        <v>0.18331999999999998</v>
      </c>
      <c r="AN9" s="30">
        <v>0.16584761904761905</v>
      </c>
      <c r="AO9" s="30">
        <v>0.26500952380952381</v>
      </c>
      <c r="AP9" s="30">
        <v>0.52336000000000005</v>
      </c>
      <c r="AQ9" s="30">
        <v>0.32146666666666668</v>
      </c>
      <c r="AR9" s="30">
        <v>0.21394999999999995</v>
      </c>
    </row>
    <row r="10" spans="1:44" x14ac:dyDescent="0.2">
      <c r="A10" s="21" t="s">
        <v>8</v>
      </c>
      <c r="B10" s="22">
        <v>0.66332361987636412</v>
      </c>
      <c r="C10" s="22">
        <v>0.65607255973433587</v>
      </c>
      <c r="D10" s="22">
        <v>0.73094063224552974</v>
      </c>
      <c r="E10" s="22">
        <v>0.6116409667625462</v>
      </c>
      <c r="F10" s="22">
        <v>0.71264612247680548</v>
      </c>
      <c r="G10" s="22">
        <v>0.82295233800666168</v>
      </c>
      <c r="H10" s="22">
        <v>0.71066743779721941</v>
      </c>
      <c r="I10" s="22">
        <v>0.81498797115629329</v>
      </c>
      <c r="J10" s="22">
        <v>0.73113689768646839</v>
      </c>
      <c r="K10" s="22">
        <v>0.60923048782501843</v>
      </c>
      <c r="L10" s="22">
        <v>0.84044921922510163</v>
      </c>
      <c r="M10" s="22">
        <v>0.91509619071151616</v>
      </c>
      <c r="N10" s="22">
        <v>0.71752748621484352</v>
      </c>
      <c r="P10" s="21" t="s">
        <v>8</v>
      </c>
      <c r="Q10" s="22"/>
      <c r="R10" s="22"/>
      <c r="S10" s="22"/>
      <c r="T10" s="22"/>
      <c r="U10" s="22">
        <v>0.62356460504639499</v>
      </c>
      <c r="V10" s="22">
        <v>0.58151359611361275</v>
      </c>
      <c r="W10" s="22">
        <v>0.81370203775706496</v>
      </c>
      <c r="X10" s="22"/>
      <c r="Y10" s="22"/>
      <c r="Z10" s="22">
        <v>0.98384896171082037</v>
      </c>
      <c r="AA10" s="22">
        <v>0.96080369319284054</v>
      </c>
      <c r="AB10" s="22">
        <v>0.90569692825066861</v>
      </c>
      <c r="AC10" s="22">
        <v>0.80430325328401064</v>
      </c>
      <c r="AE10" s="21" t="s">
        <v>8</v>
      </c>
      <c r="AF10" s="22">
        <v>0.81935492249025332</v>
      </c>
      <c r="AG10" s="22">
        <v>0.99658649655604148</v>
      </c>
      <c r="AH10" s="22">
        <v>0.94219485939015002</v>
      </c>
      <c r="AI10" s="22">
        <v>0.95588515812610264</v>
      </c>
      <c r="AJ10" s="22">
        <v>0.75083227945021569</v>
      </c>
      <c r="AK10" s="22">
        <v>0.79003621091501997</v>
      </c>
      <c r="AL10" s="22">
        <v>0.89247180870979714</v>
      </c>
      <c r="AM10" s="22">
        <v>0.51335242459419117</v>
      </c>
      <c r="AN10" s="22">
        <v>0.52415139806666367</v>
      </c>
      <c r="AO10" s="22">
        <v>0.70688213704807668</v>
      </c>
      <c r="AP10" s="22">
        <v>0.94361916738757712</v>
      </c>
      <c r="AQ10" s="22">
        <v>0.76748099176935491</v>
      </c>
      <c r="AR10" s="22">
        <v>0.62765859663040591</v>
      </c>
    </row>
    <row r="11" spans="1:44" x14ac:dyDescent="0.2">
      <c r="A11" s="21" t="s">
        <v>19</v>
      </c>
      <c r="B11" s="22">
        <v>4.5430000000000001</v>
      </c>
      <c r="C11" s="22">
        <v>3.0979999999999999</v>
      </c>
      <c r="D11" s="22">
        <v>3.121</v>
      </c>
      <c r="E11" s="22">
        <v>2.8610000000000002</v>
      </c>
      <c r="F11" s="23">
        <v>3.7189999999999999</v>
      </c>
      <c r="G11" s="23">
        <v>4.7569999999999997</v>
      </c>
      <c r="H11" s="23">
        <v>4.7569999999999997</v>
      </c>
      <c r="I11" s="23">
        <v>5.1790000000000003</v>
      </c>
      <c r="J11" s="23">
        <v>3.26</v>
      </c>
      <c r="K11" s="23">
        <v>3.1230000000000002</v>
      </c>
      <c r="L11" s="23">
        <v>4.8289999999999997</v>
      </c>
      <c r="M11" s="23">
        <v>6.8460000000000001</v>
      </c>
      <c r="N11" s="23">
        <v>3.738</v>
      </c>
      <c r="P11" s="21" t="s">
        <v>19</v>
      </c>
      <c r="Q11" s="22"/>
      <c r="R11" s="22"/>
      <c r="S11" s="22"/>
      <c r="T11" s="22"/>
      <c r="U11" s="23">
        <v>2.363</v>
      </c>
      <c r="V11" s="23">
        <v>2.3140000000000001</v>
      </c>
      <c r="W11" s="23">
        <v>2.7029999999999998</v>
      </c>
      <c r="X11" s="23"/>
      <c r="Y11" s="23"/>
      <c r="Z11" s="23">
        <v>3.508</v>
      </c>
      <c r="AA11" s="23">
        <v>2.9910000000000001</v>
      </c>
      <c r="AB11" s="23">
        <v>3.645</v>
      </c>
      <c r="AC11" s="23">
        <v>3.1080000000000001</v>
      </c>
      <c r="AE11" s="21" t="s">
        <v>19</v>
      </c>
      <c r="AF11" s="22">
        <v>4.1440000000000001</v>
      </c>
      <c r="AG11" s="22">
        <v>5.4939999999999998</v>
      </c>
      <c r="AH11" s="22">
        <v>3.774</v>
      </c>
      <c r="AI11" s="22">
        <v>4.91</v>
      </c>
      <c r="AJ11" s="22">
        <v>3.536</v>
      </c>
      <c r="AK11" s="22">
        <v>3.536</v>
      </c>
      <c r="AL11" s="22">
        <v>3.2890000000000001</v>
      </c>
      <c r="AM11" s="22">
        <v>1.853</v>
      </c>
      <c r="AN11" s="22">
        <v>2.7879999999999998</v>
      </c>
      <c r="AO11" s="22">
        <v>3.4950000000000001</v>
      </c>
      <c r="AP11" s="22">
        <v>4.1660000000000004</v>
      </c>
      <c r="AQ11" s="22">
        <v>2.5609999999999999</v>
      </c>
      <c r="AR11" s="22">
        <v>3.2869999999999999</v>
      </c>
    </row>
    <row r="12" spans="1:44" x14ac:dyDescent="0.2">
      <c r="A12" s="21" t="s">
        <v>20</v>
      </c>
      <c r="B12" s="22">
        <v>0</v>
      </c>
      <c r="C12" s="22">
        <v>0</v>
      </c>
      <c r="D12" s="22">
        <v>0</v>
      </c>
      <c r="E12" s="22">
        <v>0</v>
      </c>
      <c r="F12" s="23">
        <v>0</v>
      </c>
      <c r="G12" s="23">
        <v>0</v>
      </c>
      <c r="H12" s="23">
        <v>0</v>
      </c>
      <c r="I12" s="23">
        <v>0</v>
      </c>
      <c r="J12" s="23">
        <v>0</v>
      </c>
      <c r="K12" s="23">
        <v>0</v>
      </c>
      <c r="L12" s="23">
        <v>0</v>
      </c>
      <c r="M12" s="23">
        <v>0</v>
      </c>
      <c r="N12" s="23">
        <v>0</v>
      </c>
      <c r="P12" s="21" t="s">
        <v>20</v>
      </c>
      <c r="Q12" s="22"/>
      <c r="R12" s="22"/>
      <c r="S12" s="22"/>
      <c r="T12" s="22"/>
      <c r="U12" s="23">
        <v>0</v>
      </c>
      <c r="V12" s="23">
        <v>0</v>
      </c>
      <c r="W12" s="23">
        <v>0</v>
      </c>
      <c r="X12" s="23"/>
      <c r="Y12" s="23"/>
      <c r="Z12" s="23">
        <v>0</v>
      </c>
      <c r="AA12" s="23">
        <v>0</v>
      </c>
      <c r="AB12" s="23">
        <v>0</v>
      </c>
      <c r="AC12" s="23">
        <v>0</v>
      </c>
      <c r="AE12" s="21" t="s">
        <v>20</v>
      </c>
      <c r="AF12" s="22">
        <v>0</v>
      </c>
      <c r="AG12" s="22">
        <v>0</v>
      </c>
      <c r="AH12" s="22">
        <v>0</v>
      </c>
      <c r="AI12" s="22">
        <v>0</v>
      </c>
      <c r="AJ12" s="22">
        <v>0</v>
      </c>
      <c r="AK12" s="22">
        <v>0</v>
      </c>
      <c r="AL12" s="22">
        <v>0</v>
      </c>
      <c r="AM12" s="22">
        <v>0</v>
      </c>
      <c r="AN12" s="22">
        <v>0</v>
      </c>
      <c r="AO12" s="22">
        <v>0</v>
      </c>
      <c r="AP12" s="22">
        <v>0</v>
      </c>
      <c r="AQ12" s="22">
        <v>0</v>
      </c>
      <c r="AR12" s="22">
        <v>0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8.1352797799195589</v>
      </c>
      <c r="C13" s="25">
        <f>IFERROR(IF(C8="","",IF($C$25=0,((C9-$C$26)/3/C10),IF($C$26=0,(($C$25-C9)/3/C10),MIN(((($C$25)-C9)/(3*C10)),((C9-($C$26))/(3*C10)))))),"")</f>
        <v>8.1912789273025854</v>
      </c>
      <c r="D13" s="25">
        <f>IFERROR(IF(D8="","",IF($D$25=0,((D9-$D$26)/3/D10),IF($D$26=0,(($D$25-D9)/3/D10),MIN(((($D$25)-D9)/(3*D10)),((D9-($D$26))/(3*D10)))))),"")</f>
        <v>7.3258245894642622</v>
      </c>
      <c r="E13" s="25">
        <f>IFERROR(IF(E8="","",IF($E$25=0,((E9-$E$26)/3/E10),IF($E$26=0,(($E$25-E9)/3/E10),MIN(((($E$25)-E9)/(3*E10)),((E9-($E$26))/(3*E10)))))),"")</f>
        <v>8.8316517263257612</v>
      </c>
      <c r="F13" s="25">
        <f>IFERROR(IF(F8="","",IF($K$25=0,((F9-$K$26)/3/F10),IF($K$26=0,(($K$25-F9)/3/F10),MIN(((($K$25)-F9)/(3*F10)),((F9-($K$26))/(3*F10)))))),"")</f>
        <v>7.5566805327493292</v>
      </c>
      <c r="G13" s="25">
        <f>IFERROR(IF(G8="","",IF($G$25=0,((G9-$G$26)/3/G10),IF($G$26=0,(($G$25-G9)/3/G10),MIN(((($G$25)-G9)/(3*G10)),((G9-($G$26))/(3*G10)))))),"")</f>
        <v>6.5506048243487909</v>
      </c>
      <c r="H13" s="25">
        <f>IFERROR(IF(H8="","",IF($H$25=0,((H9-$H$26)/3/H10),IF($H$26=0,(($H$25-H9)/3/H10),MIN(((($H$25)-H9)/(3*H10)),((H9-($H$26))/(3*H10)))))),"")</f>
        <v>7.5818962241836738</v>
      </c>
      <c r="I13" s="25">
        <f>IFERROR(IF(I8="","",IF($I$25=0,((I9-$I$26)/3/I10),IF($I$26=0,(($I$25-I9)/3/I10),MIN(((($I$25)-I9)/(3*I10)),((I9-($I$26))/(3*I10)))))),"")</f>
        <v>6.6014801102980485</v>
      </c>
      <c r="J13" s="25">
        <f>IFERROR(IF(J8="","",IF($J$25=0,((J9-$J$26)/3/J10),IF($J$26=0,(($J$25-J9)/3/J10),MIN(((($J$25)-J9)/(3*J10)),((J9-($J$26))/(3*J10)))))),"")</f>
        <v>7.3417681322649537</v>
      </c>
      <c r="K13" s="25">
        <f>IFERROR(IF(K8="","",IF($K$25=0,((K9-$K$26)/3/K10),IF($K$26=0,(($K$25-K9)/3/K10),MIN(((($K$25)-K9)/(3*K10)),((K9-($K$26))/(3*K10)))))),"")</f>
        <v>8.8367051611256375</v>
      </c>
      <c r="L13" s="25">
        <f>IFERROR(IF(L8="","",IF($L$25=0,((L9-$L$26)/3/L10),IF($L$26=0,(($L$25-L9)/3/L10),MIN(((($L$25)-L9)/(3*L10)),((L9-($L$26))/(3*L10)))))),"")</f>
        <v>6.3470073523962087</v>
      </c>
      <c r="M13" s="25">
        <f>IFERROR(IF(M8="","",IF($M$25=0,((M9-$M$26)/3/M10),IF($M$26=0,(($M$25-M9)/3/M10),MIN(((($M$25)-M9)/(3*M10)),((M9-($M$26))/(3*M10)))))),"")</f>
        <v>5.833143396036788</v>
      </c>
      <c r="N13" s="25">
        <f>IFERROR(IF(N8="","",IF($N$25=0,((N9-$N$26)/3/N10),IF($N$26=0,(($N$25-N9)/3/N10),MIN(((($N$25)-N9)/(3*N10)),((N9-($N$26))/(3*N10)))))),"")</f>
        <v>7.502101855513458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8.6330981599635717</v>
      </c>
      <c r="V13" s="25">
        <f>IFERROR(IF(V8="","",IF($G$25=0,((V9-$G$26)/3/V10),IF($G$26=0,(($G$25-V9)/3/V10),MIN(((($G$25)-V9)/(3*V10)),((V9-($G$26))/(3*V10)))))),"")</f>
        <v>9.2575044536543949</v>
      </c>
      <c r="W13" s="25">
        <f>IFERROR(IF(W8="","",IF($H$25=0,((W9-$H$26)/3/W10),IF($H$26=0,(($H$25-W9)/3/W10),MIN(((($H$25)-W9)/(3*W10)),((W9-($H$26))/(3*W10)))))),"")</f>
        <v>6.5020524563475526</v>
      </c>
      <c r="X13" s="25"/>
      <c r="Y13" s="25"/>
      <c r="Z13" s="25">
        <f>IFERROR(IF(Z8="","",IF($K$25=0,((Z9-$K$26)/3/Z10),IF($K$26=0,(($K$25-Z9)/3/Z10),MIN(((($K$25)-Z9)/(3*Z10)),((Z9-($K$26))/(3*Z10)))))),"")</f>
        <v>5.3564319373129257</v>
      </c>
      <c r="AA13" s="25">
        <f>IFERROR(IF(AA8="","",IF($L$25=0,((AA9-$L$26)/3/AA10),IF($L$26=0,(($L$25-AA9)/3/AA10),MIN(((($L$25)-AA9)/(3*AA10)),((AA9-($L$26))/(3*AA10)))))),"")</f>
        <v>5.4732898927374025</v>
      </c>
      <c r="AB13" s="25">
        <f>IFERROR(IF(AB8="","",IF($M$25=0,((AB9-$M$26)/3/AB10),IF($M$26=0,(($M$25-AB9)/3/AB10),MIN(((($M$25)-AB9)/(3*AB10)),((AB9-($M$26))/(3*AB10)))))),"")</f>
        <v>5.8639188978936589</v>
      </c>
      <c r="AC13" s="25">
        <f>IFERROR(IF(AC8="","",IF($N$25=0,((AC9-$N$26)/3/AC10),IF($N$26=0,(($N$25-AC9)/3/AC10),MIN(((($N$25)-AC9)/(3*AC10)),((AC9-($N$26))/(3*AC10)))))),"")</f>
        <v>6.6123152491945696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6.5500362506314049</v>
      </c>
      <c r="AG13" s="25">
        <f t="shared" si="1"/>
        <v>5.3298115117692548</v>
      </c>
      <c r="AH13" s="25">
        <f t="shared" si="1"/>
        <v>5.6282412784892308</v>
      </c>
      <c r="AI13" s="25">
        <f t="shared" si="1"/>
        <v>5.5871155805836912</v>
      </c>
      <c r="AJ13" s="25">
        <f t="shared" si="1"/>
        <v>7.1517081514732288</v>
      </c>
      <c r="AK13" s="25">
        <f t="shared" si="1"/>
        <v>6.7905009828008041</v>
      </c>
      <c r="AL13" s="25">
        <f t="shared" si="1"/>
        <v>5.9422574141461553</v>
      </c>
      <c r="AM13" s="25">
        <f t="shared" si="1"/>
        <v>10.529920072498216</v>
      </c>
      <c r="AN13" s="25">
        <f t="shared" si="1"/>
        <v>10.32408603114302</v>
      </c>
      <c r="AO13" s="25">
        <f t="shared" si="1"/>
        <v>7.6085246420144941</v>
      </c>
      <c r="AP13" s="25">
        <f t="shared" si="1"/>
        <v>5.6084207657469483</v>
      </c>
      <c r="AQ13" s="25">
        <f>IFERROR(IF(AQ8="","",IF($M$25=0,((AQ9-$M$26)/3/AQ10),IF($M$26=0,(($M$25-AQ9)/3/AQ10),MIN(((($M$25)-AQ9)/(3*AQ10)),((AQ9-($M$26))/(3*AQ10)))))),"")</f>
        <v>6.9832493163840637</v>
      </c>
      <c r="AR13" s="25">
        <f>IFERROR(IF(AR8="","",IF($M$25=0,((AR9-$M$26)/3/AR10),IF($M$26=0,(($M$25-AR9)/3/AR10),MIN(((($M$25)-AR9)/(3*AR10)),((AR9-($M$26))/(3*AR10)))))),"")</f>
        <v>8.5959947477259337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1.5368421052631642E-2</v>
      </c>
      <c r="AE17" s="27" t="s">
        <v>30</v>
      </c>
      <c r="AR17" s="16">
        <f>AR19-AQ19</f>
        <v>-0.39304000000000017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0.26672727272727276</v>
      </c>
      <c r="C19" s="30">
        <v>0.26697857142857145</v>
      </c>
      <c r="D19" s="30">
        <v>0.13422857142857145</v>
      </c>
      <c r="E19" s="30">
        <v>0.36926249999999994</v>
      </c>
      <c r="F19" s="30">
        <v>0.18789285714285714</v>
      </c>
      <c r="G19" s="30">
        <v>0.20220000000000002</v>
      </c>
      <c r="H19" s="30">
        <v>0.14324210526315789</v>
      </c>
      <c r="I19" s="30">
        <v>0.23036666666666666</v>
      </c>
      <c r="J19" s="30">
        <v>0.17539487179487182</v>
      </c>
      <c r="K19" s="30">
        <v>0.29933333333333334</v>
      </c>
      <c r="L19" s="30">
        <v>0.29886451612903231</v>
      </c>
      <c r="M19" s="30">
        <v>0.22451428571428569</v>
      </c>
      <c r="N19" s="30">
        <v>0.17202666666666666</v>
      </c>
      <c r="P19" s="30" t="s">
        <v>18</v>
      </c>
      <c r="Q19" s="30"/>
      <c r="R19" s="30"/>
      <c r="S19" s="30"/>
      <c r="T19" s="30"/>
      <c r="U19" s="30">
        <v>0.3228266666666666</v>
      </c>
      <c r="V19" s="30">
        <v>0.3372</v>
      </c>
      <c r="W19" s="30">
        <v>0.18133333333333332</v>
      </c>
      <c r="X19" s="30"/>
      <c r="Y19" s="30">
        <v>0.50556250000000014</v>
      </c>
      <c r="Z19" s="30">
        <v>0.38683333333333331</v>
      </c>
      <c r="AA19" s="30">
        <v>0.6105600000000001</v>
      </c>
      <c r="AB19" s="30">
        <v>0.23843157894736838</v>
      </c>
      <c r="AC19" s="30">
        <v>0.25380000000000003</v>
      </c>
      <c r="AD19" s="29"/>
      <c r="AE19" s="30" t="s">
        <v>18</v>
      </c>
      <c r="AF19" s="30">
        <v>0.1726</v>
      </c>
      <c r="AG19" s="30">
        <v>0.14909090909090908</v>
      </c>
      <c r="AH19" s="30">
        <v>0.21618750000000003</v>
      </c>
      <c r="AI19" s="30">
        <v>0.29591764705882351</v>
      </c>
      <c r="AJ19" s="30">
        <v>0.55469999999999997</v>
      </c>
      <c r="AK19" s="30">
        <v>0.53441538461538463</v>
      </c>
      <c r="AL19" s="30">
        <v>0.56468695652173895</v>
      </c>
      <c r="AM19" s="30">
        <v>0.38674285714285711</v>
      </c>
      <c r="AN19" s="30">
        <v>0.5298761904761905</v>
      </c>
      <c r="AO19" s="30">
        <v>0.39836842105263165</v>
      </c>
      <c r="AP19" s="30">
        <v>0.4879466666666667</v>
      </c>
      <c r="AQ19" s="30">
        <v>0.64349333333333347</v>
      </c>
      <c r="AR19" s="30">
        <v>0.25045333333333331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0.71953808322775903</v>
      </c>
      <c r="C20" s="22">
        <v>0.70748106686268819</v>
      </c>
      <c r="D20" s="22">
        <v>0.47159055556789981</v>
      </c>
      <c r="E20" s="22">
        <v>0.87460599206282674</v>
      </c>
      <c r="F20" s="22">
        <v>0.58667085003394182</v>
      </c>
      <c r="G20" s="22">
        <v>0.6141309485918689</v>
      </c>
      <c r="H20" s="22">
        <v>0.50278369476387375</v>
      </c>
      <c r="I20" s="22">
        <v>0.66816895360326656</v>
      </c>
      <c r="J20" s="22">
        <v>0.52495749751800869</v>
      </c>
      <c r="K20" s="22">
        <v>0.811190283458606</v>
      </c>
      <c r="L20" s="22">
        <v>0.71137435189772869</v>
      </c>
      <c r="M20" s="22">
        <v>0.70279953670314632</v>
      </c>
      <c r="N20" s="22">
        <v>0.58965018575931571</v>
      </c>
      <c r="P20" s="21" t="s">
        <v>8</v>
      </c>
      <c r="Q20" s="22"/>
      <c r="R20" s="22"/>
      <c r="S20" s="22"/>
      <c r="T20" s="22"/>
      <c r="U20" s="22">
        <v>0.64416724732209307</v>
      </c>
      <c r="V20" s="22">
        <v>0.68773574836158402</v>
      </c>
      <c r="W20" s="22">
        <v>0.48785063092635034</v>
      </c>
      <c r="X20" s="22"/>
      <c r="Y20" s="22">
        <v>0.8278869066614829</v>
      </c>
      <c r="Z20" s="22">
        <v>0.78792586844023804</v>
      </c>
      <c r="AA20" s="22">
        <v>1.0542038912489009</v>
      </c>
      <c r="AB20" s="22">
        <v>0.69552188659800074</v>
      </c>
      <c r="AC20" s="22">
        <v>0.60880889470364197</v>
      </c>
      <c r="AD20" s="29"/>
      <c r="AE20" s="21" t="s">
        <v>8</v>
      </c>
      <c r="AF20" s="22">
        <v>0.50637804459774216</v>
      </c>
      <c r="AG20" s="22">
        <v>0.56921779574245479</v>
      </c>
      <c r="AH20" s="22">
        <v>0.65747274273288991</v>
      </c>
      <c r="AI20" s="22">
        <v>0.73772930594598218</v>
      </c>
      <c r="AJ20" s="22">
        <v>1.148958171436256</v>
      </c>
      <c r="AK20" s="22">
        <v>0.89511613932752621</v>
      </c>
      <c r="AL20" s="22">
        <v>1.0850260839715102</v>
      </c>
      <c r="AM20" s="22">
        <v>0.93761723418823251</v>
      </c>
      <c r="AN20" s="22">
        <v>1.1069343901691708</v>
      </c>
      <c r="AO20" s="22">
        <v>0.83784830867756921</v>
      </c>
      <c r="AP20" s="22">
        <v>0.95676868753186173</v>
      </c>
      <c r="AQ20" s="22">
        <v>1.2685183032837033</v>
      </c>
      <c r="AR20" s="22">
        <v>0.731703386465968</v>
      </c>
      <c r="AS20" s="29"/>
      <c r="AT20" s="29"/>
      <c r="AU20" s="29"/>
      <c r="AV20" s="29"/>
      <c r="BD20" s="32">
        <f>F5</f>
        <v>-2</v>
      </c>
      <c r="BE20" s="32"/>
      <c r="BF20" s="32"/>
      <c r="BG20" s="32"/>
      <c r="BH20" s="32"/>
      <c r="BI20" s="32"/>
      <c r="BJ20" s="32">
        <f>E5</f>
        <v>16.399999999999999</v>
      </c>
    </row>
    <row r="21" spans="1:62" x14ac:dyDescent="0.2">
      <c r="A21" s="21" t="s">
        <v>19</v>
      </c>
      <c r="B21" s="22">
        <v>4.0220000000000002</v>
      </c>
      <c r="C21" s="22">
        <v>3.3929999999999998</v>
      </c>
      <c r="D21" s="22">
        <v>2.2730000000000001</v>
      </c>
      <c r="E21" s="22">
        <v>4.82</v>
      </c>
      <c r="F21" s="22">
        <v>3.8420000000000001</v>
      </c>
      <c r="G21" s="22">
        <v>3.1280000000000001</v>
      </c>
      <c r="H21" s="22">
        <v>2.9039999999999999</v>
      </c>
      <c r="I21" s="22">
        <v>3.19</v>
      </c>
      <c r="J21" s="22">
        <v>3.2879999999999998</v>
      </c>
      <c r="K21" s="22">
        <v>6.1429999999999998</v>
      </c>
      <c r="L21" s="22">
        <v>4.1120000000000001</v>
      </c>
      <c r="M21" s="22">
        <v>4.2290000000000001</v>
      </c>
      <c r="N21" s="22">
        <v>4.1399999999999997</v>
      </c>
      <c r="P21" s="21" t="s">
        <v>19</v>
      </c>
      <c r="Q21" s="22"/>
      <c r="R21" s="22"/>
      <c r="S21" s="22"/>
      <c r="T21" s="22"/>
      <c r="U21" s="22">
        <v>2.94</v>
      </c>
      <c r="V21" s="22">
        <v>2.472</v>
      </c>
      <c r="W21" s="22">
        <v>1.611</v>
      </c>
      <c r="X21" s="22"/>
      <c r="Y21" s="22">
        <v>3.1539999999999999</v>
      </c>
      <c r="Z21" s="22">
        <v>3.0880000000000001</v>
      </c>
      <c r="AA21" s="22">
        <v>4.3840000000000003</v>
      </c>
      <c r="AB21" s="22">
        <v>3.423</v>
      </c>
      <c r="AC21" s="22">
        <v>2.5449999999999999</v>
      </c>
      <c r="AD21" s="29"/>
      <c r="AE21" s="21" t="s">
        <v>19</v>
      </c>
      <c r="AF21" s="22">
        <v>2.323</v>
      </c>
      <c r="AG21" s="22">
        <v>2.7559999999999998</v>
      </c>
      <c r="AH21" s="22">
        <v>4.2690000000000001</v>
      </c>
      <c r="AI21" s="22">
        <v>3.8679999999999999</v>
      </c>
      <c r="AJ21" s="22">
        <v>5.0810000000000004</v>
      </c>
      <c r="AK21" s="22">
        <v>3.2759999999999998</v>
      </c>
      <c r="AL21" s="22">
        <v>5.35</v>
      </c>
      <c r="AM21" s="22">
        <v>5.1879999999999997</v>
      </c>
      <c r="AN21" s="22">
        <v>5.9569999999999999</v>
      </c>
      <c r="AO21" s="22">
        <v>3.5190000000000001</v>
      </c>
      <c r="AP21" s="22">
        <v>4.22</v>
      </c>
      <c r="AQ21" s="22">
        <v>5.65</v>
      </c>
      <c r="AR21" s="22">
        <v>3.153</v>
      </c>
      <c r="BD21" s="33" t="e">
        <f>BE21-$BG$22</f>
        <v>#VALUE!</v>
      </c>
      <c r="BE21" s="32" t="e">
        <f>BF21-$BG$22</f>
        <v>#VALUE!</v>
      </c>
      <c r="BF21" s="32" t="e">
        <f>BG21-$BG$22</f>
        <v>#VALUE!</v>
      </c>
      <c r="BG21" s="33" t="str">
        <f>D5</f>
        <v/>
      </c>
      <c r="BH21" s="32" t="e">
        <f>BG21+$BG$22</f>
        <v>#VALUE!</v>
      </c>
      <c r="BI21" s="32" t="e">
        <f>BH21+$BG$22</f>
        <v>#VALUE!</v>
      </c>
      <c r="BJ21" s="33" t="e">
        <f>BI21+$BG$22</f>
        <v>#VALUE!</v>
      </c>
    </row>
    <row r="22" spans="1:62" x14ac:dyDescent="0.2">
      <c r="A22" s="21" t="s">
        <v>20</v>
      </c>
      <c r="B22" s="22">
        <v>0</v>
      </c>
      <c r="C22" s="22">
        <v>0</v>
      </c>
      <c r="D22" s="22">
        <v>0</v>
      </c>
      <c r="E22" s="22">
        <v>0</v>
      </c>
      <c r="F22" s="22">
        <v>0</v>
      </c>
      <c r="G22" s="22">
        <v>0</v>
      </c>
      <c r="H22" s="22">
        <v>0</v>
      </c>
      <c r="I22" s="22">
        <v>0</v>
      </c>
      <c r="J22" s="22">
        <v>0</v>
      </c>
      <c r="K22" s="22">
        <v>0</v>
      </c>
      <c r="L22" s="22">
        <v>0</v>
      </c>
      <c r="M22" s="22">
        <v>0</v>
      </c>
      <c r="N22" s="22">
        <v>0</v>
      </c>
      <c r="P22" s="21" t="s">
        <v>20</v>
      </c>
      <c r="Q22" s="22"/>
      <c r="R22" s="22"/>
      <c r="S22" s="22"/>
      <c r="T22" s="22"/>
      <c r="U22" s="22">
        <v>0</v>
      </c>
      <c r="V22" s="22">
        <v>0</v>
      </c>
      <c r="W22" s="22">
        <v>0</v>
      </c>
      <c r="X22" s="22"/>
      <c r="Y22" s="22">
        <v>0</v>
      </c>
      <c r="Z22" s="22">
        <v>0</v>
      </c>
      <c r="AA22" s="22">
        <v>0</v>
      </c>
      <c r="AB22" s="22">
        <v>0</v>
      </c>
      <c r="AC22" s="22">
        <v>0</v>
      </c>
      <c r="AD22" s="29"/>
      <c r="AE22" s="21" t="s">
        <v>20</v>
      </c>
      <c r="AF22" s="22">
        <v>0</v>
      </c>
      <c r="AG22" s="22">
        <v>0</v>
      </c>
      <c r="AH22" s="22">
        <v>0</v>
      </c>
      <c r="AI22" s="22">
        <v>0</v>
      </c>
      <c r="AJ22" s="22">
        <v>0</v>
      </c>
      <c r="AK22" s="22">
        <v>0</v>
      </c>
      <c r="AL22" s="22">
        <v>0</v>
      </c>
      <c r="AM22" s="22">
        <v>0</v>
      </c>
      <c r="AN22" s="22">
        <v>0</v>
      </c>
      <c r="AO22" s="22">
        <v>0</v>
      </c>
      <c r="AP22" s="22">
        <v>0</v>
      </c>
      <c r="AQ22" s="22">
        <v>0</v>
      </c>
      <c r="AR22" s="22">
        <v>0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7.4739026343590016</v>
      </c>
      <c r="C23" s="25">
        <f>IFERROR(IF(C18="","",IF($C$25=0,((C19-$C$26)/3/C20),IF($C$26=0,(($C$25-C19)/3/C20),MIN(((($C$25)-C19)/(3*C20)),((C19-($C$26))/(3*C20)))))),"")</f>
        <v>7.6011557925797302</v>
      </c>
      <c r="D23" s="25">
        <f>IFERROR(IF(D18="","",IF($D$25=0,((D19-$D$26)/3/D20),IF($D$26=0,(($D$25-D19)/3/D20),MIN(((($D$25)-D19)/(3*D20)),((D19-($D$26))/(3*D20)))))),"")</f>
        <v>11.497100070196714</v>
      </c>
      <c r="E23" s="25">
        <f>IFERROR(IF(E18="","",IF($E$25=0,((E19-$E$26)/3/E20),IF($E$26=0,(($E$25-E19)/3/E20),MIN(((($E$25)-E19)/(3*E20)),((E19-($E$26))/(3*E20)))))),"")</f>
        <v>6.1096987845503037</v>
      </c>
      <c r="F23" s="25">
        <f>IFERROR(IF(F18="","",IF($K$25=0,((F19-$K$26)/3/F20),IF($K$26=0,(($K$25-F19)/3/F20),MIN(((($K$25)-F19)/(3*F20)),((F19-($K$26))/(3*F20)))))),"")</f>
        <v>9.211358829185162</v>
      </c>
      <c r="G23" s="25">
        <f>IFERROR(IF(G18="","",IF($G$25=0,((G19-$G$26)/3/G20),IF($G$26=0,(($G$25-G19)/3/G20),MIN(((($G$25)-G19)/(3*G20)),((G19-($G$26))/(3*G20)))))),"")</f>
        <v>8.7917188981381873</v>
      </c>
      <c r="H23" s="25">
        <f>IFERROR(IF(H18="","",IF($H$25=0,((H19-$H$26)/3/H20),IF($H$26=0,(($H$25-H19)/3/H20),MIN(((($H$25)-H19)/(3*H20)),((H19-($H$26))/(3*H20)))))),"")</f>
        <v>10.777834195260732</v>
      </c>
      <c r="I23" s="25">
        <f>IFERROR(IF(I18="","",IF($I$25=0,((I19-$I$26)/3/I20),IF($I$26=0,(($I$25-I19)/3/I20),MIN(((($I$25)-I19)/(3*I20)),((I19-($I$26))/(3*I20)))))),"")</f>
        <v>8.0666390569503825</v>
      </c>
      <c r="J23" s="25">
        <f>IFERROR(IF(J18="","",IF($J$25=0,((J19-$J$26)/3/J20),IF($J$26=0,(($J$25-J19)/3/J20),MIN(((($J$25)-J19)/(3*J20)),((J19-($J$26))/(3*J20)))))),"")</f>
        <v>10.302170623282089</v>
      </c>
      <c r="K23" s="25">
        <f>IFERROR(IF(K18="","",IF($K$25=0,((K19-$K$26)/3/K20),IF($K$26=0,(($K$25-K19)/3/K20),MIN(((($K$25)-K19)/(3*K20)),((K19-($K$26))/(3*K20)))))),"")</f>
        <v>6.6160665362096314</v>
      </c>
      <c r="L23" s="25">
        <f>IFERROR(IF(L18="","",IF($L$25=0,((L19-$L$26)/3/L20),IF($L$26=0,(($L$25-L19)/3/L20),MIN(((($L$25)-L19)/(3*L20)),((L19-($L$26))/(3*L20)))))),"")</f>
        <v>7.5446143749387229</v>
      </c>
      <c r="M23" s="25">
        <f>IFERROR(IF(M18="","",IF($M$25=0,((M19-$M$26)/3/M20),IF($M$26=0,(($M$25-M19)/3/M20),MIN(((($M$25)-M19)/(3*M20)),((M19-($M$26))/(3*M20)))))),"")</f>
        <v>7.671929604168211</v>
      </c>
      <c r="N23" s="25">
        <f>IFERROR(IF(N18="","",IF($N$25=0,((N19-$N$26)/3/N20),IF($N$26=0,(($N$25-N19)/3/N20),MIN(((($N$25)-N19)/(3*N20)),((N19-($N$26))/(3*N20)))))),"")</f>
        <v>9.1737857039401156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8.319357744524023</v>
      </c>
      <c r="V23" s="25">
        <f>IFERROR(IF(V18="","",IF($G$25=0,((V19-$G$26)/3/V20),IF($G$26=0,(($G$25-V19)/3/V20),MIN(((($G$25)-V19)/(3*V20)),((V19-($G$26))/(3*V20)))))),"")</f>
        <v>7.7853545921123279</v>
      </c>
      <c r="W23" s="25">
        <f>IFERROR(IF(W18="","",IF($H$25=0,((W19-$H$26)/3/W20),IF($H$26=0,(($H$25-W19)/3/W20),MIN(((($H$25)-W19)/(3*W20)),((W19-($H$26))/(3*W20)))))),"")</f>
        <v>11.081716163729602</v>
      </c>
      <c r="X23" s="25"/>
      <c r="Y23" s="25">
        <f>IFERROR(IF(Y18="","",IF($J$25=0,((Y19-$J$26)/3/Y20),IF($J$26=0,(($J$25-Y19)/3/Y20),MIN(((($J$25)-Y19)/(3*Y20)),((Y19-($J$26))/(3*Y20)))))),"")</f>
        <v>6.3996009487558032</v>
      </c>
      <c r="Z23" s="25">
        <f>IFERROR(IF(Z18="","",IF($K$25=0,((Z19-$K$26)/3/Z20),IF($K$26=0,(($K$25-Z19)/3/Z20),MIN(((($K$25)-Z19)/(3*Z20)),((Z19-($K$26))/(3*Z20)))))),"")</f>
        <v>6.7743964705571456</v>
      </c>
      <c r="AA23" s="25">
        <f>IFERROR(IF(AA18="","",IF($L$25=0,((AA19-$L$26)/3/AA20),IF($L$26=0,(($L$25-AA19)/3/AA20),MIN(((($L$25)-AA19)/(3*AA20)),((AA19-($L$26))/(3*AA20)))))),"")</f>
        <v>4.992532004820708</v>
      </c>
      <c r="AB23" s="25">
        <f>IFERROR(IF(AB18="","",IF($M$25=0,((AB19-$M$26)/3/AB20),IF($M$26=0,(($M$25-AB19)/3/AB20),MIN(((($M$25)-AB19)/(3*AB20)),((AB19-($M$26))/(3*AB20)))))),"")</f>
        <v>7.7455355143955522</v>
      </c>
      <c r="AC23" s="25">
        <f>IFERROR(IF(AC18="","",IF($N$25=0,((AC19-$N$26)/3/AC20),IF($N$26=0,(($N$25-AC19)/3/AC20),MIN(((($N$25)-AC19)/(3*AC20)),((AC19-($N$26))/(3*AC20)))))),"")</f>
        <v>8.8403220016793078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10.682006044772841</v>
      </c>
      <c r="AG23" s="25">
        <f t="shared" si="2"/>
        <v>9.5165150096969739</v>
      </c>
      <c r="AH23" s="25">
        <f t="shared" si="2"/>
        <v>8.2050613143947793</v>
      </c>
      <c r="AI23" s="25">
        <f t="shared" si="2"/>
        <v>7.2764188811735355</v>
      </c>
      <c r="AJ23" s="25">
        <f t="shared" si="2"/>
        <v>4.5970051808449996</v>
      </c>
      <c r="AK23" s="25">
        <f t="shared" si="2"/>
        <v>5.9082033858771847</v>
      </c>
      <c r="AL23" s="25">
        <f t="shared" si="2"/>
        <v>4.8648025693896741</v>
      </c>
      <c r="AM23" s="25">
        <f t="shared" si="2"/>
        <v>5.6928906448415324</v>
      </c>
      <c r="AN23" s="25">
        <f t="shared" si="2"/>
        <v>4.7790016434784368</v>
      </c>
      <c r="AO23" s="25">
        <f t="shared" si="2"/>
        <v>6.366160959853536</v>
      </c>
      <c r="AP23" s="25">
        <f t="shared" si="2"/>
        <v>5.5436782650781993</v>
      </c>
      <c r="AQ23" s="25">
        <f>IFERROR(IF(AQ18="","",IF($M$25=0,((AQ19-$M$26)/3/AQ20),IF($M$26=0,(($M$25-AQ19)/3/AQ20),MIN(((($M$25)-AQ19)/(3*AQ20)),((AQ19-($M$26))/(3*AQ20)))))),"")</f>
        <v>4.1403966149270799</v>
      </c>
      <c r="AR23" s="25">
        <f>IFERROR(IF(AR18="","",IF($M$25=0,((AR19-$M$26)/3/AR20),IF($M$26=0,(($M$25-AR19)/3/AR20),MIN(((($M$25)-AR19)/(3*AR20)),((AR19-($M$26))/(3*AR20)))))),"")</f>
        <v>7.3570552245525205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3">$E$5</f>
        <v>16.399999999999999</v>
      </c>
      <c r="C25" s="32">
        <f t="shared" si="3"/>
        <v>16.399999999999999</v>
      </c>
      <c r="D25" s="32">
        <f t="shared" si="3"/>
        <v>16.399999999999999</v>
      </c>
      <c r="E25" s="32">
        <f t="shared" si="3"/>
        <v>16.399999999999999</v>
      </c>
      <c r="F25" s="32">
        <f t="shared" si="3"/>
        <v>16.399999999999999</v>
      </c>
      <c r="G25" s="32">
        <f t="shared" si="3"/>
        <v>16.399999999999999</v>
      </c>
      <c r="H25" s="32">
        <f t="shared" si="3"/>
        <v>16.399999999999999</v>
      </c>
      <c r="I25" s="32">
        <f t="shared" si="3"/>
        <v>16.399999999999999</v>
      </c>
      <c r="J25" s="32">
        <f t="shared" si="3"/>
        <v>16.399999999999999</v>
      </c>
      <c r="K25" s="32">
        <f t="shared" si="3"/>
        <v>16.399999999999999</v>
      </c>
      <c r="L25" s="32">
        <f t="shared" si="3"/>
        <v>16.399999999999999</v>
      </c>
      <c r="M25" s="32">
        <f t="shared" si="3"/>
        <v>16.399999999999999</v>
      </c>
      <c r="N25" s="32">
        <f>$E$5</f>
        <v>16.399999999999999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0.91509619071151616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8.8367051611256375</v>
      </c>
      <c r="Q37" s="40">
        <v>8</v>
      </c>
      <c r="R37" s="41">
        <f>ROUND(Q37/5,5)</f>
        <v>1.6</v>
      </c>
      <c r="T37" s="20">
        <v>0.21960000000000002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0.49104052785895386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10.983750547400604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79"/>
  <dimension ref="A1:BJ85"/>
  <sheetViews>
    <sheetView showGridLines="0" topLeftCell="A7" zoomScale="75" zoomScaleNormal="75" workbookViewId="0">
      <selection activeCell="Z48" sqref="Z48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18" width="9.28515625" style="1" bestFit="1" customWidth="1"/>
    <col min="19" max="19" width="9.140625" style="1"/>
    <col min="20" max="20" width="9.85546875" style="1" bestFit="1" customWidth="1"/>
    <col min="21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64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0.49466629522162214</v>
      </c>
      <c r="R2" s="7">
        <f>IF(N19="","",(ABS(N19-AVERAGE(B19:M19))/STDEV(B19:M19)))</f>
        <v>2.1292170718729859</v>
      </c>
      <c r="S2" s="7">
        <f>IF(AC9="","",(ABS(AC9-AVERAGE(Q9:AB9))/STDEV(Q9:AB9)))</f>
        <v>0.73224732940986548</v>
      </c>
      <c r="T2" s="7">
        <f>IF(AC19="","",(ABS(AC19-AVERAGE(Q19:AB19))/STDEV(Q19:AB19)))</f>
        <v>1.4643370611853803</v>
      </c>
      <c r="U2" s="7">
        <f>IF(AR9="","",(ABS(AR9-AVERAGE(AF9:AQ9))/STDEV(AF9:AQ9)))</f>
        <v>0.86040581251101911</v>
      </c>
      <c r="V2" s="7">
        <f>IF(AR19="","",(ABS(AR19-AVERAGE(AF19:AQ19))/STDEV(AF19:AQ19)))</f>
        <v>1.3488401185497545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3.4059717028182772E-2</v>
      </c>
      <c r="R3" s="7">
        <f>IF(N20="","",(ABS(N20-AVERAGE(B20:M20))/STDEV(B20:M20)))</f>
        <v>1.3748267552245401</v>
      </c>
      <c r="S3" s="7">
        <f>IF(AC10="","",(ABS(AC10-AVERAGE(Q10:AB10))/STDEV(Q10:AB10)))</f>
        <v>4.4605766266063203</v>
      </c>
      <c r="T3" s="7">
        <f>IF(AC20="","",(ABS(AC20-AVERAGE(Q20:AB20))/STDEV(Q20:AB20)))</f>
        <v>2.1231551787507112</v>
      </c>
      <c r="U3" s="7">
        <f t="shared" ref="U3" si="0">IF(AR10="","",(ABS(AR10-AVERAGE(AF10:AQ10))/STDEV(AF10:AQ10)))</f>
        <v>2.9205101025697378</v>
      </c>
      <c r="V3" s="7">
        <f>IF(AR20="","",(ABS(AR20-AVERAGE(AF20:AQ20))/STDEV(AF20:AQ20)))</f>
        <v>4.4841929813387287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0.60333030557719602</v>
      </c>
      <c r="R4" s="7">
        <f>IF(N23="","",(ABS(N23-AVERAGE(B23:M23))/STDEV(B23:M23)))</f>
        <v>0.63717294247571787</v>
      </c>
      <c r="S4" s="7">
        <f>IF(AC13="","",(ABS(AC13-AVERAGE(Q13:AB13))/STDEV(Q13:AB13)))</f>
        <v>1.3563089615163173</v>
      </c>
      <c r="T4" s="7">
        <f>IF(AC23="","",(ABS(AC23-AVERAGE(Q23:AB23))/STDEV(Q23:AB23)))</f>
        <v>0.62826684137459876</v>
      </c>
      <c r="U4" s="7">
        <f>IF(AR13="","",(ABS(AR13-AVERAGE(AF13:AQ13))/STDEV(AF13:AQ13)))</f>
        <v>0.91986739956229435</v>
      </c>
      <c r="V4" s="7">
        <f>IF(AR23="","",(ABS(AR23-AVERAGE(AF23:AQ23))/STDEV(AF23:AQ23)))</f>
        <v>1.7547606057119431</v>
      </c>
    </row>
    <row r="5" spans="1:44" ht="25.5" customHeight="1" x14ac:dyDescent="0.2">
      <c r="C5" s="45" t="s">
        <v>65</v>
      </c>
      <c r="D5" s="46">
        <v>38981</v>
      </c>
      <c r="E5" s="46">
        <v>43932</v>
      </c>
      <c r="F5" s="46">
        <v>37276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357.75201682121559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31.004444444442925</v>
      </c>
      <c r="AE7" s="14" t="s">
        <v>29</v>
      </c>
      <c r="AR7" s="16">
        <f>AR9-AQ9</f>
        <v>-236.62222222222044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38177.818181818184</v>
      </c>
      <c r="C9" s="20">
        <v>38209.440000000002</v>
      </c>
      <c r="D9" s="20">
        <v>37916.457142857143</v>
      </c>
      <c r="E9" s="20">
        <v>38380.110344827583</v>
      </c>
      <c r="F9" s="20">
        <v>38356.275862068964</v>
      </c>
      <c r="G9" s="20">
        <v>38258.613333333335</v>
      </c>
      <c r="H9" s="20">
        <v>38345.44927536232</v>
      </c>
      <c r="I9" s="20">
        <v>38382.374193548385</v>
      </c>
      <c r="J9" s="20">
        <v>38665.847272727275</v>
      </c>
      <c r="K9" s="20">
        <v>38960.517647058827</v>
      </c>
      <c r="L9" s="20">
        <v>38287.199999999997</v>
      </c>
      <c r="M9" s="20">
        <v>38399.352380952383</v>
      </c>
      <c r="N9" s="20">
        <v>38234.62857142857</v>
      </c>
      <c r="P9" s="19" t="s">
        <v>18</v>
      </c>
      <c r="Q9" s="20"/>
      <c r="R9" s="20"/>
      <c r="S9" s="20"/>
      <c r="T9" s="20"/>
      <c r="U9" s="20">
        <v>38071.73333333333</v>
      </c>
      <c r="V9" s="20">
        <v>38112.517647058827</v>
      </c>
      <c r="W9" s="20">
        <v>38139.507692307692</v>
      </c>
      <c r="X9" s="20"/>
      <c r="Y9" s="20"/>
      <c r="Z9" s="20">
        <v>38977.546666666669</v>
      </c>
      <c r="AA9" s="20">
        <v>38988.914285714287</v>
      </c>
      <c r="AB9" s="20">
        <v>38819.822222222225</v>
      </c>
      <c r="AC9" s="20">
        <v>38850.826666666668</v>
      </c>
      <c r="AE9" s="19" t="s">
        <v>18</v>
      </c>
      <c r="AF9" s="30">
        <v>38502.239999999998</v>
      </c>
      <c r="AG9" s="30">
        <v>38386.69090909091</v>
      </c>
      <c r="AH9" s="30">
        <v>38219.360000000001</v>
      </c>
      <c r="AI9" s="30">
        <v>38119.974193548383</v>
      </c>
      <c r="AJ9" s="30">
        <v>38095.73333333333</v>
      </c>
      <c r="AK9" s="30">
        <v>38350</v>
      </c>
      <c r="AL9" s="30">
        <v>38509.599999999999</v>
      </c>
      <c r="AM9" s="30">
        <v>38531.040000000001</v>
      </c>
      <c r="AN9" s="30">
        <v>38652</v>
      </c>
      <c r="AO9" s="30">
        <v>38745.257142857146</v>
      </c>
      <c r="AP9" s="30">
        <v>38612.959999999999</v>
      </c>
      <c r="AQ9" s="30">
        <v>38922.222222222219</v>
      </c>
      <c r="AR9" s="30">
        <v>38685.599999999999</v>
      </c>
    </row>
    <row r="10" spans="1:44" x14ac:dyDescent="0.2">
      <c r="A10" s="21" t="s">
        <v>8</v>
      </c>
      <c r="B10" s="22">
        <v>456.19368042274488</v>
      </c>
      <c r="C10" s="22">
        <v>499.44309025557709</v>
      </c>
      <c r="D10" s="22">
        <v>391.9370211799706</v>
      </c>
      <c r="E10" s="22">
        <v>452.58171633605184</v>
      </c>
      <c r="F10" s="22">
        <v>390.1594133377946</v>
      </c>
      <c r="G10" s="22">
        <v>392.4043658094368</v>
      </c>
      <c r="H10" s="22">
        <v>412.50791170114968</v>
      </c>
      <c r="I10" s="22">
        <v>585.13902386679024</v>
      </c>
      <c r="J10" s="22">
        <v>459.25184154395384</v>
      </c>
      <c r="K10" s="22">
        <v>580.44888998767351</v>
      </c>
      <c r="L10" s="22">
        <v>358.70857796049307</v>
      </c>
      <c r="M10" s="22">
        <v>499.06971794280372</v>
      </c>
      <c r="N10" s="22">
        <v>453.97652052962962</v>
      </c>
      <c r="P10" s="21" t="s">
        <v>8</v>
      </c>
      <c r="Q10" s="22"/>
      <c r="R10" s="22"/>
      <c r="S10" s="22"/>
      <c r="T10" s="22"/>
      <c r="U10" s="22">
        <v>361.67734785966655</v>
      </c>
      <c r="V10" s="22">
        <v>447.21435714039069</v>
      </c>
      <c r="W10" s="22">
        <v>327.1937558177936</v>
      </c>
      <c r="X10" s="22"/>
      <c r="Y10" s="22"/>
      <c r="Z10" s="22">
        <v>584.45147056144992</v>
      </c>
      <c r="AA10" s="22">
        <v>448.58666113314581</v>
      </c>
      <c r="AB10" s="22">
        <v>508.17245983900665</v>
      </c>
      <c r="AC10" s="22">
        <v>865.92447666022224</v>
      </c>
      <c r="AE10" s="21" t="s">
        <v>8</v>
      </c>
      <c r="AF10" s="22">
        <v>411.2547655190906</v>
      </c>
      <c r="AG10" s="22">
        <v>305.86082968900615</v>
      </c>
      <c r="AH10" s="22">
        <v>323.58740168710568</v>
      </c>
      <c r="AI10" s="22">
        <v>401.92200491015825</v>
      </c>
      <c r="AJ10" s="22">
        <v>289.11823085448867</v>
      </c>
      <c r="AK10" s="22">
        <v>409.19358793248864</v>
      </c>
      <c r="AL10" s="22">
        <v>487.05360773401799</v>
      </c>
      <c r="AM10" s="22">
        <v>349.66438486185046</v>
      </c>
      <c r="AN10" s="22">
        <v>355.5347002430608</v>
      </c>
      <c r="AO10" s="22">
        <v>445.68885810816289</v>
      </c>
      <c r="AP10" s="22">
        <v>307.63302813579696</v>
      </c>
      <c r="AQ10" s="22">
        <v>340.68119520700981</v>
      </c>
      <c r="AR10" s="22">
        <v>549.08479896614881</v>
      </c>
    </row>
    <row r="11" spans="1:44" x14ac:dyDescent="0.2">
      <c r="A11" s="21" t="s">
        <v>19</v>
      </c>
      <c r="B11" s="22">
        <v>39676</v>
      </c>
      <c r="C11" s="22">
        <v>39996</v>
      </c>
      <c r="D11" s="22">
        <v>39548</v>
      </c>
      <c r="E11" s="22">
        <v>40124</v>
      </c>
      <c r="F11" s="23">
        <v>39484</v>
      </c>
      <c r="G11" s="23">
        <v>38972</v>
      </c>
      <c r="H11" s="23">
        <v>40124</v>
      </c>
      <c r="I11" s="23">
        <v>40060</v>
      </c>
      <c r="J11" s="23">
        <v>40508</v>
      </c>
      <c r="K11" s="23">
        <v>41820</v>
      </c>
      <c r="L11" s="23">
        <v>39804</v>
      </c>
      <c r="M11" s="23">
        <v>40348</v>
      </c>
      <c r="N11" s="23">
        <v>39452</v>
      </c>
      <c r="P11" s="21" t="s">
        <v>19</v>
      </c>
      <c r="Q11" s="22"/>
      <c r="R11" s="22"/>
      <c r="S11" s="22"/>
      <c r="T11" s="22"/>
      <c r="U11" s="23">
        <v>38972</v>
      </c>
      <c r="V11" s="23">
        <v>39644</v>
      </c>
      <c r="W11" s="23">
        <v>38876</v>
      </c>
      <c r="X11" s="23"/>
      <c r="Y11" s="23"/>
      <c r="Z11" s="23">
        <v>40668</v>
      </c>
      <c r="AA11" s="23">
        <v>40124</v>
      </c>
      <c r="AB11" s="23">
        <v>40668</v>
      </c>
      <c r="AC11" s="23">
        <v>42364</v>
      </c>
      <c r="AE11" s="21" t="s">
        <v>19</v>
      </c>
      <c r="AF11" s="22">
        <v>39964</v>
      </c>
      <c r="AG11" s="22">
        <v>38972</v>
      </c>
      <c r="AH11" s="22">
        <v>38972</v>
      </c>
      <c r="AI11" s="22">
        <v>39676</v>
      </c>
      <c r="AJ11" s="22">
        <v>38716</v>
      </c>
      <c r="AK11" s="22">
        <v>39356</v>
      </c>
      <c r="AL11" s="22">
        <v>39676</v>
      </c>
      <c r="AM11" s="22">
        <v>39196</v>
      </c>
      <c r="AN11" s="22">
        <v>39868</v>
      </c>
      <c r="AO11" s="22">
        <v>40028</v>
      </c>
      <c r="AP11" s="22">
        <v>39356</v>
      </c>
      <c r="AQ11" s="22">
        <v>39676</v>
      </c>
      <c r="AR11" s="22">
        <v>40060</v>
      </c>
    </row>
    <row r="12" spans="1:44" x14ac:dyDescent="0.2">
      <c r="A12" s="21" t="s">
        <v>20</v>
      </c>
      <c r="B12" s="22">
        <v>37276</v>
      </c>
      <c r="C12" s="22">
        <v>37340</v>
      </c>
      <c r="D12" s="22">
        <v>37340</v>
      </c>
      <c r="E12" s="22">
        <v>37436</v>
      </c>
      <c r="F12" s="23">
        <v>37468</v>
      </c>
      <c r="G12" s="23">
        <v>37340</v>
      </c>
      <c r="H12" s="23">
        <v>37340</v>
      </c>
      <c r="I12" s="23">
        <v>37276</v>
      </c>
      <c r="J12" s="23">
        <v>37500</v>
      </c>
      <c r="K12" s="23">
        <v>37948</v>
      </c>
      <c r="L12" s="23">
        <v>37340</v>
      </c>
      <c r="M12" s="23">
        <v>37276</v>
      </c>
      <c r="N12" s="23">
        <v>37436</v>
      </c>
      <c r="P12" s="21" t="s">
        <v>20</v>
      </c>
      <c r="Q12" s="22"/>
      <c r="R12" s="22"/>
      <c r="S12" s="22"/>
      <c r="T12" s="22"/>
      <c r="U12" s="23">
        <v>37468</v>
      </c>
      <c r="V12" s="23">
        <v>37404</v>
      </c>
      <c r="W12" s="23">
        <v>37564</v>
      </c>
      <c r="X12" s="23"/>
      <c r="Y12" s="23"/>
      <c r="Z12" s="23">
        <v>37788</v>
      </c>
      <c r="AA12" s="23">
        <v>37948</v>
      </c>
      <c r="AB12" s="23">
        <v>37756</v>
      </c>
      <c r="AC12" s="23">
        <v>37500</v>
      </c>
      <c r="AE12" s="21" t="s">
        <v>20</v>
      </c>
      <c r="AF12" s="22">
        <v>37564</v>
      </c>
      <c r="AG12" s="22">
        <v>37660</v>
      </c>
      <c r="AH12" s="22">
        <v>37660</v>
      </c>
      <c r="AI12" s="22">
        <v>37276</v>
      </c>
      <c r="AJ12" s="22">
        <v>37532</v>
      </c>
      <c r="AK12" s="22">
        <v>37468</v>
      </c>
      <c r="AL12" s="22">
        <v>37436</v>
      </c>
      <c r="AM12" s="22">
        <v>37660</v>
      </c>
      <c r="AN12" s="22">
        <v>38044</v>
      </c>
      <c r="AO12" s="22">
        <v>37884</v>
      </c>
      <c r="AP12" s="22">
        <v>37948</v>
      </c>
      <c r="AQ12" s="22">
        <v>38268</v>
      </c>
      <c r="AR12" s="22">
        <v>37500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0.65894393874000201</v>
      </c>
      <c r="C13" s="25">
        <f>IFERROR(IF(C8="","",IF($C$25=0,((C9-$C$26)/3/C10),IF($C$26=0,(($C$25-C9)/3/C10),MIN(((($C$25)-C9)/(3*C10)),((C9-($C$26))/(3*C10)))))),"")</f>
        <v>0.62298722864990719</v>
      </c>
      <c r="D13" s="25">
        <f>IFERROR(IF(D8="","",IF($D$25=0,((D9-$D$26)/3/D10),IF($D$26=0,(($D$25-D9)/3/D10),MIN(((($D$25)-D9)/(3*D10)),((D9-($D$26))/(3*D10)))))),"")</f>
        <v>0.54469392465909872</v>
      </c>
      <c r="E13" s="25">
        <f>IFERROR(IF(E8="","",IF($E$25=0,((E9-$E$26)/3/E10),IF($E$26=0,(($E$25-E9)/3/E10),MIN(((($E$25)-E9)/(3*E10)),((E9-($E$26))/(3*E10)))))),"")</f>
        <v>0.8131941002581704</v>
      </c>
      <c r="F13" s="25">
        <f>IFERROR(IF(F8="","",IF($K$25=0,((F9-$K$26)/3/F10),IF($K$26=0,(($K$25-F9)/3/F10),MIN(((($K$25)-F9)/(3*F10)),((F9-($K$26))/(3*F10)))))),"")</f>
        <v>0.9229354507748998</v>
      </c>
      <c r="G13" s="25">
        <f>IFERROR(IF(G8="","",IF($G$25=0,((G9-$G$26)/3/G10),IF($G$26=0,(($G$25-G9)/3/G10),MIN(((($G$25)-G9)/(3*G10)),((G9-($G$26))/(3*G10)))))),"")</f>
        <v>0.83469453022558937</v>
      </c>
      <c r="H13" s="25">
        <f>IFERROR(IF(H8="","",IF($H$25=0,((H9-$H$26)/3/H10),IF($H$26=0,(($H$25-H9)/3/H10),MIN(((($H$25)-H9)/(3*H10)),((H9-($H$26))/(3*H10)))))),"")</f>
        <v>0.86418485967295067</v>
      </c>
      <c r="I13" s="25">
        <f>IFERROR(IF(I8="","",IF($I$25=0,((I9-$I$26)/3/I10),IF($I$26=0,(($I$25-I9)/3/I10),MIN(((($I$25)-I9)/(3*I10)),((I9-($I$26))/(3*I10)))))),"")</f>
        <v>0.63026286541678134</v>
      </c>
      <c r="J13" s="25">
        <f>IFERROR(IF(J8="","",IF($J$25=0,((J9-$J$26)/3/J10),IF($J$26=0,(($J$25-J9)/3/J10),MIN(((($J$25)-J9)/(3*J10)),((J9-($J$26))/(3*J10)))))),"")</f>
        <v>1.0087764105309205</v>
      </c>
      <c r="K13" s="25">
        <f>IFERROR(IF(K8="","",IF($K$25=0,((K9-$K$26)/3/K10),IF($K$26=0,(($K$25-K9)/3/K10),MIN(((($K$25)-K9)/(3*K10)),((K9-($K$26))/(3*K10)))))),"")</f>
        <v>0.96736489988785479</v>
      </c>
      <c r="L13" s="25">
        <f>IFERROR(IF(L8="","",IF($L$25=0,((L9-$L$26)/3/L10),IF($L$26=0,(($L$25-L9)/3/L10),MIN(((($L$25)-L9)/(3*L10)),((L9-($L$26))/(3*L10)))))),"")</f>
        <v>0.93966714870082946</v>
      </c>
      <c r="M13" s="25">
        <f>IFERROR(IF(M8="","",IF($M$25=0,((M9-$M$26)/3/M10),IF($M$26=0,(($M$25-M9)/3/M10),MIN(((($M$25)-M9)/(3*M10)),((M9-($M$26))/(3*M10)))))),"")</f>
        <v>0.75029756402432857</v>
      </c>
      <c r="N13" s="25">
        <f>IFERROR(IF(N8="","",IF($N$25=0,((N9-$N$26)/3/N10),IF($N$26=0,(($N$25-N9)/3/N10),MIN(((($N$25)-N9)/(3*N10)),((N9-($N$26))/(3*N10)))))),"")</f>
        <v>0.70387529462991461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0.73337311837223507</v>
      </c>
      <c r="V13" s="25">
        <f>IFERROR(IF(V8="","",IF($G$25=0,((V9-$G$26)/3/V10),IF($G$26=0,(($G$25-V9)/3/V10),MIN(((($G$25)-V9)/(3*V10)),((V9-($G$26))/(3*V10)))))),"")</f>
        <v>0.62350237919294182</v>
      </c>
      <c r="W13" s="25">
        <f>IFERROR(IF(W8="","",IF($H$25=0,((W9-$H$26)/3/W10),IF($H$26=0,(($H$25-W9)/3/W10),MIN(((($H$25)-W9)/(3*W10)),((W9-($H$26))/(3*W10)))))),"")</f>
        <v>0.87971085119419679</v>
      </c>
      <c r="X13" s="25"/>
      <c r="Y13" s="25"/>
      <c r="Z13" s="25">
        <f>IFERROR(IF(Z8="","",IF($K$25=0,((Z9-$K$26)/3/Z10),IF($K$26=0,(($K$25-Z9)/3/Z10),MIN(((($K$25)-Z9)/(3*Z10)),((Z9-($K$26))/(3*Z10)))))),"")</f>
        <v>0.97045221167355888</v>
      </c>
      <c r="AA13" s="25">
        <f>IFERROR(IF(AA8="","",IF($L$25=0,((AA9-$L$26)/3/AA10),IF($L$26=0,(($L$25-AA9)/3/AA10),MIN(((($L$25)-AA9)/(3*AA10)),((AA9-($L$26))/(3*AA10)))))),"")</f>
        <v>1.272823019590317</v>
      </c>
      <c r="AB13" s="25">
        <f>IFERROR(IF(AB8="","",IF($M$25=0,((AB9-$M$26)/3/AB10),IF($M$26=0,(($M$25-AB9)/3/AB10),MIN(((($M$25)-AB9)/(3*AB10)),((AB9-($M$26))/(3*AB10)))))),"")</f>
        <v>1.0126629207148303</v>
      </c>
      <c r="AC13" s="25">
        <f>IFERROR(IF(AC8="","",IF($N$25=0,((AC9-$N$26)/3/AC10),IF($N$26=0,(($N$25-AC9)/3/AC10),MIN(((($N$25)-AC9)/(3*AC10)),((AC9-($N$26))/(3*AC10)))))),"")</f>
        <v>0.60622171606335506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0.99390135005667624</v>
      </c>
      <c r="AG13" s="25">
        <f t="shared" si="1"/>
        <v>1.2104534712952522</v>
      </c>
      <c r="AH13" s="25">
        <f t="shared" si="1"/>
        <v>0.97177248463274735</v>
      </c>
      <c r="AI13" s="25">
        <f t="shared" si="1"/>
        <v>0.69994856650279469</v>
      </c>
      <c r="AJ13" s="25">
        <f t="shared" si="1"/>
        <v>0.94509586488845621</v>
      </c>
      <c r="AK13" s="25">
        <f t="shared" si="1"/>
        <v>0.87489151970549728</v>
      </c>
      <c r="AL13" s="25">
        <f t="shared" si="1"/>
        <v>0.84426024870871619</v>
      </c>
      <c r="AM13" s="25">
        <f t="shared" si="1"/>
        <v>1.1964234413863806</v>
      </c>
      <c r="AN13" s="25">
        <f t="shared" si="1"/>
        <v>1.2900756701191187</v>
      </c>
      <c r="AO13" s="25">
        <f t="shared" si="1"/>
        <v>1.0988661081438245</v>
      </c>
      <c r="AP13" s="25">
        <f t="shared" si="1"/>
        <v>1.4486524286222298</v>
      </c>
      <c r="AQ13" s="25">
        <f>IFERROR(IF(AQ8="","",IF($M$25=0,((AQ9-$M$26)/3/AQ10),IF($M$26=0,(($M$25-AQ9)/3/AQ10),MIN(((($M$25)-AQ9)/(3*AQ10)),((AQ9-($M$26))/(3*AQ10)))))),"")</f>
        <v>1.6107162604243699</v>
      </c>
      <c r="AR13" s="25">
        <f>IFERROR(IF(AR8="","",IF($M$25=0,((AR9-$M$26)/3/AR10),IF($M$26=0,(($M$25-AR9)/3/AR10),MIN(((($M$25)-AR9)/(3*AR10)),((AR9-($M$26))/(3*AR10)))))),"")</f>
        <v>0.85572696157562644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171.1157894736898</v>
      </c>
      <c r="AE17" s="27" t="s">
        <v>30</v>
      </c>
      <c r="AR17" s="16">
        <f>AR19-AQ19</f>
        <v>352.42666666666628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38303.103030303027</v>
      </c>
      <c r="C19" s="30">
        <v>38259.085714285713</v>
      </c>
      <c r="D19" s="30">
        <v>38422.514285714286</v>
      </c>
      <c r="E19" s="30">
        <v>38418.199999999997</v>
      </c>
      <c r="F19" s="30">
        <v>38278.742857142854</v>
      </c>
      <c r="G19" s="30">
        <v>38198.763636363634</v>
      </c>
      <c r="H19" s="30">
        <v>38295.452631578948</v>
      </c>
      <c r="I19" s="30">
        <v>38404.106666666667</v>
      </c>
      <c r="J19" s="30">
        <v>38509.230769230766</v>
      </c>
      <c r="K19" s="30">
        <v>38601.688888888886</v>
      </c>
      <c r="L19" s="30">
        <v>38329.729032258067</v>
      </c>
      <c r="M19" s="30">
        <v>38216.342857142859</v>
      </c>
      <c r="N19" s="30">
        <v>38095.41333333333</v>
      </c>
      <c r="P19" s="30" t="s">
        <v>18</v>
      </c>
      <c r="Q19" s="30"/>
      <c r="R19" s="30"/>
      <c r="S19" s="30"/>
      <c r="T19" s="30"/>
      <c r="U19" s="30">
        <v>38212.959999999999</v>
      </c>
      <c r="V19" s="30">
        <v>38096.547368421052</v>
      </c>
      <c r="W19" s="30">
        <v>37852</v>
      </c>
      <c r="X19" s="30"/>
      <c r="Y19" s="30">
        <v>38614.800000000003</v>
      </c>
      <c r="Z19" s="30">
        <v>38707.466666666667</v>
      </c>
      <c r="AA19" s="30">
        <v>38797.493333333332</v>
      </c>
      <c r="AB19" s="30">
        <v>38845.684210526313</v>
      </c>
      <c r="AC19" s="30">
        <v>39016.800000000003</v>
      </c>
      <c r="AD19" s="29"/>
      <c r="AE19" s="30" t="s">
        <v>18</v>
      </c>
      <c r="AF19" s="30">
        <v>38701.599999999999</v>
      </c>
      <c r="AG19" s="30">
        <v>38220.872727272726</v>
      </c>
      <c r="AH19" s="30">
        <v>38297.199999999997</v>
      </c>
      <c r="AI19" s="30">
        <v>38321.458823529414</v>
      </c>
      <c r="AJ19" s="30">
        <v>38129.485714285714</v>
      </c>
      <c r="AK19" s="30">
        <v>38196.615384615383</v>
      </c>
      <c r="AL19" s="30">
        <v>38186.46956521739</v>
      </c>
      <c r="AM19" s="30">
        <v>38435.314285714288</v>
      </c>
      <c r="AN19" s="30">
        <v>38301.828571428574</v>
      </c>
      <c r="AO19" s="30">
        <v>38586.315789473687</v>
      </c>
      <c r="AP19" s="30">
        <v>38534.666666666664</v>
      </c>
      <c r="AQ19" s="30">
        <v>38235.573333333334</v>
      </c>
      <c r="AR19" s="30">
        <v>38588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414.33398841294218</v>
      </c>
      <c r="C20" s="22">
        <v>417.61841875010992</v>
      </c>
      <c r="D20" s="22">
        <v>605.04474173055848</v>
      </c>
      <c r="E20" s="22">
        <v>437.83614292371368</v>
      </c>
      <c r="F20" s="22">
        <v>460.6735352326204</v>
      </c>
      <c r="G20" s="22">
        <v>508.58544476701007</v>
      </c>
      <c r="H20" s="22">
        <v>457.02275002526648</v>
      </c>
      <c r="I20" s="22">
        <v>520.72019237514064</v>
      </c>
      <c r="J20" s="22">
        <v>431.53521565145024</v>
      </c>
      <c r="K20" s="22">
        <v>535.63365376816819</v>
      </c>
      <c r="L20" s="22">
        <v>432.82821507157382</v>
      </c>
      <c r="M20" s="22">
        <v>397.61359494080415</v>
      </c>
      <c r="N20" s="22">
        <v>383.53254172140805</v>
      </c>
      <c r="P20" s="21" t="s">
        <v>8</v>
      </c>
      <c r="Q20" s="22"/>
      <c r="R20" s="22"/>
      <c r="S20" s="22"/>
      <c r="T20" s="22"/>
      <c r="U20" s="22">
        <v>311.25610555175183</v>
      </c>
      <c r="V20" s="22">
        <v>324.3925179640957</v>
      </c>
      <c r="W20" s="22">
        <v>427.1045372204394</v>
      </c>
      <c r="X20" s="22"/>
      <c r="Y20" s="22">
        <v>387.27527252441593</v>
      </c>
      <c r="Z20" s="22">
        <v>448.99536295495989</v>
      </c>
      <c r="AA20" s="22">
        <v>686.04712574191183</v>
      </c>
      <c r="AB20" s="22">
        <v>724.60926026872539</v>
      </c>
      <c r="AC20" s="22">
        <v>826.99534297195237</v>
      </c>
      <c r="AD20" s="29"/>
      <c r="AE20" s="21" t="s">
        <v>8</v>
      </c>
      <c r="AF20" s="22">
        <v>492.67057317327794</v>
      </c>
      <c r="AG20" s="22">
        <v>292.82247526479591</v>
      </c>
      <c r="AH20" s="22">
        <v>371.202575285698</v>
      </c>
      <c r="AI20" s="22">
        <v>386.32276022780223</v>
      </c>
      <c r="AJ20" s="22">
        <v>316.53645268739143</v>
      </c>
      <c r="AK20" s="22">
        <v>454.69178064334483</v>
      </c>
      <c r="AL20" s="22">
        <v>399.19061361137148</v>
      </c>
      <c r="AM20" s="22">
        <v>477.7895826618734</v>
      </c>
      <c r="AN20" s="22">
        <v>394.36844489597593</v>
      </c>
      <c r="AO20" s="22">
        <v>375.6066656773171</v>
      </c>
      <c r="AP20" s="22">
        <v>446.21523510077066</v>
      </c>
      <c r="AQ20" s="22">
        <v>475.75763683729673</v>
      </c>
      <c r="AR20" s="22">
        <v>693.82325033303891</v>
      </c>
      <c r="AS20" s="29"/>
      <c r="AT20" s="29"/>
      <c r="AU20" s="29"/>
      <c r="AV20" s="29"/>
      <c r="BD20" s="32">
        <f>F5</f>
        <v>37276</v>
      </c>
      <c r="BE20" s="32"/>
      <c r="BF20" s="32"/>
      <c r="BG20" s="32"/>
      <c r="BH20" s="32"/>
      <c r="BI20" s="32"/>
      <c r="BJ20" s="32">
        <f>E5</f>
        <v>43932</v>
      </c>
    </row>
    <row r="21" spans="1:62" x14ac:dyDescent="0.2">
      <c r="A21" s="21" t="s">
        <v>19</v>
      </c>
      <c r="B21" s="22">
        <v>39452</v>
      </c>
      <c r="C21" s="22">
        <v>39484</v>
      </c>
      <c r="D21" s="22">
        <v>40220</v>
      </c>
      <c r="E21" s="22">
        <v>40060</v>
      </c>
      <c r="F21" s="22">
        <v>39484</v>
      </c>
      <c r="G21" s="22">
        <v>39676</v>
      </c>
      <c r="H21" s="22">
        <v>39804</v>
      </c>
      <c r="I21" s="22">
        <v>40316</v>
      </c>
      <c r="J21" s="22">
        <v>39676</v>
      </c>
      <c r="K21" s="22">
        <v>40060</v>
      </c>
      <c r="L21" s="22">
        <v>39484</v>
      </c>
      <c r="M21" s="22">
        <v>39388</v>
      </c>
      <c r="N21" s="22">
        <v>39484</v>
      </c>
      <c r="P21" s="21" t="s">
        <v>19</v>
      </c>
      <c r="Q21" s="22"/>
      <c r="R21" s="22"/>
      <c r="S21" s="22"/>
      <c r="T21" s="22"/>
      <c r="U21" s="22">
        <v>38972</v>
      </c>
      <c r="V21" s="22">
        <v>39100</v>
      </c>
      <c r="W21" s="22">
        <v>38780</v>
      </c>
      <c r="X21" s="22"/>
      <c r="Y21" s="22">
        <v>40188</v>
      </c>
      <c r="Z21" s="22">
        <v>39676</v>
      </c>
      <c r="AA21" s="22">
        <v>42524</v>
      </c>
      <c r="AB21" s="22">
        <v>42620</v>
      </c>
      <c r="AC21" s="22">
        <v>42844</v>
      </c>
      <c r="AD21" s="29"/>
      <c r="AE21" s="21" t="s">
        <v>19</v>
      </c>
      <c r="AF21" s="22">
        <v>40220</v>
      </c>
      <c r="AG21" s="22">
        <v>38972</v>
      </c>
      <c r="AH21" s="22">
        <v>39356</v>
      </c>
      <c r="AI21" s="22">
        <v>39868</v>
      </c>
      <c r="AJ21" s="22">
        <v>38716</v>
      </c>
      <c r="AK21" s="22">
        <v>39388</v>
      </c>
      <c r="AL21" s="22">
        <v>39388</v>
      </c>
      <c r="AM21" s="22">
        <v>39388</v>
      </c>
      <c r="AN21" s="22">
        <v>39356</v>
      </c>
      <c r="AO21" s="22">
        <v>39868</v>
      </c>
      <c r="AP21" s="22">
        <v>40028</v>
      </c>
      <c r="AQ21" s="22">
        <v>39580</v>
      </c>
      <c r="AR21" s="22">
        <v>40636</v>
      </c>
      <c r="BD21" s="33">
        <f>BE21-$BG$22</f>
        <v>38980.94000000001</v>
      </c>
      <c r="BE21" s="32">
        <f>BF21-$BG$22</f>
        <v>38980.960000000006</v>
      </c>
      <c r="BF21" s="32">
        <f>BG21-$BG$22</f>
        <v>38980.980000000003</v>
      </c>
      <c r="BG21" s="33">
        <f>D5</f>
        <v>38981</v>
      </c>
      <c r="BH21" s="32">
        <f>BG21+$BG$22</f>
        <v>38981.019999999997</v>
      </c>
      <c r="BI21" s="32">
        <f>BH21+$BG$22</f>
        <v>38981.039999999994</v>
      </c>
      <c r="BJ21" s="33">
        <f>BI21+$BG$22</f>
        <v>38981.05999999999</v>
      </c>
    </row>
    <row r="22" spans="1:62" x14ac:dyDescent="0.2">
      <c r="A22" s="21" t="s">
        <v>20</v>
      </c>
      <c r="B22" s="22">
        <v>37340</v>
      </c>
      <c r="C22" s="22">
        <v>37436</v>
      </c>
      <c r="D22" s="22">
        <v>37500</v>
      </c>
      <c r="E22" s="22">
        <v>37404</v>
      </c>
      <c r="F22" s="22">
        <v>37404</v>
      </c>
      <c r="G22" s="22">
        <v>37340</v>
      </c>
      <c r="H22" s="22">
        <v>37308</v>
      </c>
      <c r="I22" s="22">
        <v>37340</v>
      </c>
      <c r="J22" s="22">
        <v>37404</v>
      </c>
      <c r="K22" s="22">
        <v>37564</v>
      </c>
      <c r="L22" s="22">
        <v>37436</v>
      </c>
      <c r="M22" s="22">
        <v>37468</v>
      </c>
      <c r="N22" s="22">
        <v>37276</v>
      </c>
      <c r="P22" s="21" t="s">
        <v>20</v>
      </c>
      <c r="Q22" s="22"/>
      <c r="R22" s="22"/>
      <c r="S22" s="22"/>
      <c r="T22" s="22"/>
      <c r="U22" s="22">
        <v>37340</v>
      </c>
      <c r="V22" s="22">
        <v>37276</v>
      </c>
      <c r="W22" s="22">
        <v>37340</v>
      </c>
      <c r="X22" s="22"/>
      <c r="Y22" s="22">
        <v>37724</v>
      </c>
      <c r="Z22" s="22">
        <v>37340</v>
      </c>
      <c r="AA22" s="22">
        <v>37372</v>
      </c>
      <c r="AB22" s="22">
        <v>37916</v>
      </c>
      <c r="AC22" s="22">
        <v>37948</v>
      </c>
      <c r="AD22" s="29"/>
      <c r="AE22" s="21" t="s">
        <v>20</v>
      </c>
      <c r="AF22" s="22">
        <v>37852</v>
      </c>
      <c r="AG22" s="22">
        <v>37724</v>
      </c>
      <c r="AH22" s="22">
        <v>37564</v>
      </c>
      <c r="AI22" s="22">
        <v>37340</v>
      </c>
      <c r="AJ22" s="22">
        <v>37308</v>
      </c>
      <c r="AK22" s="22">
        <v>37404</v>
      </c>
      <c r="AL22" s="22">
        <v>37468</v>
      </c>
      <c r="AM22" s="22">
        <v>37340</v>
      </c>
      <c r="AN22" s="22">
        <v>37340</v>
      </c>
      <c r="AO22" s="22">
        <v>37724</v>
      </c>
      <c r="AP22" s="22">
        <v>37596</v>
      </c>
      <c r="AQ22" s="22">
        <v>37340</v>
      </c>
      <c r="AR22" s="22">
        <v>37724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0.82630845246144335</v>
      </c>
      <c r="C23" s="25">
        <f>IFERROR(IF(C18="","",IF($C$25=0,((C19-$C$26)/3/C20),IF($C$26=0,(($C$25-C19)/3/C20),MIN(((($C$25)-C19)/(3*C20)),((C19-($C$26))/(3*C20)))))),"")</f>
        <v>0.78467621010585853</v>
      </c>
      <c r="D23" s="25">
        <f>IFERROR(IF(D18="","",IF($D$25=0,((D19-$D$26)/3/D20),IF($D$26=0,(($D$25-D19)/3/D20),MIN(((($D$25)-D19)/(3*D20)),((D19-($D$26))/(3*D20)))))),"")</f>
        <v>0.63164159972423828</v>
      </c>
      <c r="E23" s="25">
        <f>IFERROR(IF(E18="","",IF($E$25=0,((E19-$E$26)/3/E20),IF($E$26=0,(($E$25-E19)/3/E20),MIN(((($E$25)-E19)/(3*E20)),((E19-($E$26))/(3*E20)))))),"")</f>
        <v>0.86957949791657418</v>
      </c>
      <c r="F23" s="25">
        <f>IFERROR(IF(F18="","",IF($K$25=0,((F19-$K$26)/3/F20),IF($K$26=0,(($K$25-F19)/3/F20),MIN(((($K$25)-F19)/(3*F20)),((F19-($K$26))/(3*F20)))))),"")</f>
        <v>0.72556288452480167</v>
      </c>
      <c r="G23" s="25">
        <f>IFERROR(IF(G18="","",IF($G$25=0,((G19-$G$26)/3/G20),IF($G$26=0,(($G$25-G19)/3/G20),MIN(((($G$25)-G19)/(3*G20)),((G19-($G$26))/(3*G20)))))),"")</f>
        <v>0.60479095883050327</v>
      </c>
      <c r="H23" s="25">
        <f>IFERROR(IF(H18="","",IF($H$25=0,((H19-$H$26)/3/H20),IF($H$26=0,(($H$25-H19)/3/H20),MIN(((($H$25)-H19)/(3*H20)),((H19-($H$26))/(3*H20)))))),"")</f>
        <v>0.74354623230651551</v>
      </c>
      <c r="I23" s="25">
        <f>IFERROR(IF(I18="","",IF($I$25=0,((I19-$I$26)/3/I20),IF($I$26=0,(($I$25-I19)/3/I20),MIN(((($I$25)-I19)/(3*I20)),((I19-($I$26))/(3*I20)))))),"")</f>
        <v>0.72214513871712804</v>
      </c>
      <c r="J23" s="25">
        <f>IFERROR(IF(J18="","",IF($J$25=0,((J19-$J$26)/3/J20),IF($J$26=0,(($J$25-J19)/3/J20),MIN(((($J$25)-J19)/(3*J20)),((J19-($J$26))/(3*J20)))))),"")</f>
        <v>0.95259183530677971</v>
      </c>
      <c r="K23" s="25">
        <f>IFERROR(IF(K18="","",IF($K$25=0,((K19-$K$26)/3/K20),IF($K$26=0,(($K$25-K19)/3/K20),MIN(((($K$25)-K19)/(3*K20)),((K19-($K$26))/(3*K20)))))),"")</f>
        <v>0.82499725920424705</v>
      </c>
      <c r="L23" s="25">
        <f>IFERROR(IF(L18="","",IF($L$25=0,((L19-$L$26)/3/L20),IF($L$26=0,(($L$25-L19)/3/L20),MIN(((($L$25)-L19)/(3*L20)),((L19-($L$26))/(3*L20)))))),"")</f>
        <v>0.81150673297628306</v>
      </c>
      <c r="M23" s="25">
        <f>IFERROR(IF(M18="","",IF($M$25=0,((M19-$M$26)/3/M20),IF($M$26=0,(($M$25-M19)/3/M20),MIN(((($M$25)-M19)/(3*M20)),((M19-($M$26))/(3*M20)))))),"")</f>
        <v>0.78832218776192808</v>
      </c>
      <c r="N23" s="25">
        <f>IFERROR(IF(N18="","",IF($N$25=0,((N19-$N$26)/3/N20),IF($N$26=0,(($N$25-N19)/3/N20),MIN(((($N$25)-N19)/(3*N20)),((N19-($N$26))/(3*N20)))))),"")</f>
        <v>0.71216324057367653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1.0034180677238826</v>
      </c>
      <c r="V23" s="25">
        <f>IFERROR(IF(V18="","",IF($G$25=0,((V19-$G$26)/3/V20),IF($G$26=0,(($G$25-V19)/3/V20),MIN(((($G$25)-V19)/(3*V20)),((V19-($G$26))/(3*V20)))))),"")</f>
        <v>0.84316306427251564</v>
      </c>
      <c r="W23" s="25">
        <f>IFERROR(IF(W18="","",IF($H$25=0,((W19-$H$26)/3/W20),IF($H$26=0,(($H$25-W19)/3/W20),MIN(((($H$25)-W19)/(3*W20)),((W19-($H$26))/(3*W20)))))),"")</f>
        <v>0.44953865685792038</v>
      </c>
      <c r="X23" s="25"/>
      <c r="Y23" s="25">
        <f>IFERROR(IF(Y18="","",IF($J$25=0,((Y19-$J$26)/3/Y20),IF($J$26=0,(($J$25-Y19)/3/Y20),MIN(((($J$25)-Y19)/(3*Y20)),((Y19-($J$26))/(3*Y20)))))),"")</f>
        <v>1.1523241950298611</v>
      </c>
      <c r="Z23" s="25">
        <f>IFERROR(IF(Z18="","",IF($K$25=0,((Z19-$K$26)/3/Z20),IF($K$26=0,(($K$25-Z19)/3/Z20),MIN(((($K$25)-Z19)/(3*Z20)),((Z19-($K$26))/(3*Z20)))))),"")</f>
        <v>1.0627182258971808</v>
      </c>
      <c r="AA23" s="25">
        <f>IFERROR(IF(AA18="","",IF($L$25=0,((AA19-$L$26)/3/AA20),IF($L$26=0,(($L$25-AA19)/3/AA20),MIN(((($L$25)-AA19)/(3*AA20)),((AA19-($L$26))/(3*AA20)))))),"")</f>
        <v>0.73925598608984944</v>
      </c>
      <c r="AB23" s="25">
        <f>IFERROR(IF(AB18="","",IF($M$25=0,((AB19-$M$26)/3/AB20),IF($M$26=0,(($M$25-AB19)/3/AB20),MIN(((($M$25)-AB19)/(3*AB20)),((AB19-($M$26))/(3*AB20)))))),"")</f>
        <v>0.72208305753834234</v>
      </c>
      <c r="AC23" s="25">
        <f>IFERROR(IF(AC18="","",IF($N$25=0,((AC19-$N$26)/3/AC20),IF($N$26=0,(($N$25-AC19)/3/AC20),MIN(((($N$25)-AC19)/(3*AC20)),((AC19-($N$26))/(3*AC20)))))),"")</f>
        <v>0.70165651064173828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0.96453903658026308</v>
      </c>
      <c r="AG23" s="25">
        <f t="shared" si="2"/>
        <v>1.0755922183663091</v>
      </c>
      <c r="AH23" s="25">
        <f t="shared" si="2"/>
        <v>0.91701950003447141</v>
      </c>
      <c r="AI23" s="25">
        <f t="shared" si="2"/>
        <v>0.9020599104860233</v>
      </c>
      <c r="AJ23" s="25">
        <f t="shared" si="2"/>
        <v>0.89877559339493551</v>
      </c>
      <c r="AK23" s="25">
        <f t="shared" si="2"/>
        <v>0.67490068643334711</v>
      </c>
      <c r="AL23" s="25">
        <f t="shared" si="2"/>
        <v>0.76026300399919566</v>
      </c>
      <c r="AM23" s="25">
        <f t="shared" si="2"/>
        <v>0.8088039364214733</v>
      </c>
      <c r="AN23" s="25">
        <f t="shared" si="2"/>
        <v>0.86706444587130582</v>
      </c>
      <c r="AO23" s="25">
        <f t="shared" si="2"/>
        <v>1.1628439262038872</v>
      </c>
      <c r="AP23" s="25">
        <f t="shared" si="2"/>
        <v>0.94025376668460192</v>
      </c>
      <c r="AQ23" s="25">
        <f>IFERROR(IF(AQ18="","",IF($M$25=0,((AQ19-$M$26)/3/AQ20),IF($M$26=0,(($M$25-AQ19)/3/AQ20),MIN(((($M$25)-AQ19)/(3*AQ20)),((AQ19-($M$26))/(3*AQ20)))))),"")</f>
        <v>0.67231244022503278</v>
      </c>
      <c r="AR23" s="25">
        <f>IFERROR(IF(AR18="","",IF($M$25=0,((AR19-$M$26)/3/AR20),IF($M$26=0,(($M$25-AR19)/3/AR20),MIN(((($M$25)-AR19)/(3*AR20)),((AR19-($M$26))/(3*AR20)))))),"")</f>
        <v>0.63032383697636396</v>
      </c>
    </row>
    <row r="24" spans="1:62" x14ac:dyDescent="0.2">
      <c r="A24" s="35" t="s">
        <v>10</v>
      </c>
      <c r="B24" s="32">
        <f t="shared" ref="B24:M24" si="3">$D$5</f>
        <v>38981</v>
      </c>
      <c r="C24" s="32">
        <f t="shared" si="3"/>
        <v>38981</v>
      </c>
      <c r="D24" s="32">
        <f t="shared" si="3"/>
        <v>38981</v>
      </c>
      <c r="E24" s="32">
        <f t="shared" si="3"/>
        <v>38981</v>
      </c>
      <c r="F24" s="32">
        <f t="shared" si="3"/>
        <v>38981</v>
      </c>
      <c r="G24" s="32">
        <f t="shared" si="3"/>
        <v>38981</v>
      </c>
      <c r="H24" s="32">
        <f t="shared" si="3"/>
        <v>38981</v>
      </c>
      <c r="I24" s="32">
        <f t="shared" si="3"/>
        <v>38981</v>
      </c>
      <c r="J24" s="32">
        <f t="shared" si="3"/>
        <v>38981</v>
      </c>
      <c r="K24" s="32">
        <f t="shared" si="3"/>
        <v>38981</v>
      </c>
      <c r="L24" s="32">
        <f t="shared" si="3"/>
        <v>38981</v>
      </c>
      <c r="M24" s="32">
        <f t="shared" si="3"/>
        <v>38981</v>
      </c>
      <c r="N24" s="32">
        <f>$D$5</f>
        <v>38981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4">$E$5</f>
        <v>43932</v>
      </c>
      <c r="C25" s="32">
        <f t="shared" si="4"/>
        <v>43932</v>
      </c>
      <c r="D25" s="32">
        <f t="shared" si="4"/>
        <v>43932</v>
      </c>
      <c r="E25" s="32">
        <f t="shared" si="4"/>
        <v>43932</v>
      </c>
      <c r="F25" s="32">
        <f t="shared" si="4"/>
        <v>43932</v>
      </c>
      <c r="G25" s="32">
        <f t="shared" si="4"/>
        <v>43932</v>
      </c>
      <c r="H25" s="32">
        <f t="shared" si="4"/>
        <v>43932</v>
      </c>
      <c r="I25" s="32">
        <f t="shared" si="4"/>
        <v>43932</v>
      </c>
      <c r="J25" s="32">
        <f t="shared" si="4"/>
        <v>43932</v>
      </c>
      <c r="K25" s="32">
        <f t="shared" si="4"/>
        <v>43932</v>
      </c>
      <c r="L25" s="32">
        <f t="shared" si="4"/>
        <v>43932</v>
      </c>
      <c r="M25" s="32">
        <f t="shared" si="4"/>
        <v>43932</v>
      </c>
      <c r="N25" s="32">
        <f>$E$5</f>
        <v>43932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5">$F$5</f>
        <v>37276</v>
      </c>
      <c r="C26" s="32">
        <f t="shared" si="5"/>
        <v>37276</v>
      </c>
      <c r="D26" s="32">
        <f t="shared" si="5"/>
        <v>37276</v>
      </c>
      <c r="E26" s="32">
        <f t="shared" si="5"/>
        <v>37276</v>
      </c>
      <c r="F26" s="32">
        <f t="shared" si="5"/>
        <v>37276</v>
      </c>
      <c r="G26" s="32">
        <f t="shared" si="5"/>
        <v>37276</v>
      </c>
      <c r="H26" s="32">
        <f t="shared" si="5"/>
        <v>37276</v>
      </c>
      <c r="I26" s="32">
        <f t="shared" si="5"/>
        <v>37276</v>
      </c>
      <c r="J26" s="32">
        <f t="shared" si="5"/>
        <v>37276</v>
      </c>
      <c r="K26" s="32">
        <f t="shared" si="5"/>
        <v>37276</v>
      </c>
      <c r="L26" s="32">
        <f t="shared" si="5"/>
        <v>37276</v>
      </c>
      <c r="M26" s="32">
        <f t="shared" si="5"/>
        <v>37276</v>
      </c>
      <c r="N26" s="32">
        <f>$F$5</f>
        <v>37276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585.13902386679024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1.0087764105309205</v>
      </c>
      <c r="Q37" s="40">
        <v>8</v>
      </c>
      <c r="R37" s="41">
        <f>ROUND(Q37/5,5)</f>
        <v>1.6</v>
      </c>
      <c r="T37" s="20">
        <v>38242.400000000001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333.62973488584618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0.96554143605801213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80"/>
  <dimension ref="A1:BJ85"/>
  <sheetViews>
    <sheetView showGridLines="0" topLeftCell="A7" zoomScale="75" zoomScaleNormal="75" workbookViewId="0">
      <selection activeCell="X19" sqref="X19:X23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63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1.1741781746303428</v>
      </c>
      <c r="R2" s="7">
        <f>IF(N19="","",(ABS(N19-AVERAGE(B19:M19))/STDEV(B19:M19)))</f>
        <v>0.31112180895046992</v>
      </c>
      <c r="S2" s="7">
        <f>IF(AC9="","",(ABS(AC9-AVERAGE(Q9:AB9))/STDEV(Q9:AB9)))</f>
        <v>0.23096069473309019</v>
      </c>
      <c r="T2" s="7">
        <f>IF(AC19="","",(ABS(AC19-AVERAGE(Q19:AB19))/STDEV(Q19:AB19)))</f>
        <v>1.9536974828388938</v>
      </c>
      <c r="U2" s="7">
        <f>IF(AR9="","",(ABS(AR9-AVERAGE(AF9:AQ9))/STDEV(AF9:AQ9)))</f>
        <v>1.4296007081800151E-2</v>
      </c>
      <c r="V2" s="7">
        <f>IF(AR19="","",(ABS(AR19-AVERAGE(AF19:AQ19))/STDEV(AF19:AQ19)))</f>
        <v>0.49026949634427663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0.354503989306515</v>
      </c>
      <c r="R3" s="7">
        <f>IF(N20="","",(ABS(N20-AVERAGE(B20:M20))/STDEV(B20:M20)))</f>
        <v>2.0074681629901812</v>
      </c>
      <c r="S3" s="7">
        <f>IF(AC10="","",(ABS(AC10-AVERAGE(Q10:AB10))/STDEV(Q10:AB10)))</f>
        <v>1.2888300604500029</v>
      </c>
      <c r="T3" s="7">
        <f>IF(AC20="","",(ABS(AC20-AVERAGE(Q20:AB20))/STDEV(Q20:AB20)))</f>
        <v>0.35175523095733152</v>
      </c>
      <c r="U3" s="7">
        <f t="shared" ref="U3" si="0">IF(AR10="","",(ABS(AR10-AVERAGE(AF10:AQ10))/STDEV(AF10:AQ10)))</f>
        <v>0.15910338257389592</v>
      </c>
      <c r="V3" s="7">
        <f>IF(AR20="","",(ABS(AR20-AVERAGE(AF20:AQ20))/STDEV(AF20:AQ20)))</f>
        <v>0.79576461467268533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0.77093267737259674</v>
      </c>
      <c r="R4" s="7">
        <f>IF(N23="","",(ABS(N23-AVERAGE(B23:M23))/STDEV(B23:M23)))</f>
        <v>2.3886516013960408</v>
      </c>
      <c r="S4" s="7">
        <f>IF(AC13="","",(ABS(AC13-AVERAGE(Q13:AB13))/STDEV(Q13:AB13)))</f>
        <v>0.80606309463055636</v>
      </c>
      <c r="T4" s="7">
        <f>IF(AC23="","",(ABS(AC23-AVERAGE(Q23:AB23))/STDEV(Q23:AB23)))</f>
        <v>1.0004702398183436</v>
      </c>
      <c r="U4" s="7">
        <f>IF(AR13="","",(ABS(AR13-AVERAGE(AF13:AQ13))/STDEV(AF13:AQ13)))</f>
        <v>0.2219103587643923</v>
      </c>
      <c r="V4" s="7">
        <f>IF(AR23="","",(ABS(AR23-AVERAGE(AF23:AQ23))/STDEV(AF23:AQ23)))</f>
        <v>1.1898235934415069</v>
      </c>
    </row>
    <row r="5" spans="1:44" ht="25.5" customHeight="1" x14ac:dyDescent="0.2">
      <c r="C5" s="45" t="s">
        <v>54</v>
      </c>
      <c r="D5" s="46" t="s">
        <v>54</v>
      </c>
      <c r="E5" s="46">
        <v>47.5</v>
      </c>
      <c r="F5" s="46">
        <v>14.5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0.16900715497500274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0.63604222222221907</v>
      </c>
      <c r="AE7" s="14" t="s">
        <v>29</v>
      </c>
      <c r="AR7" s="16">
        <f>AR9-AQ9</f>
        <v>5.7586111111110228E-2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26.265303030303016</v>
      </c>
      <c r="C9" s="20">
        <v>25.797090000000004</v>
      </c>
      <c r="D9" s="20">
        <v>26.037657142857149</v>
      </c>
      <c r="E9" s="20">
        <v>24.790882758620697</v>
      </c>
      <c r="F9" s="20">
        <v>25.202241379310347</v>
      </c>
      <c r="G9" s="20">
        <v>25.699066666666663</v>
      </c>
      <c r="H9" s="20">
        <v>25.199234782608702</v>
      </c>
      <c r="I9" s="20">
        <v>24.970109677419355</v>
      </c>
      <c r="J9" s="20">
        <v>24.456770909090906</v>
      </c>
      <c r="K9" s="20">
        <v>24.626170588235283</v>
      </c>
      <c r="L9" s="20">
        <v>25.569406060606063</v>
      </c>
      <c r="M9" s="20">
        <v>24.377633333333332</v>
      </c>
      <c r="N9" s="20">
        <v>25.985778571428558</v>
      </c>
      <c r="P9" s="19" t="s">
        <v>18</v>
      </c>
      <c r="Q9" s="20"/>
      <c r="R9" s="20"/>
      <c r="S9" s="20"/>
      <c r="T9" s="20"/>
      <c r="U9" s="20">
        <v>25.243866666666666</v>
      </c>
      <c r="V9" s="20">
        <v>24.585858823529414</v>
      </c>
      <c r="W9" s="20">
        <v>24.57764615384615</v>
      </c>
      <c r="X9" s="20"/>
      <c r="Y9" s="20"/>
      <c r="Z9" s="20">
        <v>23.295626666666674</v>
      </c>
      <c r="AA9" s="20">
        <v>24.276300000000003</v>
      </c>
      <c r="AB9" s="20">
        <v>23.820144444444452</v>
      </c>
      <c r="AC9" s="20">
        <v>24.456186666666671</v>
      </c>
      <c r="AE9" s="19" t="s">
        <v>18</v>
      </c>
      <c r="AF9" s="30">
        <v>25.332813333333341</v>
      </c>
      <c r="AG9" s="30">
        <v>24.465999999999994</v>
      </c>
      <c r="AH9" s="30">
        <v>26.024079999999994</v>
      </c>
      <c r="AI9" s="30">
        <v>27.410754838709668</v>
      </c>
      <c r="AJ9" s="30">
        <v>27.918000000000006</v>
      </c>
      <c r="AK9" s="30">
        <v>26.986750000000001</v>
      </c>
      <c r="AL9" s="30">
        <v>26.146516666666674</v>
      </c>
      <c r="AM9" s="30">
        <v>25.243719999999993</v>
      </c>
      <c r="AN9" s="30">
        <v>26.280133333333328</v>
      </c>
      <c r="AO9" s="30">
        <v>25.722552380952397</v>
      </c>
      <c r="AP9" s="30">
        <v>27.282819999999997</v>
      </c>
      <c r="AQ9" s="30">
        <v>26.208688888888879</v>
      </c>
      <c r="AR9" s="30">
        <v>26.26627499999999</v>
      </c>
    </row>
    <row r="10" spans="1:44" x14ac:dyDescent="0.2">
      <c r="A10" s="21" t="s">
        <v>8</v>
      </c>
      <c r="B10" s="22">
        <v>2.2250442676447055</v>
      </c>
      <c r="C10" s="22">
        <v>2.3834696383781999</v>
      </c>
      <c r="D10" s="22">
        <v>2.5628068844768919</v>
      </c>
      <c r="E10" s="22">
        <v>2.5416855942011591</v>
      </c>
      <c r="F10" s="22">
        <v>2.1709269374440741</v>
      </c>
      <c r="G10" s="22">
        <v>1.8742737500402897</v>
      </c>
      <c r="H10" s="22">
        <v>2.269124558409553</v>
      </c>
      <c r="I10" s="22">
        <v>2.5374602768760952</v>
      </c>
      <c r="J10" s="22">
        <v>2.1240185664639282</v>
      </c>
      <c r="K10" s="22">
        <v>2.1378653652276345</v>
      </c>
      <c r="L10" s="22">
        <v>1.9650244456276531</v>
      </c>
      <c r="M10" s="22">
        <v>2.4138424814389534</v>
      </c>
      <c r="N10" s="22">
        <v>2.186801899518783</v>
      </c>
      <c r="P10" s="21" t="s">
        <v>8</v>
      </c>
      <c r="Q10" s="22"/>
      <c r="R10" s="22"/>
      <c r="S10" s="22"/>
      <c r="T10" s="22"/>
      <c r="U10" s="22">
        <v>1.8175786413561654</v>
      </c>
      <c r="V10" s="22">
        <v>2.1180275480072597</v>
      </c>
      <c r="W10" s="22">
        <v>1.8697114786676412</v>
      </c>
      <c r="X10" s="22"/>
      <c r="Y10" s="22"/>
      <c r="Z10" s="22">
        <v>2.1839509249345608</v>
      </c>
      <c r="AA10" s="22">
        <v>1.555502708712394</v>
      </c>
      <c r="AB10" s="22">
        <v>2.0692217641515493</v>
      </c>
      <c r="AC10" s="22">
        <v>2.2382289191265521</v>
      </c>
      <c r="AE10" s="21" t="s">
        <v>8</v>
      </c>
      <c r="AF10" s="22">
        <v>2.0210715895509717</v>
      </c>
      <c r="AG10" s="22">
        <v>2.6275597396035768</v>
      </c>
      <c r="AH10" s="22">
        <v>2.6241795440067879</v>
      </c>
      <c r="AI10" s="22">
        <v>3.1724705669159592</v>
      </c>
      <c r="AJ10" s="22">
        <v>2.319029531097371</v>
      </c>
      <c r="AK10" s="22">
        <v>2.4661732899783284</v>
      </c>
      <c r="AL10" s="22">
        <v>2.5167633675932635</v>
      </c>
      <c r="AM10" s="22">
        <v>2.1231445973424634</v>
      </c>
      <c r="AN10" s="22">
        <v>2.481259582685106</v>
      </c>
      <c r="AO10" s="22">
        <v>2.4310866396806396</v>
      </c>
      <c r="AP10" s="22">
        <v>1.9136794316025802</v>
      </c>
      <c r="AQ10" s="22">
        <v>2.5515123930561647</v>
      </c>
      <c r="AR10" s="22">
        <v>2.489743207616685</v>
      </c>
    </row>
    <row r="11" spans="1:44" x14ac:dyDescent="0.2">
      <c r="A11" s="21" t="s">
        <v>19</v>
      </c>
      <c r="B11" s="22">
        <v>31.652999999999999</v>
      </c>
      <c r="C11" s="22">
        <v>31.652999999999999</v>
      </c>
      <c r="D11" s="22">
        <v>30.974</v>
      </c>
      <c r="E11" s="22">
        <v>30.966000000000001</v>
      </c>
      <c r="F11" s="23">
        <v>29.082000000000001</v>
      </c>
      <c r="G11" s="23">
        <v>29.989000000000001</v>
      </c>
      <c r="H11" s="23">
        <v>31.122</v>
      </c>
      <c r="I11" s="23">
        <v>32.378999999999998</v>
      </c>
      <c r="J11" s="23">
        <v>32.378999999999998</v>
      </c>
      <c r="K11" s="23">
        <v>31.067</v>
      </c>
      <c r="L11" s="23">
        <v>34.073</v>
      </c>
      <c r="M11" s="23">
        <v>31.62</v>
      </c>
      <c r="N11" s="23">
        <v>30.337</v>
      </c>
      <c r="P11" s="21" t="s">
        <v>19</v>
      </c>
      <c r="Q11" s="22"/>
      <c r="R11" s="22"/>
      <c r="S11" s="22"/>
      <c r="T11" s="22"/>
      <c r="U11" s="23">
        <v>29.155999999999999</v>
      </c>
      <c r="V11" s="23">
        <v>30.59</v>
      </c>
      <c r="W11" s="23">
        <v>29.25</v>
      </c>
      <c r="X11" s="23"/>
      <c r="Y11" s="23"/>
      <c r="Z11" s="23">
        <v>28.798999999999999</v>
      </c>
      <c r="AA11" s="23">
        <v>27.344999999999999</v>
      </c>
      <c r="AB11" s="23">
        <v>29.393000000000001</v>
      </c>
      <c r="AC11" s="23">
        <v>29.526</v>
      </c>
      <c r="AE11" s="21" t="s">
        <v>19</v>
      </c>
      <c r="AF11" s="22">
        <v>29.393000000000001</v>
      </c>
      <c r="AG11" s="22">
        <v>29.771999999999998</v>
      </c>
      <c r="AH11" s="22">
        <v>31.469000000000001</v>
      </c>
      <c r="AI11" s="22">
        <v>37.274999999999999</v>
      </c>
      <c r="AJ11" s="22">
        <v>32.674999999999997</v>
      </c>
      <c r="AK11" s="22">
        <v>32.271999999999998</v>
      </c>
      <c r="AL11" s="22">
        <v>32.856000000000002</v>
      </c>
      <c r="AM11" s="22">
        <v>28.556000000000001</v>
      </c>
      <c r="AN11" s="22">
        <v>30.876000000000001</v>
      </c>
      <c r="AO11" s="22">
        <v>31.248000000000001</v>
      </c>
      <c r="AP11" s="22">
        <v>32.011000000000003</v>
      </c>
      <c r="AQ11" s="22">
        <v>33.89</v>
      </c>
      <c r="AR11" s="22">
        <v>31.943000000000001</v>
      </c>
    </row>
    <row r="12" spans="1:44" x14ac:dyDescent="0.2">
      <c r="A12" s="21" t="s">
        <v>20</v>
      </c>
      <c r="B12" s="22">
        <v>20.187000000000001</v>
      </c>
      <c r="C12" s="22">
        <v>20.039000000000001</v>
      </c>
      <c r="D12" s="22">
        <v>17.081</v>
      </c>
      <c r="E12" s="22">
        <v>17.760000000000002</v>
      </c>
      <c r="F12" s="23">
        <v>18.55</v>
      </c>
      <c r="G12" s="23">
        <v>21.059000000000001</v>
      </c>
      <c r="H12" s="23">
        <v>17.760000000000002</v>
      </c>
      <c r="I12" s="23">
        <v>17.405999999999999</v>
      </c>
      <c r="J12" s="23">
        <v>18.763000000000002</v>
      </c>
      <c r="K12" s="23">
        <v>18.882000000000001</v>
      </c>
      <c r="L12" s="23">
        <v>19.448</v>
      </c>
      <c r="M12" s="23">
        <v>16.919</v>
      </c>
      <c r="N12" s="23">
        <v>16.478999999999999</v>
      </c>
      <c r="P12" s="21" t="s">
        <v>20</v>
      </c>
      <c r="Q12" s="22"/>
      <c r="R12" s="22"/>
      <c r="S12" s="22"/>
      <c r="T12" s="22"/>
      <c r="U12" s="23">
        <v>20.382000000000001</v>
      </c>
      <c r="V12" s="23">
        <v>18.532</v>
      </c>
      <c r="W12" s="23">
        <v>19.385000000000002</v>
      </c>
      <c r="X12" s="23"/>
      <c r="Y12" s="23"/>
      <c r="Z12" s="23">
        <v>18.129000000000001</v>
      </c>
      <c r="AA12" s="23">
        <v>21.117000000000001</v>
      </c>
      <c r="AB12" s="23">
        <v>17.045999999999999</v>
      </c>
      <c r="AC12" s="23">
        <v>19.7</v>
      </c>
      <c r="AE12" s="21" t="s">
        <v>20</v>
      </c>
      <c r="AF12" s="22">
        <v>18.477</v>
      </c>
      <c r="AG12" s="22">
        <v>18.715</v>
      </c>
      <c r="AH12" s="22">
        <v>17.524000000000001</v>
      </c>
      <c r="AI12" s="22">
        <v>20.709</v>
      </c>
      <c r="AJ12" s="22">
        <v>21.945</v>
      </c>
      <c r="AK12" s="22">
        <v>19.850000000000001</v>
      </c>
      <c r="AL12" s="22">
        <v>18.834</v>
      </c>
      <c r="AM12" s="22">
        <v>19.788</v>
      </c>
      <c r="AN12" s="22">
        <v>18.628</v>
      </c>
      <c r="AO12" s="22">
        <v>19.818000000000001</v>
      </c>
      <c r="AP12" s="22">
        <v>23.001000000000001</v>
      </c>
      <c r="AQ12" s="22">
        <v>21.951000000000001</v>
      </c>
      <c r="AR12" s="22">
        <v>20.483000000000001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1.7625571471973513</v>
      </c>
      <c r="C13" s="25">
        <f>IFERROR(IF(C8="","",IF($C$25=0,((C9-$C$26)/3/C10),IF($C$26=0,(($C$25-C9)/3/C10),MIN(((($C$25)-C9)/(3*C10)),((C9-($C$26))/(3*C10)))))),"")</f>
        <v>1.579922230194208</v>
      </c>
      <c r="D13" s="25">
        <f>IFERROR(IF(D8="","",IF($D$25=0,((D9-$D$26)/3/D10),IF($D$26=0,(($D$25-D9)/3/D10),MIN(((($D$25)-D9)/(3*D10)),((D9-($D$26))/(3*D10)))))),"")</f>
        <v>1.5006537314928123</v>
      </c>
      <c r="E13" s="25">
        <f>IFERROR(IF(E8="","",IF($E$25=0,((E9-$E$26)/3/E10),IF($E$26=0,(($E$25-E9)/3/E10),MIN(((($E$25)-E9)/(3*E10)),((E9-($E$26))/(3*E10)))))),"")</f>
        <v>1.3496139179054096</v>
      </c>
      <c r="F13" s="25">
        <f>IFERROR(IF(F8="","",IF($K$25=0,((F9-$K$26)/3/F10),IF($K$26=0,(($K$25-F9)/3/F10),MIN(((($K$25)-F9)/(3*F10)),((F9-($K$26))/(3*F10)))))),"")</f>
        <v>1.6432675515572714</v>
      </c>
      <c r="G13" s="25">
        <f>IFERROR(IF(G8="","",IF($G$25=0,((G9-$G$26)/3/G10),IF($G$26=0,(($G$25-G9)/3/G10),MIN(((($G$25)-G9)/(3*G10)),((G9-($G$26))/(3*G10)))))),"")</f>
        <v>1.9917166433889262</v>
      </c>
      <c r="H13" s="25">
        <f>IFERROR(IF(H8="","",IF($H$25=0,((H9-$H$26)/3/H10),IF($H$26=0,(($H$25-H9)/3/H10),MIN(((($H$25)-H9)/(3*H10)),((H9-($H$26))/(3*H10)))))),"")</f>
        <v>1.5717125712581534</v>
      </c>
      <c r="I13" s="25">
        <f>IFERROR(IF(I8="","",IF($I$25=0,((I9-$I$26)/3/I10),IF($I$26=0,(($I$25-I9)/3/I10),MIN(((($I$25)-I9)/(3*I10)),((I9-($I$26))/(3*I10)))))),"")</f>
        <v>1.3754053968625748</v>
      </c>
      <c r="J13" s="25">
        <f>IFERROR(IF(J8="","",IF($J$25=0,((J9-$J$26)/3/J10),IF($J$26=0,(($J$25-J9)/3/J10),MIN(((($J$25)-J9)/(3*J10)),((J9-($J$26))/(3*J10)))))),"")</f>
        <v>1.5625680908660737</v>
      </c>
      <c r="K13" s="25">
        <f>IFERROR(IF(K8="","",IF($K$25=0,((K9-$K$26)/3/K10),IF($K$26=0,(($K$25-K9)/3/K10),MIN(((($K$25)-K9)/(3*K10)),((K9-($K$26))/(3*K10)))))),"")</f>
        <v>1.5788600400095938</v>
      </c>
      <c r="L13" s="25">
        <f>IFERROR(IF(L8="","",IF($L$25=0,((L9-$L$26)/3/L10),IF($L$26=0,(($L$25-L9)/3/L10),MIN(((($L$25)-L9)/(3*L10)),((L9-($L$26))/(3*L10)))))),"")</f>
        <v>1.8777384822932586</v>
      </c>
      <c r="M13" s="25">
        <f>IFERROR(IF(M8="","",IF($M$25=0,((M9-$M$26)/3/M10),IF($M$26=0,(($M$25-M9)/3/M10),MIN(((($M$25)-M9)/(3*M10)),((M9-($M$26))/(3*M10)))))),"")</f>
        <v>1.364026223650548</v>
      </c>
      <c r="N13" s="25">
        <f>IFERROR(IF(N8="","",IF($N$25=0,((N9-$N$26)/3/N10),IF($N$26=0,(($N$25-N9)/3/N10),MIN(((($N$25)-N9)/(3*N10)),((N9-($N$26))/(3*N10)))))),"")</f>
        <v>1.7507726044985392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1.9703625512548668</v>
      </c>
      <c r="V13" s="25">
        <f>IFERROR(IF(V8="","",IF($G$25=0,((V9-$G$26)/3/V10),IF($G$26=0,(($G$25-V9)/3/V10),MIN(((($G$25)-V9)/(3*V10)),((V9-($G$26))/(3*V10)))))),"")</f>
        <v>1.5873036893875885</v>
      </c>
      <c r="W13" s="25">
        <f>IFERROR(IF(W8="","",IF($H$25=0,((W9-$H$26)/3/W10),IF($H$26=0,(($H$25-W9)/3/W10),MIN(((($H$25)-W9)/(3*W10)),((W9-($H$26))/(3*W10)))))),"")</f>
        <v>1.7966490674856233</v>
      </c>
      <c r="X13" s="25"/>
      <c r="Y13" s="25"/>
      <c r="Z13" s="25">
        <f>IFERROR(IF(Z8="","",IF($K$25=0,((Z9-$K$26)/3/Z10),IF($K$26=0,(($K$25-Z9)/3/Z10),MIN(((($K$25)-Z9)/(3*Z10)),((Z9-($K$26))/(3*Z10)))))),"")</f>
        <v>1.3424640279604303</v>
      </c>
      <c r="AA13" s="25">
        <f>IFERROR(IF(AA8="","",IF($L$25=0,((AA9-$L$26)/3/AA10),IF($L$26=0,(($L$25-AA9)/3/AA10),MIN(((($L$25)-AA9)/(3*AA10)),((AA9-($L$26))/(3*AA10)))))),"")</f>
        <v>2.0949926016935017</v>
      </c>
      <c r="AB13" s="25">
        <f>IFERROR(IF(AB8="","",IF($M$25=0,((AB9-$M$26)/3/AB10),IF($M$26=0,(($M$25-AB9)/3/AB10),MIN(((($M$25)-AB9)/(3*AB10)),((AB9-($M$26))/(3*AB10)))))),"")</f>
        <v>1.5013928756392505</v>
      </c>
      <c r="AC13" s="25">
        <f>IFERROR(IF(AC8="","",IF($N$25=0,((AC9-$N$26)/3/AC10),IF($N$26=0,(($N$25-AC9)/3/AC10),MIN(((($N$25)-AC9)/(3*AC10)),((AC9-($N$26))/(3*AC10)))))),"")</f>
        <v>1.4827477477969471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1.7866451621241357</v>
      </c>
      <c r="AG13" s="25">
        <f t="shared" si="1"/>
        <v>1.2642909502416078</v>
      </c>
      <c r="AH13" s="25">
        <f t="shared" si="1"/>
        <v>1.4638327658536392</v>
      </c>
      <c r="AI13" s="25">
        <f t="shared" si="1"/>
        <v>1.3565405432335285</v>
      </c>
      <c r="AJ13" s="25">
        <f t="shared" si="1"/>
        <v>1.9286803409313167</v>
      </c>
      <c r="AK13" s="25">
        <f t="shared" si="1"/>
        <v>1.6877362255580086</v>
      </c>
      <c r="AL13" s="25">
        <f t="shared" si="1"/>
        <v>1.5425257186314969</v>
      </c>
      <c r="AM13" s="25">
        <f t="shared" si="1"/>
        <v>1.6867621755402951</v>
      </c>
      <c r="AN13" s="25">
        <f t="shared" si="1"/>
        <v>1.5825474845569369</v>
      </c>
      <c r="AO13" s="25">
        <f t="shared" si="1"/>
        <v>1.5387566747280619</v>
      </c>
      <c r="AP13" s="25">
        <f t="shared" si="1"/>
        <v>2.2265693666528792</v>
      </c>
      <c r="AQ13" s="25">
        <f>IFERROR(IF(AQ8="","",IF($M$25=0,((AQ9-$M$26)/3/AQ10),IF($M$26=0,(($M$25-AQ9)/3/AQ10),MIN(((($M$25)-AQ9)/(3*AQ10)),((AQ9-($M$26))/(3*AQ10)))))),"")</f>
        <v>1.5296403446512208</v>
      </c>
      <c r="AR13" s="25">
        <f>IFERROR(IF(AR8="","",IF($M$25=0,((AR9-$M$26)/3/AR10),IF($M$26=0,(($M$25-AR9)/3/AR10),MIN(((($M$25)-AR9)/(3*AR10)),((AR9-($M$26))/(3*AR10)))))),"")</f>
        <v>1.575299675351298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-0.71460070175438872</v>
      </c>
      <c r="AE17" s="27" t="s">
        <v>30</v>
      </c>
      <c r="AR17" s="16">
        <f>AR19-AQ19</f>
        <v>-0.98394666666666808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25.451442424242419</v>
      </c>
      <c r="C19" s="30">
        <v>24.632635714285716</v>
      </c>
      <c r="D19" s="30">
        <v>25.583942857142858</v>
      </c>
      <c r="E19" s="30">
        <v>25.516368750000002</v>
      </c>
      <c r="F19" s="30">
        <v>24.827899999999996</v>
      </c>
      <c r="G19" s="30">
        <v>25.937772727272726</v>
      </c>
      <c r="H19" s="30">
        <v>25.495052631578957</v>
      </c>
      <c r="I19" s="30">
        <v>24.769373333333327</v>
      </c>
      <c r="J19" s="30">
        <v>24.229143589743586</v>
      </c>
      <c r="K19" s="30">
        <v>24.722066666666674</v>
      </c>
      <c r="L19" s="30">
        <v>25.944264516129032</v>
      </c>
      <c r="M19" s="30">
        <v>25.205666666666659</v>
      </c>
      <c r="N19" s="30">
        <v>25.363693333333345</v>
      </c>
      <c r="P19" s="30" t="s">
        <v>18</v>
      </c>
      <c r="Q19" s="30"/>
      <c r="R19" s="30"/>
      <c r="S19" s="30"/>
      <c r="T19" s="30"/>
      <c r="U19" s="30">
        <v>25.954186666666669</v>
      </c>
      <c r="V19" s="30">
        <v>26.283094736842088</v>
      </c>
      <c r="W19" s="30">
        <v>26.476666666666667</v>
      </c>
      <c r="X19" s="30"/>
      <c r="Y19" s="30">
        <v>25.097587499999996</v>
      </c>
      <c r="Z19" s="30">
        <v>24.513033333333333</v>
      </c>
      <c r="AA19" s="30">
        <v>24.198840000000008</v>
      </c>
      <c r="AB19" s="30">
        <v>23.848947368421058</v>
      </c>
      <c r="AC19" s="30">
        <v>23.134346666666669</v>
      </c>
      <c r="AD19" s="29"/>
      <c r="AE19" s="30" t="s">
        <v>18</v>
      </c>
      <c r="AF19" s="30">
        <v>24.375975000000004</v>
      </c>
      <c r="AG19" s="30">
        <v>25.420690909090911</v>
      </c>
      <c r="AH19" s="30">
        <v>26.13375000000001</v>
      </c>
      <c r="AI19" s="30">
        <v>26.085800000000006</v>
      </c>
      <c r="AJ19" s="30">
        <v>26.911099999999998</v>
      </c>
      <c r="AK19" s="30">
        <v>26.364076923076926</v>
      </c>
      <c r="AL19" s="30">
        <v>26.265365217391302</v>
      </c>
      <c r="AM19" s="30">
        <v>25.448685714285709</v>
      </c>
      <c r="AN19" s="30">
        <v>25.250285714285692</v>
      </c>
      <c r="AO19" s="30">
        <v>25.444747368421055</v>
      </c>
      <c r="AP19" s="30">
        <v>25.901146666666659</v>
      </c>
      <c r="AQ19" s="30">
        <v>26.489359999999998</v>
      </c>
      <c r="AR19" s="30">
        <v>25.50541333333333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2.1338327915597213</v>
      </c>
      <c r="C20" s="22">
        <v>2.2819143080989432</v>
      </c>
      <c r="D20" s="22">
        <v>2.248936636866111</v>
      </c>
      <c r="E20" s="22">
        <v>2.4178119289029896</v>
      </c>
      <c r="F20" s="22">
        <v>2.2385621840365664</v>
      </c>
      <c r="G20" s="22">
        <v>2.2309354012133542</v>
      </c>
      <c r="H20" s="22">
        <v>2.2142688827344226</v>
      </c>
      <c r="I20" s="22">
        <v>2.144654624176638</v>
      </c>
      <c r="J20" s="22">
        <v>1.8154691989305127</v>
      </c>
      <c r="K20" s="22">
        <v>2.3530113016037255</v>
      </c>
      <c r="L20" s="22">
        <v>2.1234641786214721</v>
      </c>
      <c r="M20" s="22">
        <v>1.7806642014723333</v>
      </c>
      <c r="N20" s="22">
        <v>1.7800243718513489</v>
      </c>
      <c r="P20" s="21" t="s">
        <v>8</v>
      </c>
      <c r="Q20" s="22"/>
      <c r="R20" s="22"/>
      <c r="S20" s="22"/>
      <c r="T20" s="22"/>
      <c r="U20" s="22">
        <v>1.4235182594385487</v>
      </c>
      <c r="V20" s="22">
        <v>1.6353163469981089</v>
      </c>
      <c r="W20" s="22">
        <v>1.9180884333354491</v>
      </c>
      <c r="X20" s="22"/>
      <c r="Y20" s="22">
        <v>1.9548796958273993</v>
      </c>
      <c r="Z20" s="22">
        <v>2.0319607094427541</v>
      </c>
      <c r="AA20" s="22">
        <v>2.5291992966473904</v>
      </c>
      <c r="AB20" s="22">
        <v>2.2659297766081798</v>
      </c>
      <c r="AC20" s="22">
        <v>2.0954007775933312</v>
      </c>
      <c r="AD20" s="29"/>
      <c r="AE20" s="21" t="s">
        <v>8</v>
      </c>
      <c r="AF20" s="22">
        <v>2.1941891323981566</v>
      </c>
      <c r="AG20" s="22">
        <v>2.005877233722861</v>
      </c>
      <c r="AH20" s="22">
        <v>2.5583524044424482</v>
      </c>
      <c r="AI20" s="22">
        <v>1.8664778314349448</v>
      </c>
      <c r="AJ20" s="22">
        <v>2.8660893679746624</v>
      </c>
      <c r="AK20" s="22">
        <v>2.6093745377705719</v>
      </c>
      <c r="AL20" s="22">
        <v>2.4100685559530448</v>
      </c>
      <c r="AM20" s="22">
        <v>2.3174648288865773</v>
      </c>
      <c r="AN20" s="22">
        <v>2.0664511743672906</v>
      </c>
      <c r="AO20" s="22">
        <v>1.9510178083989425</v>
      </c>
      <c r="AP20" s="22">
        <v>2.1027677622557328</v>
      </c>
      <c r="AQ20" s="22">
        <v>2.5494170962811893</v>
      </c>
      <c r="AR20" s="22">
        <v>2.5382018219615659</v>
      </c>
      <c r="AS20" s="29"/>
      <c r="AT20" s="29"/>
      <c r="AU20" s="29"/>
      <c r="AV20" s="29"/>
      <c r="BD20" s="32">
        <f>F5</f>
        <v>14.5</v>
      </c>
      <c r="BE20" s="32"/>
      <c r="BF20" s="32"/>
      <c r="BG20" s="32"/>
      <c r="BH20" s="32"/>
      <c r="BI20" s="32"/>
      <c r="BJ20" s="32">
        <f>E5</f>
        <v>47.5</v>
      </c>
    </row>
    <row r="21" spans="1:62" x14ac:dyDescent="0.2">
      <c r="A21" s="21" t="s">
        <v>19</v>
      </c>
      <c r="B21" s="22">
        <v>31.59</v>
      </c>
      <c r="C21" s="22">
        <v>30.513000000000002</v>
      </c>
      <c r="D21" s="22">
        <v>29.268000000000001</v>
      </c>
      <c r="E21" s="22">
        <v>33.796999999999997</v>
      </c>
      <c r="F21" s="22">
        <v>31.989000000000001</v>
      </c>
      <c r="G21" s="22">
        <v>31.265999999999998</v>
      </c>
      <c r="H21" s="22">
        <v>32.576000000000001</v>
      </c>
      <c r="I21" s="22">
        <v>29.47</v>
      </c>
      <c r="J21" s="22">
        <v>31.297999999999998</v>
      </c>
      <c r="K21" s="22">
        <v>30.312000000000001</v>
      </c>
      <c r="L21" s="22">
        <v>30.881</v>
      </c>
      <c r="M21" s="22">
        <v>29.209</v>
      </c>
      <c r="N21" s="22">
        <v>30.998000000000001</v>
      </c>
      <c r="P21" s="21" t="s">
        <v>19</v>
      </c>
      <c r="Q21" s="22"/>
      <c r="R21" s="22"/>
      <c r="S21" s="22"/>
      <c r="T21" s="22"/>
      <c r="U21" s="22">
        <v>28.876999999999999</v>
      </c>
      <c r="V21" s="22">
        <v>30.760999999999999</v>
      </c>
      <c r="W21" s="22">
        <v>29.172999999999998</v>
      </c>
      <c r="X21" s="22"/>
      <c r="Y21" s="22">
        <v>31.364999999999998</v>
      </c>
      <c r="Z21" s="22">
        <v>31.73</v>
      </c>
      <c r="AA21" s="22">
        <v>30.349</v>
      </c>
      <c r="AB21" s="22">
        <v>29.266999999999999</v>
      </c>
      <c r="AC21" s="22">
        <v>28.818000000000001</v>
      </c>
      <c r="AD21" s="29"/>
      <c r="AE21" s="21" t="s">
        <v>19</v>
      </c>
      <c r="AF21" s="22">
        <v>29.402999999999999</v>
      </c>
      <c r="AG21" s="22">
        <v>30.361999999999998</v>
      </c>
      <c r="AH21" s="22">
        <v>32.840000000000003</v>
      </c>
      <c r="AI21" s="22">
        <v>32.183999999999997</v>
      </c>
      <c r="AJ21" s="22">
        <v>33.509</v>
      </c>
      <c r="AK21" s="22">
        <v>35.325000000000003</v>
      </c>
      <c r="AL21" s="22">
        <v>33.624000000000002</v>
      </c>
      <c r="AM21" s="22">
        <v>32.534999999999997</v>
      </c>
      <c r="AN21" s="22">
        <v>29.91</v>
      </c>
      <c r="AO21" s="22">
        <v>29.876999999999999</v>
      </c>
      <c r="AP21" s="22">
        <v>31.033000000000001</v>
      </c>
      <c r="AQ21" s="22">
        <v>34.768999999999998</v>
      </c>
      <c r="AR21" s="22">
        <v>35.292000000000002</v>
      </c>
      <c r="BD21" s="33" t="e">
        <f>BE21-$BG$22</f>
        <v>#VALUE!</v>
      </c>
      <c r="BE21" s="32" t="e">
        <f>BF21-$BG$22</f>
        <v>#VALUE!</v>
      </c>
      <c r="BF21" s="32" t="e">
        <f>BG21-$BG$22</f>
        <v>#VALUE!</v>
      </c>
      <c r="BG21" s="33" t="str">
        <f>D5</f>
        <v/>
      </c>
      <c r="BH21" s="32" t="e">
        <f>BG21+$BG$22</f>
        <v>#VALUE!</v>
      </c>
      <c r="BI21" s="32" t="e">
        <f>BH21+$BG$22</f>
        <v>#VALUE!</v>
      </c>
      <c r="BJ21" s="33" t="e">
        <f>BI21+$BG$22</f>
        <v>#VALUE!</v>
      </c>
    </row>
    <row r="22" spans="1:62" x14ac:dyDescent="0.2">
      <c r="A22" s="21" t="s">
        <v>20</v>
      </c>
      <c r="B22" s="22">
        <v>16.134</v>
      </c>
      <c r="C22" s="22">
        <v>18.041</v>
      </c>
      <c r="D22" s="22">
        <v>20.553000000000001</v>
      </c>
      <c r="E22" s="22">
        <v>16.972000000000001</v>
      </c>
      <c r="F22" s="22">
        <v>18.597999999999999</v>
      </c>
      <c r="G22" s="22">
        <v>19.666</v>
      </c>
      <c r="H22" s="22">
        <v>19.989999999999998</v>
      </c>
      <c r="I22" s="22">
        <v>19.088999999999999</v>
      </c>
      <c r="J22" s="22">
        <v>19.579000000000001</v>
      </c>
      <c r="K22" s="22">
        <v>18.87</v>
      </c>
      <c r="L22" s="22">
        <v>18.706</v>
      </c>
      <c r="M22" s="22">
        <v>19.016999999999999</v>
      </c>
      <c r="N22" s="22">
        <v>21.727</v>
      </c>
      <c r="P22" s="21" t="s">
        <v>20</v>
      </c>
      <c r="Q22" s="22"/>
      <c r="R22" s="22"/>
      <c r="S22" s="22"/>
      <c r="T22" s="22"/>
      <c r="U22" s="22">
        <v>20.515999999999998</v>
      </c>
      <c r="V22" s="22">
        <v>22.943999999999999</v>
      </c>
      <c r="W22" s="22">
        <v>23.135000000000002</v>
      </c>
      <c r="X22" s="22"/>
      <c r="Y22" s="22">
        <v>21.436</v>
      </c>
      <c r="Z22" s="22">
        <v>19.916</v>
      </c>
      <c r="AA22" s="22">
        <v>18.027000000000001</v>
      </c>
      <c r="AB22" s="22">
        <v>18.905999999999999</v>
      </c>
      <c r="AC22" s="22">
        <v>17.079999999999998</v>
      </c>
      <c r="AD22" s="29"/>
      <c r="AE22" s="21" t="s">
        <v>20</v>
      </c>
      <c r="AF22" s="22">
        <v>19.187999999999999</v>
      </c>
      <c r="AG22" s="22">
        <v>21.244</v>
      </c>
      <c r="AH22" s="22">
        <v>16.692</v>
      </c>
      <c r="AI22" s="22">
        <v>20.573</v>
      </c>
      <c r="AJ22" s="22">
        <v>18.59</v>
      </c>
      <c r="AK22" s="22">
        <v>20.71</v>
      </c>
      <c r="AL22" s="22">
        <v>19.100000000000001</v>
      </c>
      <c r="AM22" s="22">
        <v>19.824999999999999</v>
      </c>
      <c r="AN22" s="22">
        <v>18.670999999999999</v>
      </c>
      <c r="AO22" s="22">
        <v>20.155000000000001</v>
      </c>
      <c r="AP22" s="22">
        <v>18.626000000000001</v>
      </c>
      <c r="AQ22" s="22">
        <v>18.411999999999999</v>
      </c>
      <c r="AR22" s="22">
        <v>20.326000000000001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1.7107623533203338</v>
      </c>
      <c r="C23" s="25">
        <f>IFERROR(IF(C18="","",IF($C$25=0,((C19-$C$26)/3/C20),IF($C$26=0,(($C$25-C19)/3/C20),MIN(((($C$25)-C19)/(3*C20)),((C19-($C$26))/(3*C20)))))),"")</f>
        <v>1.4801367545256607</v>
      </c>
      <c r="D23" s="25">
        <f>IFERROR(IF(D18="","",IF($D$25=0,((D19-$D$26)/3/D20),IF($D$26=0,(($D$25-D19)/3/D20),MIN(((($D$25)-D19)/(3*D20)),((D19-($D$26))/(3*D20)))))),"")</f>
        <v>1.6428420251964519</v>
      </c>
      <c r="E23" s="25">
        <f>IFERROR(IF(E18="","",IF($E$25=0,((E19-$E$26)/3/E20),IF($E$26=0,(($E$25-E19)/3/E20),MIN(((($E$25)-E19)/(3*E20)),((E19-($E$26))/(3*E20)))))),"")</f>
        <v>1.5187793859271692</v>
      </c>
      <c r="F23" s="25">
        <f>IFERROR(IF(F18="","",IF($K$25=0,((F19-$K$26)/3/F20),IF($K$26=0,(($K$25-F19)/3/F20),MIN(((($K$25)-F19)/(3*F20)),((F19-($K$26))/(3*F20)))))),"")</f>
        <v>1.53787701672222</v>
      </c>
      <c r="G23" s="25">
        <f>IFERROR(IF(G18="","",IF($G$25=0,((G19-$G$26)/3/G20),IF($G$26=0,(($G$25-G19)/3/G20),MIN(((($G$25)-G19)/(3*G20)),((G19-($G$26))/(3*G20)))))),"")</f>
        <v>1.7089651753328801</v>
      </c>
      <c r="H23" s="25">
        <f>IFERROR(IF(H18="","",IF($H$25=0,((H19-$H$26)/3/H20),IF($H$26=0,(($H$25-H19)/3/H20),MIN(((($H$25)-H19)/(3*H20)),((H19-($H$26))/(3*H20)))))),"")</f>
        <v>1.655181794965066</v>
      </c>
      <c r="I23" s="25">
        <f>IFERROR(IF(I18="","",IF($I$25=0,((I19-$I$26)/3/I20),IF($I$26=0,(($I$25-I19)/3/I20),MIN(((($I$25)-I19)/(3*I20)),((I19-($I$26))/(3*I20)))))),"")</f>
        <v>1.5961192099910384</v>
      </c>
      <c r="J23" s="25">
        <f>IFERROR(IF(J18="","",IF($J$25=0,((J19-$J$26)/3/J20),IF($J$26=0,(($J$25-J19)/3/J20),MIN(((($J$25)-J19)/(3*J20)),((J19-($J$26))/(3*J20)))))),"")</f>
        <v>1.7863414400852031</v>
      </c>
      <c r="K23" s="25">
        <f>IFERROR(IF(K18="","",IF($K$25=0,((K19-$K$26)/3/K20),IF($K$26=0,(($K$25-K19)/3/K20),MIN(((($K$25)-K19)/(3*K20)),((K19-($K$26))/(3*K20)))))),"")</f>
        <v>1.4480829536318973</v>
      </c>
      <c r="L23" s="25">
        <f>IFERROR(IF(L18="","",IF($L$25=0,((L19-$L$26)/3/L20),IF($L$26=0,(($L$25-L19)/3/L20),MIN(((($L$25)-L19)/(3*L20)),((L19-($L$26))/(3*L20)))))),"")</f>
        <v>1.796477132562778</v>
      </c>
      <c r="M23" s="25">
        <f>IFERROR(IF(M18="","",IF($M$25=0,((M19-$M$26)/3/M20),IF($M$26=0,(($M$25-M19)/3/M20),MIN(((($M$25)-M19)/(3*M20)),((M19-($M$26))/(3*M20)))))),"")</f>
        <v>2.0040586836108183</v>
      </c>
      <c r="N23" s="25">
        <f>IFERROR(IF(N18="","",IF($N$25=0,((N19-$N$26)/3/N20),IF($N$26=0,(($N$25-N19)/3/N20),MIN(((($N$25)-N19)/(3*N20)),((N19-($N$26))/(3*N20)))))),"")</f>
        <v>2.034371645903243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2.6821308380885176</v>
      </c>
      <c r="V23" s="25">
        <f>IFERROR(IF(V18="","",IF($G$25=0,((V19-$G$26)/3/V20),IF($G$26=0,(($G$25-V19)/3/V20),MIN(((($G$25)-V19)/(3*V20)),((V19-($G$26))/(3*V20)))))),"")</f>
        <v>2.4017972136241181</v>
      </c>
      <c r="W23" s="25">
        <f>IFERROR(IF(W18="","",IF($H$25=0,((W19-$H$26)/3/W20),IF($H$26=0,(($H$25-W19)/3/W20),MIN(((($H$25)-W19)/(3*W20)),((W19-($H$26))/(3*W20)))))),"")</f>
        <v>2.0813546199639865</v>
      </c>
      <c r="X23" s="25"/>
      <c r="Y23" s="25">
        <f>IFERROR(IF(Y18="","",IF($J$25=0,((Y19-$J$26)/3/Y20),IF($J$26=0,(($J$25-Y19)/3/Y20),MIN(((($J$25)-Y19)/(3*Y20)),((Y19-($J$26))/(3*Y20)))))),"")</f>
        <v>1.807031488539518</v>
      </c>
      <c r="Z23" s="25">
        <f>IFERROR(IF(Z18="","",IF($K$25=0,((Z19-$K$26)/3/Z20),IF($K$26=0,(($K$25-Z19)/3/Z20),MIN(((($K$25)-Z19)/(3*Z20)),((Z19-($K$26))/(3*Z20)))))),"")</f>
        <v>1.6425897224622537</v>
      </c>
      <c r="AA23" s="25">
        <f>IFERROR(IF(AA18="","",IF($L$25=0,((AA19-$L$26)/3/AA20),IF($L$26=0,(($L$25-AA19)/3/AA20),MIN(((($L$25)-AA19)/(3*AA20)),((AA19-($L$26))/(3*AA20)))))),"")</f>
        <v>1.2782490770704149</v>
      </c>
      <c r="AB23" s="25">
        <f>IFERROR(IF(AB18="","",IF($M$25=0,((AB19-$M$26)/3/AB20),IF($M$26=0,(($M$25-AB19)/3/AB20),MIN(((($M$25)-AB19)/(3*AB20)),((AB19-($M$26))/(3*AB20)))))),"")</f>
        <v>1.3752923067803233</v>
      </c>
      <c r="AC23" s="25">
        <f>IFERROR(IF(AC18="","",IF($N$25=0,((AC19-$N$26)/3/AC20),IF($N$26=0,(($N$25-AC19)/3/AC20),MIN(((($N$25)-AC19)/(3*AC20)),((AC19-($N$26))/(3*AC20)))))),"")</f>
        <v>1.3735394137159818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1.5003226559000677</v>
      </c>
      <c r="AG23" s="25">
        <f t="shared" si="2"/>
        <v>1.8147822019367168</v>
      </c>
      <c r="AH23" s="25">
        <f t="shared" si="2"/>
        <v>1.5157867461624388</v>
      </c>
      <c r="AI23" s="25">
        <f t="shared" si="2"/>
        <v>2.0691021711006812</v>
      </c>
      <c r="AJ23" s="25">
        <f t="shared" si="2"/>
        <v>1.4434418478223481</v>
      </c>
      <c r="AK23" s="25">
        <f t="shared" si="2"/>
        <v>1.5155709732153535</v>
      </c>
      <c r="AL23" s="25">
        <f t="shared" si="2"/>
        <v>1.6272518041488893</v>
      </c>
      <c r="AM23" s="25">
        <f t="shared" si="2"/>
        <v>1.5748078932077385</v>
      </c>
      <c r="AN23" s="25">
        <f t="shared" si="2"/>
        <v>1.7340978658863033</v>
      </c>
      <c r="AO23" s="25">
        <f t="shared" si="2"/>
        <v>1.8699209751452088</v>
      </c>
      <c r="AP23" s="25">
        <f t="shared" si="2"/>
        <v>1.807323799821517</v>
      </c>
      <c r="AQ23" s="25">
        <f>IFERROR(IF(AQ18="","",IF($M$25=0,((AQ19-$M$26)/3/AQ20),IF($M$26=0,(($M$25-AQ19)/3/AQ20),MIN(((($M$25)-AQ19)/(3*AQ20)),((AQ19-($M$26))/(3*AQ20)))))),"")</f>
        <v>1.5675949373536882</v>
      </c>
      <c r="AR23" s="25">
        <f>IFERROR(IF(AR18="","",IF($M$25=0,((AR19-$M$26)/3/AR20),IF($M$26=0,(($M$25-AR19)/3/AR20),MIN(((($M$25)-AR19)/(3*AR20)),((AR19-($M$26))/(3*AR20)))))),"")</f>
        <v>1.4453031588623055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3">$E$5</f>
        <v>47.5</v>
      </c>
      <c r="C25" s="32">
        <f t="shared" si="3"/>
        <v>47.5</v>
      </c>
      <c r="D25" s="32">
        <f t="shared" si="3"/>
        <v>47.5</v>
      </c>
      <c r="E25" s="32">
        <f t="shared" si="3"/>
        <v>47.5</v>
      </c>
      <c r="F25" s="32">
        <f t="shared" si="3"/>
        <v>47.5</v>
      </c>
      <c r="G25" s="32">
        <f t="shared" si="3"/>
        <v>47.5</v>
      </c>
      <c r="H25" s="32">
        <f t="shared" si="3"/>
        <v>47.5</v>
      </c>
      <c r="I25" s="32">
        <f t="shared" si="3"/>
        <v>47.5</v>
      </c>
      <c r="J25" s="32">
        <f t="shared" si="3"/>
        <v>47.5</v>
      </c>
      <c r="K25" s="32">
        <f t="shared" si="3"/>
        <v>47.5</v>
      </c>
      <c r="L25" s="32">
        <f t="shared" si="3"/>
        <v>47.5</v>
      </c>
      <c r="M25" s="32">
        <f t="shared" si="3"/>
        <v>47.5</v>
      </c>
      <c r="N25" s="32">
        <f>$E$5</f>
        <v>47.5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4">$F$5</f>
        <v>14.5</v>
      </c>
      <c r="C26" s="32">
        <f t="shared" si="4"/>
        <v>14.5</v>
      </c>
      <c r="D26" s="32">
        <f t="shared" si="4"/>
        <v>14.5</v>
      </c>
      <c r="E26" s="32">
        <f t="shared" si="4"/>
        <v>14.5</v>
      </c>
      <c r="F26" s="32">
        <f t="shared" si="4"/>
        <v>14.5</v>
      </c>
      <c r="G26" s="32">
        <f t="shared" si="4"/>
        <v>14.5</v>
      </c>
      <c r="H26" s="32">
        <f t="shared" si="4"/>
        <v>14.5</v>
      </c>
      <c r="I26" s="32">
        <f t="shared" si="4"/>
        <v>14.5</v>
      </c>
      <c r="J26" s="32">
        <f t="shared" si="4"/>
        <v>14.5</v>
      </c>
      <c r="K26" s="32">
        <f t="shared" si="4"/>
        <v>14.5</v>
      </c>
      <c r="L26" s="32">
        <f t="shared" si="4"/>
        <v>14.5</v>
      </c>
      <c r="M26" s="32">
        <f t="shared" si="4"/>
        <v>14.5</v>
      </c>
      <c r="N26" s="32">
        <f>$F$5</f>
        <v>14.5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2.5628068844768919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1.9917166433889262</v>
      </c>
      <c r="Q37" s="40">
        <v>8</v>
      </c>
      <c r="R37" s="41">
        <f>ROUND(Q37/5,5)</f>
        <v>1.6</v>
      </c>
      <c r="T37" s="20">
        <v>25.47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2.6622368414549453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1.3735316894902005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81"/>
  <dimension ref="A1:BJ85"/>
  <sheetViews>
    <sheetView showGridLines="0" topLeftCell="A7" zoomScale="75" zoomScaleNormal="75" workbookViewId="0">
      <selection activeCell="X47" sqref="X47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62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1.0477175819161537</v>
      </c>
      <c r="R2" s="7">
        <f>IF(N19="","",(ABS(N19-AVERAGE(B19:M19))/STDEV(B19:M19)))</f>
        <v>0.16830699437526916</v>
      </c>
      <c r="S2" s="7">
        <f>IF(AC9="","",(ABS(AC9-AVERAGE(Q9:AB9))/STDEV(Q9:AB9)))</f>
        <v>0.80322677093743688</v>
      </c>
      <c r="T2" s="7">
        <f>IF(AC19="","",(ABS(AC19-AVERAGE(Q19:AB19))/STDEV(Q19:AB19)))</f>
        <v>0.25733335058036749</v>
      </c>
      <c r="U2" s="7">
        <f>IF(AR9="","",(ABS(AR9-AVERAGE(AF9:AQ9))/STDEV(AF9:AQ9)))</f>
        <v>0.5973503475197256</v>
      </c>
      <c r="V2" s="7">
        <f>IF(AR19="","",(ABS(AR19-AVERAGE(AF19:AQ19))/STDEV(AF19:AQ19)))</f>
        <v>1.6638562187844619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0.23469814760789104</v>
      </c>
      <c r="R3" s="7">
        <f>IF(N20="","",(ABS(N20-AVERAGE(B20:M20))/STDEV(B20:M20)))</f>
        <v>0.30518701674033105</v>
      </c>
      <c r="S3" s="7">
        <f>IF(AC10="","",(ABS(AC10-AVERAGE(Q10:AB10))/STDEV(Q10:AB10)))</f>
        <v>1.0895538334652124</v>
      </c>
      <c r="T3" s="7">
        <f>IF(AC20="","",(ABS(AC20-AVERAGE(Q20:AB20))/STDEV(Q20:AB20)))</f>
        <v>7.3036553074080288E-2</v>
      </c>
      <c r="U3" s="7">
        <f t="shared" ref="U3" si="0">IF(AR10="","",(ABS(AR10-AVERAGE(AF10:AQ10))/STDEV(AF10:AQ10)))</f>
        <v>0.61632528756697347</v>
      </c>
      <c r="V3" s="7">
        <f>IF(AR20="","",(ABS(AR20-AVERAGE(AF20:AQ20))/STDEV(AF20:AQ20)))</f>
        <v>2.0624936806133936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1.0102817148560945</v>
      </c>
      <c r="R4" s="7">
        <f>IF(N23="","",(ABS(N23-AVERAGE(B23:M23))/STDEV(B23:M23)))</f>
        <v>0.365579052279772</v>
      </c>
      <c r="S4" s="7">
        <f>IF(AC13="","",(ABS(AC13-AVERAGE(Q13:AB13))/STDEV(Q13:AB13)))</f>
        <v>0.62023062749717217</v>
      </c>
      <c r="T4" s="7">
        <f>IF(AC23="","",(ABS(AC23-AVERAGE(Q23:AB23))/STDEV(Q23:AB23)))</f>
        <v>6.388552352245333E-2</v>
      </c>
      <c r="U4" s="7">
        <f>IF(AR13="","",(ABS(AR13-AVERAGE(AF13:AQ13))/STDEV(AF13:AQ13)))</f>
        <v>0.13745214316799653</v>
      </c>
      <c r="V4" s="7">
        <f>IF(AR23="","",(ABS(AR23-AVERAGE(AF23:AQ23))/STDEV(AF23:AQ23)))</f>
        <v>0.42277504248114334</v>
      </c>
    </row>
    <row r="5" spans="1:44" ht="25.5" customHeight="1" x14ac:dyDescent="0.2">
      <c r="C5" s="45" t="s">
        <v>54</v>
      </c>
      <c r="D5" s="46" t="s">
        <v>54</v>
      </c>
      <c r="E5" s="46" t="s">
        <v>54</v>
      </c>
      <c r="F5" s="46">
        <v>5.5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7.7122594302392766E-2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9.4968888888889325E-2</v>
      </c>
      <c r="AE7" s="14" t="s">
        <v>29</v>
      </c>
      <c r="AR7" s="16">
        <f>AR9-AQ9</f>
        <v>0.24602916666666719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7.4071333333333342</v>
      </c>
      <c r="C9" s="20">
        <v>7.4237799999999989</v>
      </c>
      <c r="D9" s="20">
        <v>7.4502999999999977</v>
      </c>
      <c r="E9" s="20">
        <v>7.3308965517241385</v>
      </c>
      <c r="F9" s="20">
        <v>7.2754068965517282</v>
      </c>
      <c r="G9" s="20">
        <v>7.3840533333333349</v>
      </c>
      <c r="H9" s="20">
        <v>7.3243420289855079</v>
      </c>
      <c r="I9" s="20">
        <v>7.2483419354838734</v>
      </c>
      <c r="J9" s="20">
        <v>7.2243527272727208</v>
      </c>
      <c r="K9" s="20">
        <v>7.057323529411768</v>
      </c>
      <c r="L9" s="20">
        <v>7.129290909090904</v>
      </c>
      <c r="M9" s="20">
        <v>7.2717000000000054</v>
      </c>
      <c r="N9" s="20">
        <v>7.1693857142857151</v>
      </c>
      <c r="P9" s="19" t="s">
        <v>18</v>
      </c>
      <c r="Q9" s="20"/>
      <c r="R9" s="20"/>
      <c r="S9" s="20"/>
      <c r="T9" s="20"/>
      <c r="U9" s="20">
        <v>7.3386500000000003</v>
      </c>
      <c r="V9" s="20">
        <v>7.3230470588235299</v>
      </c>
      <c r="W9" s="20">
        <v>7.096507692307692</v>
      </c>
      <c r="X9" s="20"/>
      <c r="Y9" s="20"/>
      <c r="Z9" s="20">
        <v>7.2212933333333345</v>
      </c>
      <c r="AA9" s="20">
        <v>7.2418714285714305</v>
      </c>
      <c r="AB9" s="20">
        <v>7.2145777777777802</v>
      </c>
      <c r="AC9" s="20">
        <v>7.3095466666666695</v>
      </c>
      <c r="AE9" s="19" t="s">
        <v>18</v>
      </c>
      <c r="AF9" s="30">
        <v>7.3105600000000015</v>
      </c>
      <c r="AG9" s="30">
        <v>7.1958181818181837</v>
      </c>
      <c r="AH9" s="30">
        <v>7.2826199999999979</v>
      </c>
      <c r="AI9" s="30">
        <v>7.3160774193548397</v>
      </c>
      <c r="AJ9" s="30">
        <v>7.3189333333333346</v>
      </c>
      <c r="AK9" s="30">
        <v>7.2031124999999978</v>
      </c>
      <c r="AL9" s="30">
        <v>7.1314333333333364</v>
      </c>
      <c r="AM9" s="30">
        <v>7.3508600000000008</v>
      </c>
      <c r="AN9" s="30">
        <v>7.0496761904761902</v>
      </c>
      <c r="AO9" s="30">
        <v>6.9184190476190475</v>
      </c>
      <c r="AP9" s="30">
        <v>6.8827800000000003</v>
      </c>
      <c r="AQ9" s="30">
        <v>6.7833333333333306</v>
      </c>
      <c r="AR9" s="30">
        <v>7.0293624999999977</v>
      </c>
    </row>
    <row r="10" spans="1:44" x14ac:dyDescent="0.2">
      <c r="A10" s="21" t="s">
        <v>8</v>
      </c>
      <c r="B10" s="22">
        <v>0.42402221141392826</v>
      </c>
      <c r="C10" s="22">
        <v>0.56302990896029537</v>
      </c>
      <c r="D10" s="22">
        <v>0.4852582264906094</v>
      </c>
      <c r="E10" s="22">
        <v>0.39392982179814184</v>
      </c>
      <c r="F10" s="22">
        <v>0.37065165018577839</v>
      </c>
      <c r="G10" s="22">
        <v>0.40077606786904896</v>
      </c>
      <c r="H10" s="22">
        <v>0.38661842570512406</v>
      </c>
      <c r="I10" s="22">
        <v>0.40271661008107246</v>
      </c>
      <c r="J10" s="22">
        <v>0.43867516532947409</v>
      </c>
      <c r="K10" s="22">
        <v>0.41536097657725285</v>
      </c>
      <c r="L10" s="22">
        <v>0.39734891312084258</v>
      </c>
      <c r="M10" s="22">
        <v>0.43540252563592641</v>
      </c>
      <c r="N10" s="22">
        <v>0.43846638527653625</v>
      </c>
      <c r="P10" s="21" t="s">
        <v>8</v>
      </c>
      <c r="Q10" s="22"/>
      <c r="R10" s="22"/>
      <c r="S10" s="22"/>
      <c r="T10" s="22"/>
      <c r="U10" s="22">
        <v>0.42439974859814583</v>
      </c>
      <c r="V10" s="22">
        <v>0.37209490295719277</v>
      </c>
      <c r="W10" s="22">
        <v>0.41036866516116194</v>
      </c>
      <c r="X10" s="22"/>
      <c r="Y10" s="22"/>
      <c r="Z10" s="22">
        <v>0.47872724766578484</v>
      </c>
      <c r="AA10" s="22">
        <v>0.49219670044146552</v>
      </c>
      <c r="AB10" s="22">
        <v>0.40353023577672276</v>
      </c>
      <c r="AC10" s="22">
        <v>0.48065283007911552</v>
      </c>
      <c r="AE10" s="21" t="s">
        <v>8</v>
      </c>
      <c r="AF10" s="22">
        <v>0.42424260779684803</v>
      </c>
      <c r="AG10" s="22">
        <v>0.35253988956907228</v>
      </c>
      <c r="AH10" s="22">
        <v>0.32716056658242088</v>
      </c>
      <c r="AI10" s="22">
        <v>0.40239064071317177</v>
      </c>
      <c r="AJ10" s="22">
        <v>0.45290814972839188</v>
      </c>
      <c r="AK10" s="22">
        <v>0.33938544584945057</v>
      </c>
      <c r="AL10" s="22">
        <v>0.40861536501532919</v>
      </c>
      <c r="AM10" s="22">
        <v>0.37947955821366819</v>
      </c>
      <c r="AN10" s="22">
        <v>0.37825262455843978</v>
      </c>
      <c r="AO10" s="22">
        <v>0.41367749843401314</v>
      </c>
      <c r="AP10" s="22">
        <v>0.37826636171904476</v>
      </c>
      <c r="AQ10" s="22">
        <v>0.37408871091809731</v>
      </c>
      <c r="AR10" s="22">
        <v>0.36350652471813799</v>
      </c>
    </row>
    <row r="11" spans="1:44" x14ac:dyDescent="0.2">
      <c r="A11" s="21" t="s">
        <v>19</v>
      </c>
      <c r="B11" s="22">
        <v>8.8620000000000001</v>
      </c>
      <c r="C11" s="22">
        <v>8.99</v>
      </c>
      <c r="D11" s="22">
        <v>8.474000000000002</v>
      </c>
      <c r="E11" s="22">
        <v>8.1579999999999995</v>
      </c>
      <c r="F11" s="23">
        <v>8.2629999999999999</v>
      </c>
      <c r="G11" s="23">
        <v>8.3249999999999993</v>
      </c>
      <c r="H11" s="23">
        <v>8.3249999999999993</v>
      </c>
      <c r="I11" s="23">
        <v>8.1929999999999996</v>
      </c>
      <c r="J11" s="23">
        <v>8.2949999999999999</v>
      </c>
      <c r="K11" s="23">
        <v>8.2120000000000015</v>
      </c>
      <c r="L11" s="23">
        <v>8.08</v>
      </c>
      <c r="M11" s="23">
        <v>8.3339999999999996</v>
      </c>
      <c r="N11" s="23">
        <v>8.2930000000000028</v>
      </c>
      <c r="P11" s="21" t="s">
        <v>19</v>
      </c>
      <c r="Q11" s="22"/>
      <c r="R11" s="22"/>
      <c r="S11" s="22"/>
      <c r="T11" s="22"/>
      <c r="U11" s="23">
        <v>8.2579999999999991</v>
      </c>
      <c r="V11" s="23">
        <v>8.2110000000000003</v>
      </c>
      <c r="W11" s="23">
        <v>8.1120000000000001</v>
      </c>
      <c r="X11" s="23"/>
      <c r="Y11" s="23"/>
      <c r="Z11" s="23">
        <v>8.3239999999999998</v>
      </c>
      <c r="AA11" s="23">
        <v>8.2690000000000001</v>
      </c>
      <c r="AB11" s="23">
        <v>8.0920000000000005</v>
      </c>
      <c r="AC11" s="23">
        <v>8.2140000000000004</v>
      </c>
      <c r="AE11" s="21" t="s">
        <v>19</v>
      </c>
      <c r="AF11" s="22">
        <v>8.1150000000000002</v>
      </c>
      <c r="AG11" s="22">
        <v>8.2289999999999992</v>
      </c>
      <c r="AH11" s="22">
        <v>8.0310000000000006</v>
      </c>
      <c r="AI11" s="22">
        <v>8.2070000000000007</v>
      </c>
      <c r="AJ11" s="22">
        <v>8.3710000000000004</v>
      </c>
      <c r="AK11" s="22">
        <v>7.9720000000000004</v>
      </c>
      <c r="AL11" s="22">
        <v>8.173</v>
      </c>
      <c r="AM11" s="22">
        <v>8.0909999999999993</v>
      </c>
      <c r="AN11" s="22">
        <v>8.0949999999999989</v>
      </c>
      <c r="AO11" s="22">
        <v>8.3089999999999993</v>
      </c>
      <c r="AP11" s="22">
        <v>7.7060000000000004</v>
      </c>
      <c r="AQ11" s="22">
        <v>7.9090000000000016</v>
      </c>
      <c r="AR11" s="22">
        <v>7.9080000000000004</v>
      </c>
    </row>
    <row r="12" spans="1:44" x14ac:dyDescent="0.2">
      <c r="A12" s="21" t="s">
        <v>20</v>
      </c>
      <c r="B12" s="22">
        <v>6.4269999999999996</v>
      </c>
      <c r="C12" s="22">
        <v>6.3940000000000001</v>
      </c>
      <c r="D12" s="22">
        <v>6.1449999999999996</v>
      </c>
      <c r="E12" s="22">
        <v>6.4710000000000001</v>
      </c>
      <c r="F12" s="23">
        <v>6.391</v>
      </c>
      <c r="G12" s="23">
        <v>6.5970000000000004</v>
      </c>
      <c r="H12" s="23">
        <v>6.391</v>
      </c>
      <c r="I12" s="23">
        <v>6.5129999999999999</v>
      </c>
      <c r="J12" s="23">
        <v>6.22</v>
      </c>
      <c r="K12" s="23">
        <v>6.1379999999999999</v>
      </c>
      <c r="L12" s="23">
        <v>6.2130000000000001</v>
      </c>
      <c r="M12" s="23">
        <v>6.1230000000000002</v>
      </c>
      <c r="N12" s="23">
        <v>6.29</v>
      </c>
      <c r="P12" s="21" t="s">
        <v>20</v>
      </c>
      <c r="Q12" s="22"/>
      <c r="R12" s="22"/>
      <c r="S12" s="22"/>
      <c r="T12" s="22"/>
      <c r="U12" s="23">
        <v>6.7469999999999999</v>
      </c>
      <c r="V12" s="23">
        <v>6.5970000000000004</v>
      </c>
      <c r="W12" s="23">
        <v>6.3570000000000002</v>
      </c>
      <c r="X12" s="23"/>
      <c r="Y12" s="23"/>
      <c r="Z12" s="23">
        <v>6.359</v>
      </c>
      <c r="AA12" s="23">
        <v>6.0990000000000002</v>
      </c>
      <c r="AB12" s="23">
        <v>6.4089999999999998</v>
      </c>
      <c r="AC12" s="23">
        <v>6.3460000000000001</v>
      </c>
      <c r="AE12" s="21" t="s">
        <v>20</v>
      </c>
      <c r="AF12" s="22">
        <v>6.4910000000000005</v>
      </c>
      <c r="AG12" s="22">
        <v>6.59</v>
      </c>
      <c r="AH12" s="22">
        <v>6.5540000000000003</v>
      </c>
      <c r="AI12" s="22">
        <v>6.2779999999999996</v>
      </c>
      <c r="AJ12" s="22">
        <v>6.4459999999999997</v>
      </c>
      <c r="AK12" s="22">
        <v>6.5819999999999999</v>
      </c>
      <c r="AL12" s="22">
        <v>6.4240000000000004</v>
      </c>
      <c r="AM12" s="22">
        <v>6.6210000000000004</v>
      </c>
      <c r="AN12" s="22">
        <v>6.2069999999999999</v>
      </c>
      <c r="AO12" s="22">
        <v>6.2089999999999943</v>
      </c>
      <c r="AP12" s="22">
        <v>6.1639999999999997</v>
      </c>
      <c r="AQ12" s="22">
        <v>6.1159999999999997</v>
      </c>
      <c r="AR12" s="22">
        <v>6.2240000000000002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1.4992401199722381</v>
      </c>
      <c r="C13" s="25">
        <f>IFERROR(IF(C8="","",IF($C$25=0,((C9-$C$26)/3/C10),IF($C$26=0,(($C$25-C9)/3/C10),MIN(((($C$25)-C9)/(3*C10)),((C9-($C$26))/(3*C10)))))),"")</f>
        <v>1.1389448229920252</v>
      </c>
      <c r="D13" s="25">
        <f>IFERROR(IF(D8="","",IF($D$25=0,((D9-$D$26)/3/D10),IF($D$26=0,(($D$25-D9)/3/D10),MIN(((($D$25)-D9)/(3*D10)),((D9-($D$26))/(3*D10)))))),"")</f>
        <v>1.3396990808409919</v>
      </c>
      <c r="E13" s="25">
        <f>IFERROR(IF(E8="","",IF($E$25=0,((E9-$E$26)/3/E10),IF($E$26=0,(($E$25-E9)/3/E10),MIN(((($E$25)-E9)/(3*E10)),((E9-($E$26))/(3*E10)))))),"")</f>
        <v>1.5492578038111648</v>
      </c>
      <c r="F13" s="25">
        <f>IFERROR(IF(F8="","",IF($K$25=0,((F9-$K$26)/3/F10),IF($K$26=0,(($K$25-F9)/3/F10),MIN(((($K$25)-F9)/(3*F10)),((F9-($K$26))/(3*F10)))))),"")</f>
        <v>1.5966536195210581</v>
      </c>
      <c r="G13" s="25">
        <f>IFERROR(IF(G8="","",IF($G$25=0,((G9-$G$26)/3/G10),IF($G$26=0,(($G$25-G9)/3/G10),MIN(((($G$25)-G9)/(3*G10)),((G9-($G$26))/(3*G10)))))),"")</f>
        <v>1.5670041904372871</v>
      </c>
      <c r="H13" s="25">
        <f>IFERROR(IF(H8="","",IF($H$25=0,((H9-$H$26)/3/H10),IF($H$26=0,(($H$25-H9)/3/H10),MIN(((($H$25)-H9)/(3*H10)),((H9-($H$26))/(3*H10)))))),"")</f>
        <v>1.5729048830322634</v>
      </c>
      <c r="I13" s="25">
        <f>IFERROR(IF(I8="","",IF($I$25=0,((I9-$I$26)/3/I10),IF($I$26=0,(($I$25-I9)/3/I10),MIN(((($I$25)-I9)/(3*I10)),((I9-($I$26))/(3*I10)))))),"")</f>
        <v>1.4471234376053406</v>
      </c>
      <c r="J13" s="25">
        <f>IFERROR(IF(J8="","",IF($J$25=0,((J9-$J$26)/3/J10),IF($J$26=0,(($J$25-J9)/3/J10),MIN(((($J$25)-J9)/(3*J10)),((J9-($J$26))/(3*J10)))))),"")</f>
        <v>1.310273039944122</v>
      </c>
      <c r="K13" s="25">
        <f>IFERROR(IF(K8="","",IF($K$25=0,((K9-$K$26)/3/K10),IF($K$26=0,(($K$25-K9)/3/K10),MIN(((($K$25)-K9)/(3*K10)),((K9-($K$26))/(3*K10)))))),"")</f>
        <v>1.249775189318266</v>
      </c>
      <c r="L13" s="25">
        <f>IFERROR(IF(L8="","",IF($L$25=0,((L9-$L$26)/3/L10),IF($L$26=0,(($L$25-L9)/3/L10),MIN(((($L$25)-L9)/(3*L10)),((L9-($L$26))/(3*L10)))))),"")</f>
        <v>1.3668011960354858</v>
      </c>
      <c r="M13" s="25">
        <f>IFERROR(IF(M8="","",IF($M$25=0,((M9-$M$26)/3/M10),IF($M$26=0,(($M$25-M9)/3/M10),MIN(((($M$25)-M9)/(3*M10)),((M9-($M$26))/(3*M10)))))),"")</f>
        <v>1.3563694096723884</v>
      </c>
      <c r="N13" s="25">
        <f>IFERROR(IF(N8="","",IF($N$25=0,((N9-$N$26)/3/N10),IF($N$26=0,(($N$25-N9)/3/N10),MIN(((($N$25)-N9)/(3*N10)),((N9-($N$26))/(3*N10)))))),"")</f>
        <v>1.2691096135247637</v>
      </c>
      <c r="P13" s="24" t="s">
        <v>21</v>
      </c>
      <c r="Q13" s="25"/>
      <c r="R13" s="25"/>
      <c r="S13" s="25"/>
      <c r="T13" s="25"/>
      <c r="U13" s="25">
        <f>IFERROR(IF(U8="","",IF($K$25=0,((U9-$K$26)/3/U10),IF($K$26=0,(($K$25-U9)/3/U10),MIN(((($K$25)-U9)/(3*U10)),((U9-($K$26))/(3*U10)))))),"")</f>
        <v>1.4441180404978475</v>
      </c>
      <c r="V13" s="25">
        <f>IFERROR(IF(V8="","",IF($G$25=0,((V9-$G$26)/3/V10),IF($G$26=0,(($G$25-V9)/3/V10),MIN(((($G$25)-V9)/(3*V10)),((V9-($G$26))/(3*V10)))))),"")</f>
        <v>1.6331380734099623</v>
      </c>
      <c r="W13" s="25">
        <f>IFERROR(IF(W8="","",IF($H$25=0,((W9-$H$26)/3/W10),IF($H$26=0,(($H$25-W9)/3/W10),MIN(((($H$25)-W9)/(3*W10)),((W9-($H$26))/(3*W10)))))),"")</f>
        <v>1.296807665761309</v>
      </c>
      <c r="X13" s="25"/>
      <c r="Y13" s="25"/>
      <c r="Z13" s="25">
        <f>IFERROR(IF(Z8="","",IF($K$25=0,((Z9-$K$26)/3/Z10),IF($K$26=0,(($K$25-Z9)/3/Z10),MIN(((($K$25)-Z9)/(3*Z10)),((Z9-($K$26))/(3*Z10)))))),"")</f>
        <v>1.1985205505683032</v>
      </c>
      <c r="AA13" s="25">
        <f>IFERROR(IF(AA8="","",IF($L$25=0,((AA9-$L$26)/3/AA10),IF($L$26=0,(($L$25-AA9)/3/AA10),MIN(((($L$25)-AA9)/(3*AA10)),((AA9-($L$26))/(3*AA10)))))),"")</f>
        <v>1.1796580696356394</v>
      </c>
      <c r="AB13" s="25">
        <f>IFERROR(IF(AB8="","",IF($M$25=0,((AB9-$M$26)/3/AB10),IF($M$26=0,(($M$25-AB9)/3/AB10),MIN(((($M$25)-AB9)/(3*AB10)),((AB9-($M$26))/(3*AB10)))))),"")</f>
        <v>1.4163150001036295</v>
      </c>
      <c r="AC13" s="25">
        <f>IFERROR(IF(AC8="","",IF($N$25=0,((AC9-$N$26)/3/AC10),IF($N$26=0,(($N$25-AC9)/3/AC10),MIN(((($N$25)-AC9)/(3*AC10)),((AC9-($N$26))/(3*AC10)))))),"")</f>
        <v>1.2549228559060794</v>
      </c>
      <c r="AD13" s="29"/>
      <c r="AE13" s="24" t="s">
        <v>21</v>
      </c>
      <c r="AF13" s="25">
        <f t="shared" ref="AF13:AP13" si="1">IFERROR(IF(AF8="","",IF($M$25=0,((AF9-$M$26)/3/AF10),IF($M$26=0,(($M$25-AF9)/3/AF10),MIN(((($M$25)-AF9)/(3*AF10)),((AF9-($M$26))/(3*AF10)))))),"")</f>
        <v>1.4225822416427369</v>
      </c>
      <c r="AG13" s="25">
        <f t="shared" si="1"/>
        <v>1.6034291267399272</v>
      </c>
      <c r="AH13" s="25">
        <f t="shared" si="1"/>
        <v>1.8162539357168179</v>
      </c>
      <c r="AI13" s="25">
        <f t="shared" si="1"/>
        <v>1.5044066102333948</v>
      </c>
      <c r="AJ13" s="25">
        <f t="shared" si="1"/>
        <v>1.3387065599828909</v>
      </c>
      <c r="AK13" s="25">
        <f t="shared" si="1"/>
        <v>1.6727416381859115</v>
      </c>
      <c r="AL13" s="25">
        <f t="shared" si="1"/>
        <v>1.3308630993127513</v>
      </c>
      <c r="AM13" s="25">
        <f t="shared" si="1"/>
        <v>1.6257880562461138</v>
      </c>
      <c r="AN13" s="25">
        <f t="shared" si="1"/>
        <v>1.3656448009098272</v>
      </c>
      <c r="AO13" s="25">
        <f t="shared" si="1"/>
        <v>1.1429346556101549</v>
      </c>
      <c r="AP13" s="25">
        <f t="shared" si="1"/>
        <v>1.2185240701075541</v>
      </c>
      <c r="AQ13" s="25">
        <f>IFERROR(IF(AQ8="","",IF($M$25=0,((AQ9-$M$26)/3/AQ10),IF($M$26=0,(($M$25-AQ9)/3/AQ10),MIN(((($M$25)-AQ9)/(3*AQ10)),((AQ9-($M$26))/(3*AQ10)))))),"")</f>
        <v>1.1435196125750884</v>
      </c>
      <c r="AR13" s="25">
        <f>IFERROR(IF(AR8="","",IF($M$25=0,((AR9-$M$26)/3/AR10),IF($M$26=0,(($M$25-AR9)/3/AR10),MIN(((($M$25)-AR9)/(3*AR10)),((AR9-($M$26))/(3*AR10)))))),"")</f>
        <v>1.4024163676161994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9.1449122807016003E-2</v>
      </c>
      <c r="AE17" s="27" t="s">
        <v>30</v>
      </c>
      <c r="AR17" s="16">
        <f>AR19-AQ19</f>
        <v>-0.19697333333333411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7.2786121212121229</v>
      </c>
      <c r="C19" s="30">
        <v>7.2161142857142835</v>
      </c>
      <c r="D19" s="30">
        <v>7.1479714285714282</v>
      </c>
      <c r="E19" s="30">
        <v>7.2966562500000007</v>
      </c>
      <c r="F19" s="30">
        <v>7.6224428571428593</v>
      </c>
      <c r="G19" s="30">
        <v>7.605872727272728</v>
      </c>
      <c r="H19" s="30">
        <v>7.3152052631578908</v>
      </c>
      <c r="I19" s="30">
        <v>7.341180000000004</v>
      </c>
      <c r="J19" s="30">
        <v>7.1457435897435904</v>
      </c>
      <c r="K19" s="30">
        <v>6.9222777777777775</v>
      </c>
      <c r="L19" s="30">
        <v>7.2103548387096748</v>
      </c>
      <c r="M19" s="30">
        <v>7.2440000000000042</v>
      </c>
      <c r="N19" s="30">
        <v>7.2466800000000013</v>
      </c>
      <c r="P19" s="30" t="s">
        <v>18</v>
      </c>
      <c r="Q19" s="30"/>
      <c r="R19" s="30"/>
      <c r="S19" s="30"/>
      <c r="T19" s="30"/>
      <c r="U19" s="30">
        <v>7.4151599999999993</v>
      </c>
      <c r="V19" s="30">
        <v>7.4820421052631589</v>
      </c>
      <c r="W19" s="30">
        <v>7.2947333333333324</v>
      </c>
      <c r="X19" s="30"/>
      <c r="Y19" s="30">
        <v>7.333012499999997</v>
      </c>
      <c r="Z19" s="30">
        <v>7.0328888888888894</v>
      </c>
      <c r="AA19" s="30">
        <v>7.1250000000000027</v>
      </c>
      <c r="AB19" s="30">
        <v>7.2212842105263162</v>
      </c>
      <c r="AC19" s="30">
        <v>7.3127333333333322</v>
      </c>
      <c r="AD19" s="29"/>
      <c r="AE19" s="30" t="s">
        <v>18</v>
      </c>
      <c r="AF19" s="30">
        <v>7.2000375000000023</v>
      </c>
      <c r="AG19" s="30">
        <v>7.4967636363636379</v>
      </c>
      <c r="AH19" s="30">
        <v>7.2706874999999993</v>
      </c>
      <c r="AI19" s="30">
        <v>7.0915294117647072</v>
      </c>
      <c r="AJ19" s="30">
        <v>7.1905714285714284</v>
      </c>
      <c r="AK19" s="30">
        <v>7.3167538461538477</v>
      </c>
      <c r="AL19" s="30">
        <v>7.0717739130434776</v>
      </c>
      <c r="AM19" s="30">
        <v>6.900728571428572</v>
      </c>
      <c r="AN19" s="30">
        <v>7.1051523809523802</v>
      </c>
      <c r="AO19" s="30">
        <v>7.0843263157894745</v>
      </c>
      <c r="AP19" s="30">
        <v>6.8788933333333349</v>
      </c>
      <c r="AQ19" s="30">
        <v>7.0480800000000015</v>
      </c>
      <c r="AR19" s="30">
        <v>6.8511066666666673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0.43290088692558826</v>
      </c>
      <c r="C20" s="22">
        <v>0.42846164650790297</v>
      </c>
      <c r="D20" s="22">
        <v>0.38114228358466695</v>
      </c>
      <c r="E20" s="22">
        <v>0.46442405052153601</v>
      </c>
      <c r="F20" s="22">
        <v>0.4939240216442663</v>
      </c>
      <c r="G20" s="22">
        <v>0.37699166780977889</v>
      </c>
      <c r="H20" s="22">
        <v>0.4542939460196912</v>
      </c>
      <c r="I20" s="22">
        <v>0.42172873800154526</v>
      </c>
      <c r="J20" s="22">
        <v>0.43889340215018596</v>
      </c>
      <c r="K20" s="22">
        <v>0.39620600216485707</v>
      </c>
      <c r="L20" s="22">
        <v>0.46708875574072833</v>
      </c>
      <c r="M20" s="22">
        <v>0.4255878456371458</v>
      </c>
      <c r="N20" s="22">
        <v>0.44257976674593474</v>
      </c>
      <c r="P20" s="21" t="s">
        <v>8</v>
      </c>
      <c r="Q20" s="22"/>
      <c r="R20" s="22"/>
      <c r="S20" s="22"/>
      <c r="T20" s="22"/>
      <c r="U20" s="22">
        <v>0.46088199932010521</v>
      </c>
      <c r="V20" s="22">
        <v>0.43163713374727525</v>
      </c>
      <c r="W20" s="22">
        <v>0.49712278831961282</v>
      </c>
      <c r="X20" s="22"/>
      <c r="Y20" s="22">
        <v>0.48112322413680886</v>
      </c>
      <c r="Z20" s="22">
        <v>0.44601633578297156</v>
      </c>
      <c r="AA20" s="22">
        <v>0.37485813532804857</v>
      </c>
      <c r="AB20" s="22">
        <v>0.37577366046195482</v>
      </c>
      <c r="AC20" s="22">
        <v>0.44170995538326369</v>
      </c>
      <c r="AD20" s="29"/>
      <c r="AE20" s="21" t="s">
        <v>8</v>
      </c>
      <c r="AF20" s="22">
        <v>0.43195110610996273</v>
      </c>
      <c r="AG20" s="22">
        <v>0.402092488146159</v>
      </c>
      <c r="AH20" s="22">
        <v>0.35261764689967429</v>
      </c>
      <c r="AI20" s="22">
        <v>0.42439701168765515</v>
      </c>
      <c r="AJ20" s="22">
        <v>0.40005280707327295</v>
      </c>
      <c r="AK20" s="22">
        <v>0.36650447775100714</v>
      </c>
      <c r="AL20" s="22">
        <v>0.44430181895986542</v>
      </c>
      <c r="AM20" s="22">
        <v>0.32415481725350659</v>
      </c>
      <c r="AN20" s="22">
        <v>0.3985088016823658</v>
      </c>
      <c r="AO20" s="22">
        <v>0.40137862005908775</v>
      </c>
      <c r="AP20" s="22">
        <v>0.31245032354709545</v>
      </c>
      <c r="AQ20" s="22">
        <v>0.38632893700519971</v>
      </c>
      <c r="AR20" s="22">
        <v>0.30236502788862685</v>
      </c>
      <c r="AS20" s="29"/>
      <c r="AT20" s="29"/>
      <c r="AU20" s="29"/>
      <c r="AV20" s="29"/>
      <c r="BD20" s="32">
        <f>F5</f>
        <v>5.5</v>
      </c>
      <c r="BE20" s="32"/>
      <c r="BF20" s="32"/>
      <c r="BG20" s="32"/>
      <c r="BH20" s="32"/>
      <c r="BI20" s="32"/>
      <c r="BJ20" s="32" t="str">
        <f>E5</f>
        <v/>
      </c>
    </row>
    <row r="21" spans="1:62" x14ac:dyDescent="0.2">
      <c r="A21" s="21" t="s">
        <v>19</v>
      </c>
      <c r="B21" s="22">
        <v>8.6760000000000002</v>
      </c>
      <c r="C21" s="22">
        <v>8.3079999999999998</v>
      </c>
      <c r="D21" s="22">
        <v>7.9800000000000022</v>
      </c>
      <c r="E21" s="22">
        <v>8.4390000000000001</v>
      </c>
      <c r="F21" s="22">
        <v>8.6760000000000002</v>
      </c>
      <c r="G21" s="22">
        <v>8.3090000000000011</v>
      </c>
      <c r="H21" s="22">
        <v>8.5519999999999996</v>
      </c>
      <c r="I21" s="22">
        <v>8.3420000000000005</v>
      </c>
      <c r="J21" s="22">
        <v>8.6440000000000001</v>
      </c>
      <c r="K21" s="22">
        <v>8.1039999999999992</v>
      </c>
      <c r="L21" s="22">
        <v>8.4459999999999997</v>
      </c>
      <c r="M21" s="22">
        <v>8.4510000000000005</v>
      </c>
      <c r="N21" s="22">
        <v>8.3019999999999996</v>
      </c>
      <c r="P21" s="21" t="s">
        <v>19</v>
      </c>
      <c r="Q21" s="22"/>
      <c r="R21" s="22"/>
      <c r="S21" s="22"/>
      <c r="T21" s="22"/>
      <c r="U21" s="22">
        <v>8.3729999999999993</v>
      </c>
      <c r="V21" s="22">
        <v>8.7119999999999997</v>
      </c>
      <c r="W21" s="22">
        <v>8.07</v>
      </c>
      <c r="X21" s="22"/>
      <c r="Y21" s="22">
        <v>8.5560000000000045</v>
      </c>
      <c r="Z21" s="22">
        <v>8.0039999999999996</v>
      </c>
      <c r="AA21" s="22">
        <v>8.0180000000000007</v>
      </c>
      <c r="AB21" s="22">
        <v>8.093</v>
      </c>
      <c r="AC21" s="22">
        <v>8.4420000000000002</v>
      </c>
      <c r="AD21" s="29"/>
      <c r="AE21" s="21" t="s">
        <v>19</v>
      </c>
      <c r="AF21" s="22">
        <v>8.4079999999999995</v>
      </c>
      <c r="AG21" s="22">
        <v>8.3010000000000002</v>
      </c>
      <c r="AH21" s="22">
        <v>8.048</v>
      </c>
      <c r="AI21" s="22">
        <v>8.1539999999999999</v>
      </c>
      <c r="AJ21" s="22">
        <v>8.0140000000000011</v>
      </c>
      <c r="AK21" s="22">
        <v>7.9729999999999999</v>
      </c>
      <c r="AL21" s="22">
        <v>8.1120000000000001</v>
      </c>
      <c r="AM21" s="22">
        <v>7.5949999999999998</v>
      </c>
      <c r="AN21" s="22">
        <v>8.3000000000000007</v>
      </c>
      <c r="AO21" s="22">
        <v>7.9590000000000023</v>
      </c>
      <c r="AP21" s="22">
        <v>7.69</v>
      </c>
      <c r="AQ21" s="22">
        <v>7.9359999999999999</v>
      </c>
      <c r="AR21" s="22">
        <v>7.7329999999999997</v>
      </c>
      <c r="BD21" s="33" t="e">
        <f>BE21-$BG$22</f>
        <v>#VALUE!</v>
      </c>
      <c r="BE21" s="32" t="e">
        <f>BF21-$BG$22</f>
        <v>#VALUE!</v>
      </c>
      <c r="BF21" s="32" t="e">
        <f>BG21-$BG$22</f>
        <v>#VALUE!</v>
      </c>
      <c r="BG21" s="33" t="str">
        <f>D5</f>
        <v/>
      </c>
      <c r="BH21" s="32" t="e">
        <f>BG21+$BG$22</f>
        <v>#VALUE!</v>
      </c>
      <c r="BI21" s="32" t="e">
        <f>BH21+$BG$22</f>
        <v>#VALUE!</v>
      </c>
      <c r="BJ21" s="33" t="e">
        <f>BI21+$BG$22</f>
        <v>#VALUE!</v>
      </c>
    </row>
    <row r="22" spans="1:62" x14ac:dyDescent="0.2">
      <c r="A22" s="21" t="s">
        <v>20</v>
      </c>
      <c r="B22" s="22">
        <v>6.1109999999999998</v>
      </c>
      <c r="C22" s="22">
        <v>6.3440000000000003</v>
      </c>
      <c r="D22" s="22">
        <v>6.3739999999999997</v>
      </c>
      <c r="E22" s="22">
        <v>6.194</v>
      </c>
      <c r="F22" s="22">
        <v>6.3840000000000003</v>
      </c>
      <c r="G22" s="22">
        <v>6.7819999999999991</v>
      </c>
      <c r="H22" s="22">
        <v>6.2389999999999999</v>
      </c>
      <c r="I22" s="22">
        <v>6.4829999999999997</v>
      </c>
      <c r="J22" s="22">
        <v>6.1550000000000002</v>
      </c>
      <c r="K22" s="22">
        <v>6.202</v>
      </c>
      <c r="L22" s="22">
        <v>6.3259999999999996</v>
      </c>
      <c r="M22" s="22">
        <v>6.2969999999999997</v>
      </c>
      <c r="N22" s="22">
        <v>6.351</v>
      </c>
      <c r="P22" s="21" t="s">
        <v>20</v>
      </c>
      <c r="Q22" s="22"/>
      <c r="R22" s="22"/>
      <c r="S22" s="22"/>
      <c r="T22" s="22"/>
      <c r="U22" s="22">
        <v>6.6639999999999997</v>
      </c>
      <c r="V22" s="22">
        <v>6.5640000000000001</v>
      </c>
      <c r="W22" s="22">
        <v>6.5990000000000002</v>
      </c>
      <c r="X22" s="22"/>
      <c r="Y22" s="22">
        <v>6.2770000000000001</v>
      </c>
      <c r="Z22" s="22">
        <v>6.15</v>
      </c>
      <c r="AA22" s="22">
        <v>6.28</v>
      </c>
      <c r="AB22" s="22">
        <v>6.4429999999999996</v>
      </c>
      <c r="AC22" s="22">
        <v>6.4379999999999997</v>
      </c>
      <c r="AD22" s="29"/>
      <c r="AE22" s="21" t="s">
        <v>20</v>
      </c>
      <c r="AF22" s="22">
        <v>6.1619999999999999</v>
      </c>
      <c r="AG22" s="22">
        <v>6.7510000000000003</v>
      </c>
      <c r="AH22" s="22">
        <v>6.5640000000000001</v>
      </c>
      <c r="AI22" s="22">
        <v>6.2240000000000002</v>
      </c>
      <c r="AJ22" s="22">
        <v>6.3049999999999988</v>
      </c>
      <c r="AK22" s="22">
        <v>6.4790000000000001</v>
      </c>
      <c r="AL22" s="22">
        <v>6.2560000000000002</v>
      </c>
      <c r="AM22" s="22">
        <v>6.2039999999999997</v>
      </c>
      <c r="AN22" s="22">
        <v>6.375</v>
      </c>
      <c r="AO22" s="22">
        <v>6.2530000000000001</v>
      </c>
      <c r="AP22" s="22">
        <v>6.327</v>
      </c>
      <c r="AQ22" s="22">
        <v>6.3280000000000003</v>
      </c>
      <c r="AR22" s="22">
        <v>6.2949999999999999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1.3695298969729688</v>
      </c>
      <c r="C23" s="25">
        <f>IFERROR(IF(C18="","",IF($C$25=0,((C19-$C$26)/3/C20),IF($C$26=0,(($C$25-C19)/3/C20),MIN(((($C$25)-C19)/(3*C20)),((C19-($C$26))/(3*C20)))))),"")</f>
        <v>1.3350975516720918</v>
      </c>
      <c r="D23" s="25">
        <f>IFERROR(IF(D18="","",IF($D$25=0,((D19-$D$26)/3/D20),IF($D$26=0,(($D$25-D19)/3/D20),MIN(((($D$25)-D19)/(3*D20)),((D19-($D$26))/(3*D20)))))),"")</f>
        <v>1.4412565416709602</v>
      </c>
      <c r="E23" s="25">
        <f>IFERROR(IF(E18="","",IF($E$25=0,((E19-$E$26)/3/E20),IF($E$26=0,(($E$25-E19)/3/E20),MIN(((($E$25)-E19)/(3*E20)),((E19-($E$26))/(3*E20)))))),"")</f>
        <v>1.2895228315461578</v>
      </c>
      <c r="F23" s="25">
        <f>IFERROR(IF(F18="","",IF($K$25=0,((F19-$K$26)/3/F20),IF($K$26=0,(($K$25-F19)/3/F20),MIN(((($K$25)-F19)/(3*F20)),((F19-($K$26))/(3*F20)))))),"")</f>
        <v>1.432367978430688</v>
      </c>
      <c r="G23" s="25">
        <f>IFERROR(IF(G18="","",IF($G$25=0,((G19-$G$26)/3/G20),IF($G$26=0,(($G$25-G19)/3/G20),MIN(((($G$25)-G19)/(3*G20)),((G19-($G$26))/(3*G20)))))),"")</f>
        <v>1.8619975869380945</v>
      </c>
      <c r="H23" s="25">
        <f>IFERROR(IF(H18="","",IF($H$25=0,((H19-$H$26)/3/H20),IF($H$26=0,(($H$25-H19)/3/H20),MIN(((($H$25)-H19)/(3*H20)),((H19-($H$26))/(3*H20)))))),"")</f>
        <v>1.3318874846428259</v>
      </c>
      <c r="I23" s="25">
        <f>IFERROR(IF(I18="","",IF($I$25=0,((I19-$I$26)/3/I20),IF($I$26=0,(($I$25-I19)/3/I20),MIN(((($I$25)-I19)/(3*I20)),((I19-($I$26))/(3*I20)))))),"")</f>
        <v>1.4552640390952423</v>
      </c>
      <c r="J23" s="25">
        <f>IFERROR(IF(J18="","",IF($J$25=0,((J19-$J$26)/3/J20),IF($J$26=0,(($J$25-J19)/3/J20),MIN(((($J$25)-J19)/(3*J20)),((J19-($J$26))/(3*J20)))))),"")</f>
        <v>1.2499189869194627</v>
      </c>
      <c r="K23" s="25">
        <f>IFERROR(IF(K18="","",IF($K$25=0,((K19-$K$26)/3/K20),IF($K$26=0,(($K$25-K19)/3/K20),MIN(((($K$25)-K19)/(3*K20)),((K19-($K$26))/(3*K20)))))),"")</f>
        <v>1.1965810462288951</v>
      </c>
      <c r="L23" s="25">
        <f>IFERROR(IF(L18="","",IF($L$25=0,((L19-$L$26)/3/L20),IF($L$26=0,(($L$25-L19)/3/L20),MIN(((($L$25)-L19)/(3*L20)),((L19-($L$26))/(3*L20)))))),"")</f>
        <v>1.2205780433865825</v>
      </c>
      <c r="M23" s="25">
        <f>IFERROR(IF(M18="","",IF($M$25=0,((M19-$M$26)/3/M20),IF($M$26=0,(($M$25-M19)/3/M20),MIN(((($M$25)-M19)/(3*M20)),((M19-($M$26))/(3*M20)))))),"")</f>
        <v>1.3659537961264447</v>
      </c>
      <c r="N23" s="25">
        <f>IFERROR(IF(N18="","",IF($N$25=0,((N19-$N$26)/3/N20),IF($N$26=0,(($N$25-N19)/3/N20),MIN(((($N$25)-N19)/(3*N20)),((N19-($N$26))/(3*N20)))))),"")</f>
        <v>1.3155293359827211</v>
      </c>
      <c r="P23" s="24" t="s">
        <v>21</v>
      </c>
      <c r="Q23" s="25"/>
      <c r="R23" s="25"/>
      <c r="S23" s="25"/>
      <c r="T23" s="25"/>
      <c r="U23" s="25">
        <f>IFERROR(IF(U18="","",IF($K$25=0,((U19-$K$26)/3/U20),IF($K$26=0,(($K$25-U19)/3/U20),MIN(((($K$25)-U19)/(3*U20)),((U19-($K$26))/(3*U20)))))),"")</f>
        <v>1.3851412457167274</v>
      </c>
      <c r="V23" s="25">
        <f>IFERROR(IF(V18="","",IF($G$25=0,((V19-$G$26)/3/V20),IF($G$26=0,(($G$25-V19)/3/V20),MIN(((($G$25)-V19)/(3*V20)),((V19-($G$26))/(3*V20)))))),"")</f>
        <v>1.5306391644728525</v>
      </c>
      <c r="W23" s="25">
        <f>IFERROR(IF(W18="","",IF($H$25=0,((W19-$H$26)/3/W20),IF($H$26=0,(($H$25-W19)/3/W20),MIN(((($H$25)-W19)/(3*W20)),((W19-($H$26))/(3*W20)))))),"")</f>
        <v>1.2034138416117381</v>
      </c>
      <c r="X23" s="25"/>
      <c r="Y23" s="25">
        <f>IFERROR(IF(Y18="","",IF($J$25=0,((Y19-$J$26)/3/Y20),IF($J$26=0,(($J$25-Y19)/3/Y20),MIN(((($J$25)-Y19)/(3*Y20)),((Y19-($J$26))/(3*Y20)))))),"")</f>
        <v>1.2699535919574001</v>
      </c>
      <c r="Z23" s="25">
        <f>IFERROR(IF(Z18="","",IF($K$25=0,((Z19-$K$26)/3/Z20),IF($K$26=0,(($K$25-Z19)/3/Z20),MIN(((($K$25)-Z19)/(3*Z20)),((Z19-($K$26))/(3*Z20)))))),"")</f>
        <v>1.145614906830664</v>
      </c>
      <c r="AA23" s="25">
        <f>IFERROR(IF(AA18="","",IF($L$25=0,((AA19-$L$26)/3/AA20),IF($L$26=0,(($L$25-AA19)/3/AA20),MIN(((($L$25)-AA19)/(3*AA20)),((AA19-($L$26))/(3*AA20)))))),"")</f>
        <v>1.4449910929441088</v>
      </c>
      <c r="AB23" s="25">
        <f>IFERROR(IF(AB18="","",IF($M$25=0,((AB19-$M$26)/3/AB20),IF($M$26=0,(($M$25-AB19)/3/AB20),MIN(((($M$25)-AB19)/(3*AB20)),((AB19-($M$26))/(3*AB20)))))),"")</f>
        <v>1.5268803108856068</v>
      </c>
      <c r="AC23" s="25">
        <f>IFERROR(IF(AC18="","",IF($N$25=0,((AC19-$N$26)/3/AC20),IF($N$26=0,(($N$25-AC19)/3/AC20),MIN(((($N$25)-AC19)/(3*AC20)),((AC19-($N$26))/(3*AC20)))))),"")</f>
        <v>1.3679665515352764</v>
      </c>
      <c r="AD23" s="29"/>
      <c r="AE23" s="24" t="s">
        <v>21</v>
      </c>
      <c r="AF23" s="25">
        <f t="shared" ref="AF23:AP23" si="2">IFERROR(IF(AF18="","",IF($M$25=0,((AF19-$M$26)/3/AF20),IF($M$26=0,(($M$25-AF19)/3/AF20),MIN(((($M$25)-AF19)/(3*AF20)),((AF19-($M$26))/(3*AF20)))))),"")</f>
        <v>1.3119058121416332</v>
      </c>
      <c r="AG23" s="25">
        <f t="shared" si="2"/>
        <v>1.6553104034759802</v>
      </c>
      <c r="AH23" s="25">
        <f t="shared" si="2"/>
        <v>1.6738503357848018</v>
      </c>
      <c r="AI23" s="25">
        <f t="shared" si="2"/>
        <v>1.2500319024678008</v>
      </c>
      <c r="AJ23" s="25">
        <f t="shared" si="2"/>
        <v>1.4086235605905784</v>
      </c>
      <c r="AK23" s="25">
        <f t="shared" si="2"/>
        <v>1.652325284265785</v>
      </c>
      <c r="AL23" s="25">
        <f t="shared" si="2"/>
        <v>1.1792088515588233</v>
      </c>
      <c r="AM23" s="25">
        <f t="shared" si="2"/>
        <v>1.4403905139079747</v>
      </c>
      <c r="AN23" s="25">
        <f t="shared" si="2"/>
        <v>1.3426323117381467</v>
      </c>
      <c r="AO23" s="25">
        <f t="shared" si="2"/>
        <v>1.3157371756674057</v>
      </c>
      <c r="AP23" s="25">
        <f t="shared" si="2"/>
        <v>1.4710534010435476</v>
      </c>
      <c r="AQ23" s="25">
        <f>IFERROR(IF(AQ18="","",IF($M$25=0,((AQ19-$M$26)/3/AQ20),IF($M$26=0,(($M$25-AQ19)/3/AQ20),MIN(((($M$25)-AQ19)/(3*AQ20)),((AQ19-($M$26))/(3*AQ20)))))),"")</f>
        <v>1.3357183923805371</v>
      </c>
      <c r="AR23" s="25">
        <f>IFERROR(IF(AR18="","",IF($M$25=0,((AR19-$M$26)/3/AR20),IF($M$26=0,(($M$25-AR19)/3/AR20),MIN(((($M$25)-AR19)/(3*AR20)),((AR19-($M$26))/(3*AR20)))))),"")</f>
        <v>1.4894873657636689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3">$F$5</f>
        <v>5.5</v>
      </c>
      <c r="C26" s="32">
        <f t="shared" si="3"/>
        <v>5.5</v>
      </c>
      <c r="D26" s="32">
        <f t="shared" si="3"/>
        <v>5.5</v>
      </c>
      <c r="E26" s="32">
        <f t="shared" si="3"/>
        <v>5.5</v>
      </c>
      <c r="F26" s="32">
        <f t="shared" si="3"/>
        <v>5.5</v>
      </c>
      <c r="G26" s="32">
        <f t="shared" si="3"/>
        <v>5.5</v>
      </c>
      <c r="H26" s="32">
        <f t="shared" si="3"/>
        <v>5.5</v>
      </c>
      <c r="I26" s="32">
        <f t="shared" si="3"/>
        <v>5.5</v>
      </c>
      <c r="J26" s="32">
        <f t="shared" si="3"/>
        <v>5.5</v>
      </c>
      <c r="K26" s="32">
        <f t="shared" si="3"/>
        <v>5.5</v>
      </c>
      <c r="L26" s="32">
        <f t="shared" si="3"/>
        <v>5.5</v>
      </c>
      <c r="M26" s="32">
        <f t="shared" si="3"/>
        <v>5.5</v>
      </c>
      <c r="N26" s="32">
        <f>$F$5</f>
        <v>5.5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0.56302990896029537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1.5966536195210581</v>
      </c>
      <c r="Q37" s="40">
        <v>8</v>
      </c>
      <c r="R37" s="41">
        <f>ROUND(Q37/5,5)</f>
        <v>1.6</v>
      </c>
      <c r="T37" s="20">
        <v>7.3713999999999995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0.90653339706819425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0.6881158510181995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82</vt:i4>
      </vt:variant>
    </vt:vector>
  </HeadingPairs>
  <TitlesOfParts>
    <vt:vector size="82" baseType="lpstr">
      <vt:lpstr>Master </vt:lpstr>
      <vt:lpstr>Gram load </vt:lpstr>
      <vt:lpstr>PSA</vt:lpstr>
      <vt:lpstr>RSA</vt:lpstr>
      <vt:lpstr>LB Twist</vt:lpstr>
      <vt:lpstr>Tip tab Height </vt:lpstr>
      <vt:lpstr>Tail Hole X</vt:lpstr>
      <vt:lpstr>Tail Hole Y</vt:lpstr>
      <vt:lpstr>Circle Pad X-1</vt:lpstr>
      <vt:lpstr>Circle Pad X-2</vt:lpstr>
      <vt:lpstr>Circle Pad Y-1</vt:lpstr>
      <vt:lpstr>Circle Pad Y-2</vt:lpstr>
      <vt:lpstr>DCF</vt:lpstr>
      <vt:lpstr>Cs PZT-L</vt:lpstr>
      <vt:lpstr>Cs PZT-R</vt:lpstr>
      <vt:lpstr>Rs PZT-L</vt:lpstr>
      <vt:lpstr>Rs PZT-R</vt:lpstr>
      <vt:lpstr>Dimple X</vt:lpstr>
      <vt:lpstr>Dimple Y</vt:lpstr>
      <vt:lpstr>PZT-L Location X1_BL</vt:lpstr>
      <vt:lpstr>PZT-R Location X1_BR</vt:lpstr>
      <vt:lpstr>PZT-L Location Y1_BL</vt:lpstr>
      <vt:lpstr>PZT-R Location Y1_BR</vt:lpstr>
      <vt:lpstr>Ag  Paste Height Top Left</vt:lpstr>
      <vt:lpstr>Ag Paste Height Top Right</vt:lpstr>
      <vt:lpstr>Ag Paste Height Bottom Left</vt:lpstr>
      <vt:lpstr>Ag Paste Height Bottom Right</vt:lpstr>
      <vt:lpstr>Pitch Stiffness</vt:lpstr>
      <vt:lpstr>Roll Stiffness</vt:lpstr>
      <vt:lpstr>T1 Frequency</vt:lpstr>
      <vt:lpstr>T1 Gain</vt:lpstr>
      <vt:lpstr>GT Frequency</vt:lpstr>
      <vt:lpstr>GT Gain</vt:lpstr>
      <vt:lpstr>1st Sway Frequency</vt:lpstr>
      <vt:lpstr>1st Sway Gain</vt:lpstr>
      <vt:lpstr>T1 Notch</vt:lpstr>
      <vt:lpstr>PZT_N T1 Frequency </vt:lpstr>
      <vt:lpstr>PZT_N T1 Gain </vt:lpstr>
      <vt:lpstr>PZT_N G1T Frequency </vt:lpstr>
      <vt:lpstr>PZT_N G1T Gain </vt:lpstr>
      <vt:lpstr>PZT_N G1T Phase</vt:lpstr>
      <vt:lpstr>PZT_N G2T Frequency </vt:lpstr>
      <vt:lpstr>PZT_N G2T Gain</vt:lpstr>
      <vt:lpstr>PZT_N BT Frequency</vt:lpstr>
      <vt:lpstr>PZT_N BT Gain </vt:lpstr>
      <vt:lpstr>PZT_N 1st Sway Frequency</vt:lpstr>
      <vt:lpstr>PZT_N 1st Sway Gain</vt:lpstr>
      <vt:lpstr>N G4T Frequency</vt:lpstr>
      <vt:lpstr>PZT_N G4T Delta Gain</vt:lpstr>
      <vt:lpstr>PZT_N FX Yaw Frequency </vt:lpstr>
      <vt:lpstr>PZT_N FX Yaw Gain </vt:lpstr>
      <vt:lpstr>PZT_H T1 Frequency</vt:lpstr>
      <vt:lpstr>PZT_H T1 Gain </vt:lpstr>
      <vt:lpstr>PZT_H G1T Frequency </vt:lpstr>
      <vt:lpstr>PZT_H G1T Gain </vt:lpstr>
      <vt:lpstr>PZT_H G1T Phase</vt:lpstr>
      <vt:lpstr>PZT_H G2T Frequency </vt:lpstr>
      <vt:lpstr>PZT_H G2T Gain</vt:lpstr>
      <vt:lpstr>PZT_H BT Frequency</vt:lpstr>
      <vt:lpstr>PZT_H BT Gain</vt:lpstr>
      <vt:lpstr>PZT_H 1st Sway Frequency</vt:lpstr>
      <vt:lpstr>PZT_H 1st Sway Gain</vt:lpstr>
      <vt:lpstr>PZT_H G4T Frequency</vt:lpstr>
      <vt:lpstr>PZT_H G4T Delta Gain</vt:lpstr>
      <vt:lpstr>PZT_H FX Yaw Frequency</vt:lpstr>
      <vt:lpstr>PZT_H FX Yaw Gain</vt:lpstr>
      <vt:lpstr>PZT_L T1 Frequency</vt:lpstr>
      <vt:lpstr>PZT_L T1 Gain</vt:lpstr>
      <vt:lpstr>PZT_L G1T Frequency</vt:lpstr>
      <vt:lpstr>PZT_L G1T Gain </vt:lpstr>
      <vt:lpstr>PZT_L G1T Phase</vt:lpstr>
      <vt:lpstr>PZT_L G2T Frequency </vt:lpstr>
      <vt:lpstr>PZT_L G2T Gain</vt:lpstr>
      <vt:lpstr>PZT_L BT Frequency</vt:lpstr>
      <vt:lpstr>PZT_L BT Gain</vt:lpstr>
      <vt:lpstr>PZT_L 1st Sway Frequency</vt:lpstr>
      <vt:lpstr>PZT_L 1st Sway Gain</vt:lpstr>
      <vt:lpstr>PZT_L G4T Frequency</vt:lpstr>
      <vt:lpstr>PZT_L G4T Delta Gain</vt:lpstr>
      <vt:lpstr>PZT_L FX Yaw Frequency</vt:lpstr>
      <vt:lpstr>PZT_L FX Yaw Gain</vt:lpstr>
      <vt:lpstr>Stroke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Jidapar  Pamanikabud</dc:creator>
  <cp:lastModifiedBy>Luksamon Sittikaipong</cp:lastModifiedBy>
  <dcterms:created xsi:type="dcterms:W3CDTF">2021-08-15T04:35:06Z</dcterms:created>
  <dcterms:modified xsi:type="dcterms:W3CDTF">2022-03-23T08:15:32Z</dcterms:modified>
</cp:coreProperties>
</file>